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de\Desktop\NL 2021 fall course\"/>
    </mc:Choice>
  </mc:AlternateContent>
  <xr:revisionPtr revIDLastSave="0" documentId="13_ncr:1_{214E78F5-EE11-4413-99A6-3B8315B6A6F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gure 1" sheetId="1" r:id="rId1"/>
    <sheet name="doug Figure 2" sheetId="2" r:id="rId2"/>
    <sheet name="Table 1" sheetId="3" r:id="rId3"/>
    <sheet name="doug Figure 3" sheetId="4" r:id="rId4"/>
    <sheet name="doug Figure 4" sheetId="5" r:id="rId5"/>
    <sheet name="Figure 5" sheetId="6" r:id="rId6"/>
    <sheet name="Figure 6" sheetId="7" r:id="rId7"/>
    <sheet name="Figure 7" sheetId="8" r:id="rId8"/>
    <sheet name="Figure 8" sheetId="9" r:id="rId9"/>
    <sheet name="doug Figure 9" sheetId="18" r:id="rId10"/>
    <sheet name="Figure 10" sheetId="10" r:id="rId11"/>
    <sheet name="Figure 11" sheetId="11" r:id="rId12"/>
    <sheet name="Figure 12" sheetId="12" r:id="rId13"/>
    <sheet name="Figure 13" sheetId="13" r:id="rId14"/>
    <sheet name="Figure 14" sheetId="14" r:id="rId15"/>
    <sheet name="Figure 15" sheetId="15" r:id="rId16"/>
    <sheet name="Figure 16" sheetId="16" r:id="rId17"/>
    <sheet name="Figure 17" sheetId="17" r:id="rId18"/>
  </sheets>
  <externalReferences>
    <externalReference r:id="rId19"/>
    <externalReference r:id="rId2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U6" i="1" l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L32" i="1"/>
  <c r="BK32" i="1"/>
  <c r="BJ32" i="1"/>
  <c r="BI32" i="1"/>
  <c r="BH32" i="1"/>
  <c r="BG32" i="1"/>
  <c r="BF32" i="1"/>
  <c r="BE32" i="1"/>
  <c r="BD32" i="1"/>
  <c r="BC32" i="1"/>
  <c r="BB32" i="1"/>
  <c r="AD21" i="18" l="1"/>
  <c r="AD20" i="18"/>
  <c r="AD19" i="18"/>
  <c r="AD18" i="18"/>
  <c r="AD17" i="18"/>
  <c r="AD16" i="18"/>
  <c r="AD15" i="18"/>
  <c r="AD14" i="18"/>
  <c r="AD13" i="18"/>
  <c r="AD10" i="18"/>
  <c r="AC21" i="18"/>
  <c r="AC20" i="18"/>
  <c r="AC19" i="18"/>
  <c r="AC18" i="18"/>
  <c r="AC17" i="18"/>
  <c r="AC16" i="18"/>
  <c r="AC15" i="18"/>
  <c r="AC14" i="18"/>
  <c r="AC13" i="18"/>
  <c r="AC10" i="18"/>
  <c r="AB21" i="18"/>
  <c r="AB20" i="18"/>
  <c r="AB19" i="18"/>
  <c r="AB18" i="18"/>
  <c r="AB17" i="18"/>
  <c r="AB16" i="18"/>
  <c r="AB15" i="18"/>
  <c r="AB14" i="18"/>
  <c r="AB13" i="18"/>
  <c r="AB10" i="18"/>
  <c r="Z4" i="7"/>
  <c r="AB3" i="6"/>
  <c r="AA3" i="6"/>
  <c r="Z7" i="6"/>
  <c r="Z19" i="6" l="1"/>
  <c r="AB11" i="6"/>
  <c r="Y15" i="6"/>
  <c r="Z21" i="18" l="1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AA21" i="18"/>
  <c r="AA20" i="18"/>
  <c r="AA19" i="18"/>
  <c r="AA18" i="18"/>
  <c r="AA17" i="18"/>
  <c r="AA16" i="18"/>
  <c r="AA15" i="18"/>
  <c r="AA14" i="18"/>
  <c r="AA13" i="18"/>
  <c r="J55" i="9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T7" i="6" l="1"/>
  <c r="S7" i="6"/>
  <c r="R7" i="6"/>
  <c r="Q7" i="6"/>
  <c r="P7" i="6"/>
  <c r="O7" i="6"/>
  <c r="N7" i="6"/>
  <c r="M7" i="6"/>
  <c r="L7" i="6"/>
  <c r="K7" i="6"/>
  <c r="J7" i="6"/>
  <c r="Y7" i="6"/>
  <c r="X7" i="6"/>
  <c r="W7" i="6"/>
  <c r="V7" i="6"/>
  <c r="U7" i="6"/>
  <c r="Z8" i="17" l="1"/>
  <c r="AA8" i="17"/>
  <c r="F57" i="9" l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A57" i="9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G55" i="9"/>
  <c r="G54" i="9"/>
  <c r="E25" i="4" l="1"/>
  <c r="D25" i="4"/>
  <c r="E24" i="4"/>
  <c r="D24" i="4"/>
  <c r="E23" i="4"/>
  <c r="D23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E4" i="4"/>
  <c r="D4" i="4"/>
  <c r="E3" i="4"/>
  <c r="D3" i="4"/>
  <c r="E2" i="4"/>
  <c r="D2" i="4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5" i="3"/>
  <c r="AG4" i="3"/>
  <c r="AG3" i="3"/>
  <c r="AH17" i="3"/>
  <c r="AH18" i="3"/>
  <c r="AH19" i="3"/>
  <c r="AH20" i="3"/>
  <c r="AH21" i="3"/>
  <c r="AH22" i="3"/>
  <c r="AH23" i="3"/>
  <c r="AH24" i="3"/>
  <c r="AH25" i="3"/>
  <c r="AH26" i="3"/>
  <c r="AE5" i="3"/>
  <c r="AD5" i="3"/>
  <c r="AF5" i="3" s="1"/>
  <c r="AE4" i="3"/>
  <c r="AD4" i="3"/>
  <c r="AF4" i="3" s="1"/>
  <c r="AE3" i="3"/>
  <c r="AD3" i="3"/>
  <c r="Y19" i="3"/>
  <c r="Y16" i="3"/>
  <c r="T13" i="3"/>
  <c r="AA25" i="3"/>
  <c r="AA13" i="3"/>
  <c r="AE26" i="3"/>
  <c r="AE25" i="3"/>
  <c r="AE24" i="3"/>
  <c r="AE23" i="3"/>
  <c r="AF23" i="3" s="1"/>
  <c r="AE22" i="3"/>
  <c r="AE21" i="3"/>
  <c r="AE20" i="3"/>
  <c r="AE19" i="3"/>
  <c r="AE18" i="3"/>
  <c r="AE17" i="3"/>
  <c r="AE16" i="3"/>
  <c r="AE15" i="3"/>
  <c r="AE13" i="3"/>
  <c r="AE12" i="3"/>
  <c r="AE11" i="3"/>
  <c r="AE10" i="3"/>
  <c r="AA10" i="3" s="1"/>
  <c r="AE9" i="3"/>
  <c r="AE8" i="3"/>
  <c r="AE7" i="3"/>
  <c r="AE6" i="3"/>
  <c r="AE14" i="3"/>
  <c r="AD26" i="3"/>
  <c r="AF26" i="3" s="1"/>
  <c r="AD25" i="3"/>
  <c r="AF25" i="3" s="1"/>
  <c r="AD24" i="3"/>
  <c r="AD23" i="3"/>
  <c r="AD22" i="3"/>
  <c r="AF22" i="3" s="1"/>
  <c r="AD21" i="3"/>
  <c r="AF21" i="3" s="1"/>
  <c r="AD20" i="3"/>
  <c r="AA20" i="3" s="1"/>
  <c r="AD19" i="3"/>
  <c r="AA19" i="3" s="1"/>
  <c r="AD18" i="3"/>
  <c r="AA18" i="3" s="1"/>
  <c r="AD17" i="3"/>
  <c r="AA17" i="3" s="1"/>
  <c r="AD16" i="3"/>
  <c r="AA16" i="3" s="1"/>
  <c r="AD15" i="3"/>
  <c r="AA15" i="3" s="1"/>
  <c r="AD14" i="3"/>
  <c r="AF14" i="3" s="1"/>
  <c r="AD13" i="3"/>
  <c r="AF13" i="3" s="1"/>
  <c r="AD12" i="3"/>
  <c r="AA12" i="3" s="1"/>
  <c r="AD11" i="3"/>
  <c r="AD9" i="3"/>
  <c r="AF9" i="3" s="1"/>
  <c r="AD8" i="3"/>
  <c r="AA8" i="3" s="1"/>
  <c r="AD7" i="3"/>
  <c r="AF7" i="3" s="1"/>
  <c r="AD6" i="3"/>
  <c r="AF6" i="3" s="1"/>
  <c r="AD10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1" i="3"/>
  <c r="V10" i="3"/>
  <c r="V9" i="3"/>
  <c r="V8" i="3"/>
  <c r="V7" i="3"/>
  <c r="V6" i="3"/>
  <c r="V12" i="3"/>
  <c r="Y12" i="3" s="1"/>
  <c r="W26" i="3"/>
  <c r="Y26" i="3" s="1"/>
  <c r="W25" i="3"/>
  <c r="Y25" i="3" s="1"/>
  <c r="W24" i="3"/>
  <c r="Y24" i="3" s="1"/>
  <c r="W23" i="3"/>
  <c r="Y23" i="3" s="1"/>
  <c r="W22" i="3"/>
  <c r="Y22" i="3" s="1"/>
  <c r="W21" i="3"/>
  <c r="Y21" i="3" s="1"/>
  <c r="W20" i="3"/>
  <c r="Y20" i="3" s="1"/>
  <c r="W19" i="3"/>
  <c r="W18" i="3"/>
  <c r="W17" i="3"/>
  <c r="W16" i="3"/>
  <c r="W15" i="3"/>
  <c r="Y15" i="3" s="1"/>
  <c r="W14" i="3"/>
  <c r="Y14" i="3" s="1"/>
  <c r="W13" i="3"/>
  <c r="Y13" i="3" s="1"/>
  <c r="W12" i="3"/>
  <c r="W11" i="3"/>
  <c r="Y11" i="3" s="1"/>
  <c r="W10" i="3"/>
  <c r="W9" i="3"/>
  <c r="Y9" i="3" s="1"/>
  <c r="W8" i="3"/>
  <c r="W7" i="3"/>
  <c r="Y7" i="3" s="1"/>
  <c r="W6" i="3"/>
  <c r="Y6" i="3" s="1"/>
  <c r="W5" i="3"/>
  <c r="W4" i="3"/>
  <c r="W3" i="3"/>
  <c r="U3" i="3"/>
  <c r="X26" i="3"/>
  <c r="U26" i="3"/>
  <c r="T26" i="3"/>
  <c r="S26" i="3"/>
  <c r="R26" i="3" s="1"/>
  <c r="X25" i="3"/>
  <c r="U25" i="3"/>
  <c r="T25" i="3"/>
  <c r="S25" i="3"/>
  <c r="X24" i="3"/>
  <c r="U24" i="3"/>
  <c r="T24" i="3"/>
  <c r="S24" i="3"/>
  <c r="R24" i="3" s="1"/>
  <c r="X23" i="3"/>
  <c r="U23" i="3"/>
  <c r="T23" i="3"/>
  <c r="S23" i="3"/>
  <c r="R23" i="3" s="1"/>
  <c r="X22" i="3"/>
  <c r="U22" i="3"/>
  <c r="T22" i="3"/>
  <c r="S22" i="3"/>
  <c r="X21" i="3"/>
  <c r="U21" i="3"/>
  <c r="T21" i="3"/>
  <c r="S21" i="3"/>
  <c r="R21" i="3" s="1"/>
  <c r="X20" i="3"/>
  <c r="U20" i="3"/>
  <c r="T20" i="3"/>
  <c r="S20" i="3"/>
  <c r="R20" i="3" s="1"/>
  <c r="X19" i="3"/>
  <c r="U19" i="3"/>
  <c r="T19" i="3"/>
  <c r="S19" i="3"/>
  <c r="X18" i="3"/>
  <c r="U18" i="3"/>
  <c r="T18" i="3"/>
  <c r="S18" i="3"/>
  <c r="R18" i="3" s="1"/>
  <c r="X17" i="3"/>
  <c r="U17" i="3"/>
  <c r="T17" i="3"/>
  <c r="S17" i="3"/>
  <c r="R17" i="3" s="1"/>
  <c r="X16" i="3"/>
  <c r="U16" i="3"/>
  <c r="T16" i="3"/>
  <c r="S16" i="3"/>
  <c r="X15" i="3"/>
  <c r="U15" i="3"/>
  <c r="T15" i="3"/>
  <c r="S15" i="3"/>
  <c r="R15" i="3" s="1"/>
  <c r="X14" i="3"/>
  <c r="U14" i="3"/>
  <c r="T14" i="3"/>
  <c r="S14" i="3"/>
  <c r="R14" i="3" s="1"/>
  <c r="X13" i="3"/>
  <c r="U13" i="3"/>
  <c r="S13" i="3"/>
  <c r="X12" i="3"/>
  <c r="U12" i="3"/>
  <c r="T12" i="3"/>
  <c r="S12" i="3"/>
  <c r="R12" i="3" s="1"/>
  <c r="X11" i="3"/>
  <c r="R11" i="3" s="1"/>
  <c r="U11" i="3"/>
  <c r="T11" i="3"/>
  <c r="S11" i="3"/>
  <c r="X10" i="3"/>
  <c r="U10" i="3"/>
  <c r="T10" i="3"/>
  <c r="S10" i="3"/>
  <c r="X9" i="3"/>
  <c r="U9" i="3"/>
  <c r="T9" i="3"/>
  <c r="S9" i="3"/>
  <c r="R9" i="3" s="1"/>
  <c r="X8" i="3"/>
  <c r="U8" i="3"/>
  <c r="T8" i="3"/>
  <c r="S8" i="3"/>
  <c r="X7" i="3"/>
  <c r="U7" i="3"/>
  <c r="T7" i="3"/>
  <c r="S7" i="3"/>
  <c r="X6" i="3"/>
  <c r="U6" i="3"/>
  <c r="T6" i="3"/>
  <c r="S6" i="3"/>
  <c r="R6" i="3" s="1"/>
  <c r="X5" i="3"/>
  <c r="V5" i="3"/>
  <c r="U5" i="3"/>
  <c r="T5" i="3"/>
  <c r="S5" i="3"/>
  <c r="X4" i="3"/>
  <c r="V4" i="3"/>
  <c r="U4" i="3"/>
  <c r="T4" i="3"/>
  <c r="S4" i="3"/>
  <c r="V3" i="3"/>
  <c r="X3" i="3"/>
  <c r="T3" i="3"/>
  <c r="R3" i="3" s="1"/>
  <c r="S3" i="3"/>
  <c r="Q3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C3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AC4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AA26" i="3" l="1"/>
  <c r="R5" i="3"/>
  <c r="R7" i="3"/>
  <c r="Y10" i="3"/>
  <c r="AA6" i="3"/>
  <c r="Z19" i="3"/>
  <c r="AA14" i="3"/>
  <c r="R8" i="3"/>
  <c r="Y17" i="3"/>
  <c r="AA11" i="3"/>
  <c r="AF17" i="3"/>
  <c r="AA23" i="3"/>
  <c r="AI11" i="3"/>
  <c r="AI4" i="3"/>
  <c r="R4" i="3"/>
  <c r="R16" i="3"/>
  <c r="R19" i="3"/>
  <c r="R22" i="3"/>
  <c r="R25" i="3"/>
  <c r="Y18" i="3"/>
  <c r="Y8" i="3"/>
  <c r="AF10" i="3"/>
  <c r="AF18" i="3"/>
  <c r="AA24" i="3"/>
  <c r="AF15" i="3"/>
  <c r="Z11" i="3"/>
  <c r="AA21" i="3"/>
  <c r="R10" i="3"/>
  <c r="R13" i="3"/>
  <c r="AA9" i="3"/>
  <c r="AA22" i="3"/>
  <c r="AF3" i="3"/>
  <c r="AF11" i="3"/>
  <c r="Z7" i="3"/>
  <c r="Z15" i="3"/>
  <c r="Z23" i="3"/>
  <c r="Z6" i="3"/>
  <c r="AI19" i="3"/>
  <c r="AI23" i="3"/>
  <c r="AF19" i="3"/>
  <c r="Z12" i="3"/>
  <c r="Z20" i="3"/>
  <c r="AI8" i="3"/>
  <c r="AI16" i="3"/>
  <c r="AI20" i="3"/>
  <c r="AI24" i="3"/>
  <c r="AF8" i="3"/>
  <c r="AF16" i="3"/>
  <c r="AF20" i="3"/>
  <c r="AF24" i="3"/>
  <c r="Z9" i="3"/>
  <c r="Z13" i="3"/>
  <c r="Z17" i="3"/>
  <c r="Z21" i="3"/>
  <c r="Z25" i="3"/>
  <c r="AA7" i="3"/>
  <c r="AI5" i="3"/>
  <c r="AI9" i="3"/>
  <c r="AI13" i="3"/>
  <c r="AI17" i="3"/>
  <c r="AI21" i="3"/>
  <c r="AI25" i="3"/>
  <c r="AI3" i="3"/>
  <c r="AI7" i="3"/>
  <c r="AI15" i="3"/>
  <c r="Z8" i="3"/>
  <c r="Z16" i="3"/>
  <c r="Z24" i="3"/>
  <c r="AI12" i="3"/>
  <c r="AF12" i="3"/>
  <c r="Z10" i="3"/>
  <c r="Z14" i="3"/>
  <c r="Z18" i="3"/>
  <c r="Z22" i="3"/>
  <c r="Z26" i="3"/>
  <c r="AI6" i="3"/>
  <c r="AI10" i="3"/>
  <c r="AI14" i="3"/>
  <c r="AI18" i="3"/>
  <c r="AI22" i="3"/>
  <c r="AI26" i="3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2" i="2"/>
  <c r="D11" i="2"/>
  <c r="D10" i="2"/>
  <c r="D9" i="2"/>
  <c r="D8" i="2"/>
  <c r="D7" i="2"/>
  <c r="D6" i="2"/>
  <c r="D5" i="2"/>
  <c r="D4" i="2"/>
  <c r="D3" i="2"/>
  <c r="D13" i="2"/>
</calcChain>
</file>

<file path=xl/sharedStrings.xml><?xml version="1.0" encoding="utf-8"?>
<sst xmlns="http://schemas.openxmlformats.org/spreadsheetml/2006/main" count="930" uniqueCount="263">
  <si>
    <t>Graph for the Canadian Tax Jounal</t>
  </si>
  <si>
    <t>1949-50</t>
  </si>
  <si>
    <t>1950-51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</si>
  <si>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</si>
  <si>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</si>
  <si>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</si>
  <si>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</si>
  <si>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</si>
  <si>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</si>
  <si>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</si>
  <si>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</si>
  <si>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</si>
  <si>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</si>
  <si>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</si>
  <si>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</si>
  <si>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</si>
  <si>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</si>
  <si>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</si>
  <si>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</si>
  <si>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</si>
  <si>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</si>
  <si>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</si>
  <si>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</si>
  <si>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</si>
  <si>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</si>
  <si>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</si>
  <si>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</si>
  <si>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</si>
  <si>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</si>
  <si>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</si>
  <si>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</si>
  <si>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</si>
  <si>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</si>
  <si>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</si>
  <si>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</si>
  <si>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</si>
  <si>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</si>
  <si>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</si>
  <si>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</si>
  <si>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</si>
  <si>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</si>
  <si>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</si>
  <si>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</si>
  <si>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</si>
  <si>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</si>
  <si>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</si>
  <si>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</si>
  <si>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</si>
  <si>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</si>
  <si>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</si>
  <si>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</si>
  <si>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</si>
  <si>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</si>
  <si>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</si>
  <si>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</si>
  <si>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</si>
  <si>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</si>
  <si>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</si>
  <si>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</si>
  <si>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</si>
  <si>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</si>
  <si>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</si>
  <si>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</si>
  <si>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</si>
  <si>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</si>
  <si>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</si>
  <si>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</si>
  <si>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</si>
  <si>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</si>
  <si>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</si>
  <si>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</si>
  <si>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Accrual Based - Surplus (Deficit)</t>
  </si>
  <si>
    <t>Cash Based Surplus (Deficit)</t>
  </si>
  <si>
    <r>
      <t xml:space="preserve">Source: between 1949-50 and 2004-05, the cash-based data were taken from </t>
    </r>
    <r>
      <rPr>
        <i/>
        <u/>
        <sz val="8"/>
        <color theme="1"/>
        <rFont val="Calibri"/>
        <family val="2"/>
        <scheme val="minor"/>
      </rPr>
      <t>Public Accounts of Newfoundland and Labrador, Vol III</t>
    </r>
    <r>
      <rPr>
        <i/>
        <sz val="8"/>
        <color theme="1"/>
        <rFont val="Calibri"/>
        <family val="2"/>
        <scheme val="minor"/>
      </rPr>
      <t xml:space="preserve">, various years, for 2005-06 and beyond, the cash-based data, was taken from </t>
    </r>
    <r>
      <rPr>
        <i/>
        <u/>
        <sz val="8"/>
        <color theme="1"/>
        <rFont val="Calibri"/>
        <family val="2"/>
        <scheme val="minor"/>
      </rPr>
      <t>The Report on the Program and Expenditures of the Consolidated Revenue Fund</t>
    </r>
    <r>
      <rPr>
        <i/>
        <sz val="8"/>
        <color theme="1"/>
        <rFont val="Calibri"/>
        <family val="2"/>
        <scheme val="minor"/>
      </rPr>
      <t>, and accrual-based data was taken from Public Accounts of Newfoundland and Labrador, Vol I, various years.</t>
    </r>
  </si>
  <si>
    <t>NL Rev PC</t>
  </si>
  <si>
    <t>NL Net Deb PC</t>
  </si>
  <si>
    <t>ROC Rev PC</t>
  </si>
  <si>
    <t xml:space="preserve">2015-16 </t>
  </si>
  <si>
    <t xml:space="preserve">2016-17 </t>
  </si>
  <si>
    <t>ROC Net Deb PC</t>
  </si>
  <si>
    <t>Source: Government of Canada Fiscal Reference Tables - www.finc.gc.ca/frt-trf-18eng.asp and CANSIM Table 510001</t>
  </si>
  <si>
    <t>NL  Own Rev PC</t>
  </si>
  <si>
    <t>ROC  Own Rev PC</t>
  </si>
  <si>
    <t>RAC  Own Rev PC</t>
  </si>
  <si>
    <t>NL  Fed Rev PC</t>
  </si>
  <si>
    <t>ROC  Fed Rev PC</t>
  </si>
  <si>
    <t>RAC  Fed Rev PC</t>
  </si>
  <si>
    <t>RAC Rev PC</t>
  </si>
  <si>
    <t>2005-06(3)</t>
  </si>
  <si>
    <t>Own source revenues - taxation</t>
  </si>
  <si>
    <t>Personal Income Tax</t>
  </si>
  <si>
    <t>Sales Tax</t>
  </si>
  <si>
    <t>Corporate income tax</t>
  </si>
  <si>
    <t>Corporate income tax - offshore (not reported in Pub Accts beyond 2016-17)</t>
  </si>
  <si>
    <t>Corporate income tax  - other than offshore (residual)</t>
  </si>
  <si>
    <t>Gasoline Tax</t>
  </si>
  <si>
    <t>Mining and Mineral Rights Tax</t>
  </si>
  <si>
    <t>Other</t>
  </si>
  <si>
    <t>Non-Tax revenue</t>
  </si>
  <si>
    <t>CK - Taxation</t>
  </si>
  <si>
    <t>Own source revenues - investment</t>
  </si>
  <si>
    <t>Sinking Fund earning</t>
  </si>
  <si>
    <t>interest</t>
  </si>
  <si>
    <t>other</t>
  </si>
  <si>
    <t>ck - Investment</t>
  </si>
  <si>
    <t>Own source revenues - fees &amp; fines</t>
  </si>
  <si>
    <t>Own source revenues - offshore royalties</t>
  </si>
  <si>
    <t>Own source revenues - miscellaneous</t>
  </si>
  <si>
    <t>Net Income from GBE &amp; Partnership</t>
  </si>
  <si>
    <t>Net Income from GBE &amp; Partnership - Atlantic Lottery Corporation</t>
  </si>
  <si>
    <t>Net Income from GBE &amp; Partnership - NL Liquor Corporation</t>
  </si>
  <si>
    <t>Net Income from GBE &amp; Partnership - NALCOR Corporation</t>
  </si>
  <si>
    <t>CK - Net Income from GBE &amp; Partnership</t>
  </si>
  <si>
    <t>Own source revenues - check</t>
  </si>
  <si>
    <t>Own source revenues</t>
  </si>
  <si>
    <t>Federal Transfers</t>
  </si>
  <si>
    <t>Federal Transfers (public accounts)</t>
  </si>
  <si>
    <t>Health &amp; Social transfers</t>
  </si>
  <si>
    <t>Cost-shared programs</t>
  </si>
  <si>
    <t>Related revenue</t>
  </si>
  <si>
    <t>Atlantic Accord - 1985</t>
  </si>
  <si>
    <t>Atlantic Accord - 2005</t>
  </si>
  <si>
    <t>Equalization</t>
  </si>
  <si>
    <t>Labrador ferry service transfer</t>
  </si>
  <si>
    <t>ck - Federal transfers</t>
  </si>
  <si>
    <t>Total Revenue - NL</t>
  </si>
  <si>
    <t>Established Programs Financing (later Health &amp; Social Transfers)</t>
  </si>
  <si>
    <t>Year</t>
  </si>
  <si>
    <t>NL POP</t>
  </si>
  <si>
    <t>NL Own Rev</t>
  </si>
  <si>
    <t>1985 Accord</t>
  </si>
  <si>
    <t>2005 Accord</t>
  </si>
  <si>
    <t>PIT PC</t>
  </si>
  <si>
    <t>SALES PC</t>
  </si>
  <si>
    <t>ROY</t>
  </si>
  <si>
    <t>CIT - OIL</t>
  </si>
  <si>
    <t>Oil - ROY +CIT</t>
  </si>
  <si>
    <t>Oil + Accord % Rev</t>
  </si>
  <si>
    <t>Oil % Rev</t>
  </si>
  <si>
    <t>accord % fed rev</t>
  </si>
  <si>
    <t xml:space="preserve">Oil   </t>
  </si>
  <si>
    <t>Other Prov</t>
  </si>
  <si>
    <t>Accords</t>
  </si>
  <si>
    <t>NL  Fed Rev</t>
  </si>
  <si>
    <t>NL Prov Other</t>
  </si>
  <si>
    <t>Equal</t>
  </si>
  <si>
    <t>Other Fed</t>
  </si>
  <si>
    <t>NL Net Deb/GDP</t>
  </si>
  <si>
    <t>ROC Net Deb/GDP</t>
  </si>
  <si>
    <t>Source: Government of Canada Fiscal Reference Tables - www.finc.gc.ca/frt-trf-18eng.asp and CANSIM Table 36100222</t>
  </si>
  <si>
    <t>Liabilities</t>
  </si>
  <si>
    <t>Assets</t>
  </si>
  <si>
    <t>Net Debt</t>
  </si>
  <si>
    <t>Borrowings</t>
  </si>
  <si>
    <t>Unfunded Pension Liabilities</t>
  </si>
  <si>
    <t>Group Health and Life Insurance</t>
  </si>
  <si>
    <t>Other Liabilities</t>
  </si>
  <si>
    <t>Cash/Temp. Invest.</t>
  </si>
  <si>
    <t>Equity in GBE</t>
  </si>
  <si>
    <t>Other Financial Assets</t>
  </si>
  <si>
    <t>Statistics Canada</t>
  </si>
  <si>
    <t xml:space="preserve"> CANSIM using CHASS.</t>
  </si>
  <si>
    <t>COL0</t>
  </si>
  <si>
    <t>Date (YYYY-MM-DD)</t>
  </si>
  <si>
    <t>COL1</t>
  </si>
  <si>
    <t>v466983 Newfoundland and Labrador [10]; Both sexes; All ages (Persons)</t>
  </si>
  <si>
    <t>NL pop</t>
  </si>
  <si>
    <t>NL POP PROJ FA</t>
  </si>
  <si>
    <t>NL POP PROJ SA</t>
  </si>
  <si>
    <t>Finance</t>
  </si>
  <si>
    <t>Trend Continuation</t>
  </si>
  <si>
    <t>Source: Finance, NL, STC Table 17-10-009-01 &amp; 17-10-0005-01</t>
  </si>
  <si>
    <t>Geography:</t>
  </si>
  <si>
    <t>Newfoundland and Labrador</t>
  </si>
  <si>
    <t>Account:</t>
  </si>
  <si>
    <t>Demographics</t>
  </si>
  <si>
    <t>Information:</t>
  </si>
  <si>
    <t>Census 1986 to 2016: Population by 5-year Age Groups and Gender</t>
  </si>
  <si>
    <t>Selected Base Year: 2016</t>
  </si>
  <si>
    <t>Data Source:</t>
  </si>
  <si>
    <t>Compiled by the Community Accounts Unit based on information provided from the Census of Population 1986, 1991, 1996, 2001, 2006, 2011 and 2016 Statistics Canada.</t>
  </si>
  <si>
    <t>Copyright:</t>
  </si>
  <si>
    <t>Newfoundland &amp; Labrador Statistics Agency, Government of Newfoundland and Labrador</t>
  </si>
  <si>
    <t>Male</t>
  </si>
  <si>
    <t>Female</t>
  </si>
  <si>
    <t>Total</t>
  </si>
  <si>
    <t>Total Age Groups</t>
  </si>
  <si>
    <t>Age Group</t>
  </si>
  <si>
    <t>0-4</t>
  </si>
  <si>
    <t xml:space="preserve"> 5-9</t>
  </si>
  <si>
    <t xml:space="preserve"> 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</si>
  <si>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</si>
  <si>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</si>
  <si>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</si>
  <si>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</si>
  <si>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</si>
  <si>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</si>
  <si>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</si>
  <si>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</si>
  <si>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</si>
  <si>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</si>
  <si>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</si>
  <si>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</si>
  <si>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</si>
  <si>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</si>
  <si>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</si>
  <si>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90+</t>
  </si>
  <si>
    <t>90-94</t>
  </si>
  <si>
    <t>95-99</t>
  </si>
  <si>
    <t>100+</t>
  </si>
  <si>
    <t>Notes:</t>
  </si>
  <si>
    <t>Figures may not add to total due to random rounding. For more information see our Frequently Asked Questions.</t>
  </si>
  <si>
    <t>Census data contained in this table is from the 100% sample unless otherwise noted.</t>
  </si>
  <si>
    <r>
      <t>Source:</t>
    </r>
    <r>
      <rPr>
        <sz val="10"/>
        <color theme="1"/>
        <rFont val="Calibri"/>
        <family val="2"/>
        <scheme val="minor"/>
      </rPr>
      <t xml:space="preserve"> Compiled by the Community Accounts Unit based on information provided from the Census of Population 1986, 1991, 1996, 2001, 2006, 2011 and 2016 Statistics Canada.</t>
    </r>
  </si>
  <si>
    <r>
      <t>Copyright:</t>
    </r>
    <r>
      <rPr>
        <sz val="10"/>
        <color theme="1"/>
        <rFont val="Calibri"/>
        <family val="2"/>
        <scheme val="minor"/>
      </rPr>
      <t xml:space="preserve"> Newfoundland &amp; Labrador Statistics Agency</t>
    </r>
  </si>
  <si>
    <t>Government of Newfoundland and Labrador</t>
  </si>
  <si>
    <t>Source: Compiled by the Community Accounts Unit, Department of Finance, Government of Newfoundland and Labrador based on information provided from the Census of Population 2016 Statistics Canada.</t>
  </si>
  <si>
    <t>Labour productivity and related measures by business sector industry and by non-commercial activity consistent with the industry accounts 1 2</t>
  </si>
  <si>
    <t>Annual</t>
  </si>
  <si>
    <t>Table: 36-10-0480-01 (formerly CANSIM 383-0033)</t>
  </si>
  <si>
    <t>Geography: Canada, Province or territory</t>
  </si>
  <si>
    <t>Construction  [BS23]</t>
  </si>
  <si>
    <t>Oil and gas engineering construction  [BS23C2]19</t>
  </si>
  <si>
    <t>Electric power engineering construction  [BS23C3]19</t>
  </si>
  <si>
    <t>Source: Statistics Canada Table 30-10-0480-01</t>
  </si>
  <si>
    <t>&lt;25</t>
  </si>
  <si>
    <t>80+</t>
  </si>
  <si>
    <t>Simulations using SPSD/M V 27.1 from Statistics Canada Sept 2019</t>
  </si>
  <si>
    <t>Federal</t>
  </si>
  <si>
    <t>Provincial</t>
  </si>
  <si>
    <t>2019-20</t>
  </si>
  <si>
    <t>PIT</t>
  </si>
  <si>
    <t>Sales</t>
  </si>
  <si>
    <t>F - PIT</t>
  </si>
  <si>
    <t>F - Sales</t>
  </si>
  <si>
    <t>Sources: Public Accounts (2006-2018) and GNL Estimates 2019 (2019-20)</t>
  </si>
  <si>
    <t>Roylaties</t>
  </si>
  <si>
    <t>Royalties</t>
  </si>
  <si>
    <t>F-Royalties</t>
  </si>
  <si>
    <t>Royalties % of Total Revenue</t>
  </si>
  <si>
    <t>Revenue</t>
  </si>
  <si>
    <t>Expenditure</t>
  </si>
  <si>
    <t>Adj Revenue</t>
  </si>
  <si>
    <t>Source: Public Accounts of Newfoundland and Labrador and Budget 2019-20</t>
  </si>
  <si>
    <t>Offshore royalties</t>
  </si>
  <si>
    <t>CIT</t>
  </si>
  <si>
    <t>GAS</t>
  </si>
  <si>
    <t>Mine</t>
  </si>
  <si>
    <t>Oil Royalties</t>
  </si>
  <si>
    <t>2020-21</t>
  </si>
  <si>
    <t>Sources: Public Accounts (1994-2018) and Budget 2020</t>
  </si>
  <si>
    <t xml:space="preserve"> 2011-12</t>
  </si>
  <si>
    <t xml:space="preserve"> 2010-11</t>
  </si>
  <si>
    <t xml:space="preserve"> 2009-10</t>
  </si>
  <si>
    <t xml:space="preserve"> 2008-09</t>
  </si>
  <si>
    <t xml:space="preserve"> 2007-08</t>
  </si>
  <si>
    <t xml:space="preserve"> 2006-07</t>
  </si>
  <si>
    <t xml:space="preserve"> 2005-06</t>
  </si>
  <si>
    <t xml:space="preserve"> 2004-05</t>
  </si>
  <si>
    <t xml:space="preserve"> 2003-04</t>
  </si>
  <si>
    <t xml:space="preserve"> 2002-03</t>
  </si>
  <si>
    <t xml:space="preserve"> 2001-02</t>
  </si>
  <si>
    <t>Atlantic Accord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</si>
</sst>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* #,##0.00_)\ _$_ ;_ * \(#,##0.00\)\ _$_ ;_ * &quot;-&quot;??_)\ _$_ ;_ @_ "/>
    <numFmt numFmtId="168" formatCode="0.0_)"/>
    <numFmt numFmtId="169" formatCode="#,##0.0"/>
    <numFmt numFmtId="170" formatCode="General_)"/>
    <numFmt numFmtId="171" formatCode="#,##0;[Red]\-#,##0;[Color10]0"/>
    <numFmt numFmtId="172" formatCode="#,##0.0_);[Red]\(#,##0.0\);[Color10]0.0_)"/>
    <numFmt numFmtId="173" formatCode="#,##0.0;[Red]\-#,##0.0;[Color10]0.0"/>
    <numFmt numFmtId="174" formatCode="#,##0.00_);[Red]\(#,##0.00\);[Color10]0.00_)"/>
    <numFmt numFmtId="175" formatCode="#,##0.00;[Red]\-#,##0.00;[Color10]0.00"/>
    <numFmt numFmtId="176" formatCode="&quot;$&quot;#,##0.00_);[Red]\(&quot;$&quot;#,##0.00\);[Color10]&quot;$&quot;0.00_)"/>
    <numFmt numFmtId="177" formatCode="0000"/>
    <numFmt numFmtId="178" formatCode="0000.00"/>
    <numFmt numFmtId="179" formatCode="0000.0"/>
    <numFmt numFmtId="180" formatCode="#,##0.0;\(#,##0.0\);\-"/>
    <numFmt numFmtId="181" formatCode="0_);[Red]\-0_);[Color10]0_)"/>
    <numFmt numFmtId="182" formatCode="\+0_);[Red]\-0_);[Color10]\-\-_)"/>
    <numFmt numFmtId="183" formatCode="0;[Red]\-0;[Color10]0"/>
    <numFmt numFmtId="184" formatCode="0._)"/>
    <numFmt numFmtId="185" formatCode="0.0_);[Red]\-0.0_);[Color10]0.0_)"/>
    <numFmt numFmtId="186" formatCode="\+0.0_);[Red]\-0.0_);[Color10]\-\-_)"/>
    <numFmt numFmtId="187" formatCode="0.0;[Red]\-0.0;[Color10]0.0"/>
    <numFmt numFmtId="188" formatCode="0.0&quot;*&quot;;[Red]\-0.0&quot;*&quot;;[Color10]0.0&quot;*&quot;"/>
    <numFmt numFmtId="189" formatCode="0.00_);[Red]\-0.00_);[Color10]0.00_)"/>
    <numFmt numFmtId="190" formatCode="\+0.00_);[Red]\-0.00_);[Color10]\-\-_)"/>
    <numFmt numFmtId="191" formatCode="0.00;[Red]\-0.00;[Color10]0.00"/>
    <numFmt numFmtId="192" formatCode="0.000_);[Red]\-0.000_);[Color10]0.000_)"/>
    <numFmt numFmtId="193" formatCode="\+0.000_);[Red]\-0.000_);[Color10]\-\-_)"/>
    <numFmt numFmtId="194" formatCode="0.000;[Red]\-0.000;[Color10]0.000"/>
    <numFmt numFmtId="195" formatCode="0.0000_);[Red]\-0.0000_);[Color10]0.0000_)"/>
    <numFmt numFmtId="196" formatCode="\+0.0000_);[Red]\-0.0000_);[Color10]\-\-_)"/>
    <numFmt numFmtId="197" formatCode="0.0000;[Red]\-0.0000;[Color10]0.0000"/>
    <numFmt numFmtId="198" formatCode="0.00000_);[Red]\-0.00000_);[Color10]0.00000_)"/>
    <numFmt numFmtId="199" formatCode="\+0.00000_);[Red]\-0.00000_);[Color10]\-\-_)"/>
    <numFmt numFmtId="200" formatCode="0.00000;[Red]\-0.00000;[Color10]0.00000"/>
    <numFmt numFmtId="201" formatCode="0%_);[Red]\-0%_);[Color10]0%_)"/>
    <numFmt numFmtId="202" formatCode="\+0%_);[Red]\-0%_);[Color10]\-\-_)"/>
    <numFmt numFmtId="203" formatCode="0%;[Red]\-0%;[Color10]0%"/>
    <numFmt numFmtId="204" formatCode="0.0%_);[Red]\-0.0%_);[Color10]0.0%_)"/>
    <numFmt numFmtId="205" formatCode="\+0.0%_);[Red]\-0.0%_);[Color10]\-\-_)"/>
    <numFmt numFmtId="206" formatCode="0.0%;[Red]\-0.0%;[Color10]0.0%"/>
    <numFmt numFmtId="207" formatCode="0.00%_);[Red]\-0.00%_);[Color10]0.00%_)"/>
    <numFmt numFmtId="208" formatCode="\+0.00%_);[Red]\-0.00%_);[Color10]\-\-_)"/>
    <numFmt numFmtId="209" formatCode="0.00%;[Red]\-0.00%;[Color10]0.00%"/>
    <numFmt numFmtId="210" formatCode="mmm\ dd\,\ yyyy"/>
    <numFmt numFmtId="211" formatCode="0.0%"/>
    <numFmt numFmtId="212" formatCode="_-[$€-2]* #,##0.00_-;\-[$€-2]* #,##0.00_-;_-[$€-2]* &quot;-&quot;??_-"/>
    <numFmt numFmtId="213" formatCode="&quot;$&quot;#,##0"/>
    <numFmt numFmtId="214" formatCode="&quot;$&quot;#,##0.000"/>
    <numFmt numFmtId="215" formatCode="&quot;$&quot;#,##0.0"/>
    <numFmt numFmtId="216" formatCode="&quot;$&quot;#,##0.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i/>
      <sz val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9"/>
      <name val="Arial"/>
      <family val="2"/>
    </font>
    <font>
      <u/>
      <sz val="7.5"/>
      <color indexed="36"/>
      <name val="Courier"/>
      <family val="3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name val="Helv"/>
    </font>
    <font>
      <sz val="10"/>
      <name val="Courier"/>
      <family val="3"/>
    </font>
    <font>
      <sz val="9"/>
      <name val="Helvetica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indexed="8"/>
      <name val="Times New Roman"/>
      <family val="1"/>
    </font>
    <font>
      <sz val="12"/>
      <name val="Arial"/>
      <family val="2"/>
    </font>
    <font>
      <u/>
      <sz val="11"/>
      <color theme="10"/>
      <name val="Calibri"/>
      <family val="2"/>
    </font>
    <font>
      <sz val="10"/>
      <name val="Arial Cyr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color indexed="62"/>
      <name val="Arial Cyr"/>
      <family val="2"/>
      <charset val="204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color rgb="FFC00000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C00000"/>
      <name val="Arial"/>
      <family val="2"/>
    </font>
    <font>
      <b/>
      <sz val="10"/>
      <color rgb="FF00B050"/>
      <name val="Arial"/>
      <family val="2"/>
    </font>
    <font>
      <i/>
      <sz val="8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3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2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862">
    <xf numFmtId="0" fontId="0" fillId="0" borderId="0"/>
    <xf numFmtId="9" fontId="1" fillId="0" borderId="0" applyFont="0" applyFill="0" applyBorder="0" applyAlignment="0" applyProtection="0"/>
    <xf numFmtId="0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0" fontId="18" fillId="0" borderId="0" applyFont="0" applyAlignment="0">
      <alignment horizontal="left" vertical="top"/>
    </xf>
    <xf numFmtId="168" fontId="18" fillId="0" borderId="0"/>
    <xf numFmtId="9" fontId="18" fillId="0" borderId="0" applyFont="0" applyFill="0" applyBorder="0" applyAlignment="0" applyProtection="0"/>
    <xf numFmtId="168" fontId="18" fillId="0" borderId="0"/>
    <xf numFmtId="9" fontId="23" fillId="0" borderId="0" applyFont="0" applyFill="0" applyBorder="0" applyAlignment="0" applyProtection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26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26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37" borderId="0" applyNumberFormat="0" applyBorder="0" applyAlignment="0" applyProtection="0"/>
    <xf numFmtId="0" fontId="26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1" fillId="3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39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0" borderId="0" applyNumberFormat="0" applyBorder="0" applyAlignment="0" applyProtection="0"/>
    <xf numFmtId="0" fontId="26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26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36" borderId="0" applyNumberFormat="0" applyBorder="0" applyAlignment="0" applyProtection="0"/>
    <xf numFmtId="0" fontId="26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1" fillId="39" borderId="0" applyNumberFormat="0" applyBorder="0" applyAlignment="0" applyProtection="0"/>
    <xf numFmtId="0" fontId="26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1" fillId="42" borderId="0" applyNumberFormat="0" applyBorder="0" applyAlignment="0" applyProtection="0"/>
    <xf numFmtId="0" fontId="27" fillId="43" borderId="0" applyNumberFormat="0" applyBorder="0" applyAlignment="0" applyProtection="0"/>
    <xf numFmtId="0" fontId="17" fillId="12" borderId="0" applyNumberFormat="0" applyBorder="0" applyAlignment="0" applyProtection="0"/>
    <xf numFmtId="0" fontId="28" fillId="43" borderId="0" applyNumberFormat="0" applyBorder="0" applyAlignment="0" applyProtection="0"/>
    <xf numFmtId="0" fontId="27" fillId="40" borderId="0" applyNumberFormat="0" applyBorder="0" applyAlignment="0" applyProtection="0"/>
    <xf numFmtId="0" fontId="17" fillId="16" borderId="0" applyNumberFormat="0" applyBorder="0" applyAlignment="0" applyProtection="0"/>
    <xf numFmtId="0" fontId="28" fillId="40" borderId="0" applyNumberFormat="0" applyBorder="0" applyAlignment="0" applyProtection="0"/>
    <xf numFmtId="0" fontId="27" fillId="41" borderId="0" applyNumberFormat="0" applyBorder="0" applyAlignment="0" applyProtection="0"/>
    <xf numFmtId="0" fontId="17" fillId="20" borderId="0" applyNumberFormat="0" applyBorder="0" applyAlignment="0" applyProtection="0"/>
    <xf numFmtId="0" fontId="28" fillId="41" borderId="0" applyNumberFormat="0" applyBorder="0" applyAlignment="0" applyProtection="0"/>
    <xf numFmtId="0" fontId="27" fillId="44" borderId="0" applyNumberFormat="0" applyBorder="0" applyAlignment="0" applyProtection="0"/>
    <xf numFmtId="0" fontId="17" fillId="24" borderId="0" applyNumberFormat="0" applyBorder="0" applyAlignment="0" applyProtection="0"/>
    <xf numFmtId="0" fontId="28" fillId="44" borderId="0" applyNumberFormat="0" applyBorder="0" applyAlignment="0" applyProtection="0"/>
    <xf numFmtId="0" fontId="27" fillId="45" borderId="0" applyNumberFormat="0" applyBorder="0" applyAlignment="0" applyProtection="0"/>
    <xf numFmtId="0" fontId="17" fillId="28" borderId="0" applyNumberFormat="0" applyBorder="0" applyAlignment="0" applyProtection="0"/>
    <xf numFmtId="0" fontId="28" fillId="45" borderId="0" applyNumberFormat="0" applyBorder="0" applyAlignment="0" applyProtection="0"/>
    <xf numFmtId="0" fontId="27" fillId="46" borderId="0" applyNumberFormat="0" applyBorder="0" applyAlignment="0" applyProtection="0"/>
    <xf numFmtId="0" fontId="17" fillId="32" borderId="0" applyNumberFormat="0" applyBorder="0" applyAlignment="0" applyProtection="0"/>
    <xf numFmtId="0" fontId="28" fillId="46" borderId="0" applyNumberFormat="0" applyBorder="0" applyAlignment="0" applyProtection="0"/>
    <xf numFmtId="0" fontId="27" fillId="47" borderId="0" applyNumberFormat="0" applyBorder="0" applyAlignment="0" applyProtection="0"/>
    <xf numFmtId="0" fontId="17" fillId="9" borderId="0" applyNumberFormat="0" applyBorder="0" applyAlignment="0" applyProtection="0"/>
    <xf numFmtId="0" fontId="28" fillId="47" borderId="0" applyNumberFormat="0" applyBorder="0" applyAlignment="0" applyProtection="0"/>
    <xf numFmtId="0" fontId="27" fillId="48" borderId="0" applyNumberFormat="0" applyBorder="0" applyAlignment="0" applyProtection="0"/>
    <xf numFmtId="0" fontId="17" fillId="13" borderId="0" applyNumberFormat="0" applyBorder="0" applyAlignment="0" applyProtection="0"/>
    <xf numFmtId="0" fontId="28" fillId="48" borderId="0" applyNumberFormat="0" applyBorder="0" applyAlignment="0" applyProtection="0"/>
    <xf numFmtId="0" fontId="27" fillId="49" borderId="0" applyNumberFormat="0" applyBorder="0" applyAlignment="0" applyProtection="0"/>
    <xf numFmtId="0" fontId="17" fillId="17" borderId="0" applyNumberFormat="0" applyBorder="0" applyAlignment="0" applyProtection="0"/>
    <xf numFmtId="0" fontId="28" fillId="49" borderId="0" applyNumberFormat="0" applyBorder="0" applyAlignment="0" applyProtection="0"/>
    <xf numFmtId="0" fontId="27" fillId="44" borderId="0" applyNumberFormat="0" applyBorder="0" applyAlignment="0" applyProtection="0"/>
    <xf numFmtId="0" fontId="17" fillId="21" borderId="0" applyNumberFormat="0" applyBorder="0" applyAlignment="0" applyProtection="0"/>
    <xf numFmtId="0" fontId="28" fillId="44" borderId="0" applyNumberFormat="0" applyBorder="0" applyAlignment="0" applyProtection="0"/>
    <xf numFmtId="0" fontId="27" fillId="45" borderId="0" applyNumberFormat="0" applyBorder="0" applyAlignment="0" applyProtection="0"/>
    <xf numFmtId="0" fontId="17" fillId="25" borderId="0" applyNumberFormat="0" applyBorder="0" applyAlignment="0" applyProtection="0"/>
    <xf numFmtId="0" fontId="28" fillId="45" borderId="0" applyNumberFormat="0" applyBorder="0" applyAlignment="0" applyProtection="0"/>
    <xf numFmtId="0" fontId="27" fillId="50" borderId="0" applyNumberFormat="0" applyBorder="0" applyAlignment="0" applyProtection="0"/>
    <xf numFmtId="0" fontId="17" fillId="29" borderId="0" applyNumberFormat="0" applyBorder="0" applyAlignment="0" applyProtection="0"/>
    <xf numFmtId="0" fontId="28" fillId="50" borderId="0" applyNumberFormat="0" applyBorder="0" applyAlignment="0" applyProtection="0"/>
    <xf numFmtId="0" fontId="29" fillId="34" borderId="0" applyNumberFormat="0" applyBorder="0" applyAlignment="0" applyProtection="0"/>
    <xf numFmtId="0" fontId="7" fillId="3" borderId="0" applyNumberFormat="0" applyBorder="0" applyAlignment="0" applyProtection="0"/>
    <xf numFmtId="0" fontId="30" fillId="34" borderId="0" applyNumberFormat="0" applyBorder="0" applyAlignment="0" applyProtection="0"/>
    <xf numFmtId="0" fontId="31" fillId="51" borderId="11" applyNumberFormat="0" applyAlignment="0" applyProtection="0"/>
    <xf numFmtId="0" fontId="11" fillId="6" borderId="4" applyNumberFormat="0" applyAlignment="0" applyProtection="0"/>
    <xf numFmtId="0" fontId="32" fillId="51" borderId="11" applyNumberFormat="0" applyAlignment="0" applyProtection="0"/>
    <xf numFmtId="0" fontId="33" fillId="52" borderId="12" applyNumberFormat="0" applyAlignment="0" applyProtection="0"/>
    <xf numFmtId="0" fontId="13" fillId="7" borderId="7" applyNumberFormat="0" applyAlignment="0" applyProtection="0"/>
    <xf numFmtId="0" fontId="34" fillId="52" borderId="12" applyNumberFormat="0" applyAlignment="0" applyProtection="0"/>
    <xf numFmtId="0" fontId="35" fillId="0" borderId="13">
      <alignment horizontal="center" wrapText="1"/>
    </xf>
    <xf numFmtId="171" fontId="18" fillId="0" borderId="0" applyFont="0" applyFill="0" applyBorder="0" applyProtection="0">
      <alignment horizontal="right"/>
    </xf>
    <xf numFmtId="171" fontId="18" fillId="0" borderId="0" applyFont="0" applyFill="0" applyBorder="0" applyProtection="0">
      <alignment horizontal="right"/>
    </xf>
    <xf numFmtId="172" fontId="18" fillId="0" borderId="0" applyFont="0" applyFill="0" applyBorder="0" applyProtection="0">
      <alignment horizontal="right"/>
    </xf>
    <xf numFmtId="172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174" fontId="18" fillId="0" borderId="0" applyFont="0" applyFill="0" applyBorder="0" applyProtection="0">
      <alignment horizontal="right"/>
    </xf>
    <xf numFmtId="174" fontId="18" fillId="0" borderId="0" applyFont="0" applyFill="0" applyBorder="0" applyProtection="0">
      <alignment horizontal="right"/>
    </xf>
    <xf numFmtId="175" fontId="18" fillId="0" borderId="0" applyFont="0" applyFill="0" applyBorder="0" applyProtection="0">
      <alignment horizontal="right"/>
    </xf>
    <xf numFmtId="175" fontId="18" fillId="0" borderId="0" applyFont="0" applyFill="0" applyBorder="0" applyProtection="0">
      <alignment horizontal="right"/>
    </xf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67" fontId="18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6" fontId="18" fillId="0" borderId="0" applyFont="0" applyFill="0" applyBorder="0" applyProtection="0">
      <alignment horizontal="right"/>
    </xf>
    <xf numFmtId="176" fontId="18" fillId="0" borderId="0" applyFont="0" applyFill="0" applyBorder="0" applyProtection="0">
      <alignment horizontal="right"/>
    </xf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7" fontId="18" fillId="0" borderId="0" applyFont="0" applyFill="0" applyBorder="0" applyProtection="0">
      <alignment horizontal="center"/>
    </xf>
    <xf numFmtId="177" fontId="18" fillId="0" borderId="0" applyFont="0" applyFill="0" applyBorder="0" applyProtection="0">
      <alignment horizontal="center"/>
    </xf>
    <xf numFmtId="178" fontId="18" fillId="0" borderId="0" applyFont="0" applyFill="0" applyBorder="0" applyProtection="0">
      <alignment horizontal="center"/>
    </xf>
    <xf numFmtId="178" fontId="18" fillId="0" borderId="0" applyFont="0" applyFill="0" applyBorder="0" applyProtection="0">
      <alignment horizontal="center"/>
    </xf>
    <xf numFmtId="179" fontId="18" fillId="0" borderId="0" applyFont="0" applyFill="0" applyBorder="0" applyProtection="0">
      <alignment horizontal="center"/>
    </xf>
    <xf numFmtId="179" fontId="18" fillId="0" borderId="0" applyFont="0" applyFill="0" applyBorder="0" applyProtection="0">
      <alignment horizontal="center"/>
    </xf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0">
      <alignment wrapText="1"/>
    </xf>
    <xf numFmtId="181" fontId="18" fillId="0" borderId="0" applyFont="0" applyFill="0" applyBorder="0" applyProtection="0">
      <alignment horizontal="right"/>
    </xf>
    <xf numFmtId="182" fontId="18" fillId="0" borderId="0" applyFont="0" applyFill="0" applyBorder="0" applyProtection="0">
      <alignment horizontal="right"/>
    </xf>
    <xf numFmtId="182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3" fontId="18" fillId="0" borderId="0" applyFont="0" applyFill="0" applyBorder="0" applyProtection="0">
      <alignment horizontal="right"/>
    </xf>
    <xf numFmtId="183" fontId="18" fillId="0" borderId="0" applyFont="0" applyFill="0" applyBorder="0" applyProtection="0">
      <alignment horizontal="right"/>
    </xf>
    <xf numFmtId="184" fontId="38" fillId="0" borderId="0" applyFont="0" applyFill="0" applyBorder="0" applyProtection="0">
      <alignment horizontal="right"/>
    </xf>
    <xf numFmtId="184" fontId="3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6" fontId="18" fillId="0" borderId="0" applyFont="0" applyFill="0" applyBorder="0" applyProtection="0">
      <alignment horizontal="right"/>
    </xf>
    <xf numFmtId="186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7" fontId="18" fillId="0" borderId="0" applyFont="0" applyFill="0" applyBorder="0" applyProtection="0">
      <alignment horizontal="right"/>
    </xf>
    <xf numFmtId="187" fontId="18" fillId="0" borderId="0" applyFont="0" applyFill="0" applyBorder="0" applyProtection="0">
      <alignment horizontal="right"/>
    </xf>
    <xf numFmtId="188" fontId="38" fillId="0" borderId="0" applyFont="0" applyFill="0" applyBorder="0" applyProtection="0">
      <alignment horizontal="right"/>
    </xf>
    <xf numFmtId="188" fontId="3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90" fontId="18" fillId="0" borderId="0" applyFont="0" applyFill="0" applyBorder="0" applyProtection="0">
      <alignment horizontal="right"/>
    </xf>
    <xf numFmtId="190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91" fontId="18" fillId="0" borderId="0" applyFont="0" applyFill="0" applyBorder="0" applyProtection="0">
      <alignment horizontal="right"/>
    </xf>
    <xf numFmtId="191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3" fontId="18" fillId="0" borderId="0" applyFont="0" applyFill="0" applyBorder="0" applyProtection="0">
      <alignment horizontal="right"/>
    </xf>
    <xf numFmtId="193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4" fontId="18" fillId="0" borderId="0" applyFont="0" applyFill="0" applyBorder="0" applyProtection="0">
      <alignment horizontal="right"/>
    </xf>
    <xf numFmtId="194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6" fontId="18" fillId="0" borderId="0" applyFont="0" applyFill="0" applyBorder="0" applyProtection="0">
      <alignment horizontal="right"/>
    </xf>
    <xf numFmtId="196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7" fontId="18" fillId="0" borderId="0" applyFont="0" applyFill="0" applyBorder="0" applyProtection="0">
      <alignment horizontal="right"/>
    </xf>
    <xf numFmtId="197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9" fontId="18" fillId="0" borderId="0" applyFont="0" applyFill="0" applyBorder="0" applyProtection="0">
      <alignment horizontal="right"/>
    </xf>
    <xf numFmtId="199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200" fontId="18" fillId="0" borderId="0" applyFont="0" applyFill="0" applyBorder="0" applyProtection="0">
      <alignment horizontal="right"/>
    </xf>
    <xf numFmtId="200" fontId="18" fillId="0" borderId="0" applyFont="0" applyFill="0" applyBorder="0" applyProtection="0">
      <alignment horizontal="right"/>
    </xf>
    <xf numFmtId="0" fontId="39" fillId="0" borderId="0" applyNumberFormat="0" applyFill="0" applyBorder="0" applyAlignment="0" applyProtection="0">
      <alignment vertical="top"/>
      <protection locked="0"/>
    </xf>
    <xf numFmtId="0" fontId="40" fillId="35" borderId="0" applyNumberFormat="0" applyBorder="0" applyAlignment="0" applyProtection="0"/>
    <xf numFmtId="0" fontId="6" fillId="2" borderId="0" applyNumberFormat="0" applyBorder="0" applyAlignment="0" applyProtection="0"/>
    <xf numFmtId="0" fontId="41" fillId="35" borderId="0" applyNumberFormat="0" applyBorder="0" applyAlignment="0" applyProtection="0"/>
    <xf numFmtId="0" fontId="42" fillId="0" borderId="14" applyNumberFormat="0" applyFill="0" applyAlignment="0" applyProtection="0"/>
    <xf numFmtId="0" fontId="3" fillId="0" borderId="1" applyNumberFormat="0" applyFill="0" applyAlignment="0" applyProtection="0"/>
    <xf numFmtId="0" fontId="43" fillId="0" borderId="14" applyNumberFormat="0" applyFill="0" applyAlignment="0" applyProtection="0"/>
    <xf numFmtId="0" fontId="44" fillId="0" borderId="15" applyNumberFormat="0" applyFill="0" applyAlignment="0" applyProtection="0"/>
    <xf numFmtId="0" fontId="4" fillId="0" borderId="2" applyNumberFormat="0" applyFill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5" fillId="0" borderId="3" applyNumberFormat="0" applyFill="0" applyAlignment="0" applyProtection="0"/>
    <xf numFmtId="0" fontId="47" fillId="0" borderId="16" applyNumberFormat="0" applyFill="0" applyAlignment="0" applyProtection="0"/>
    <xf numFmtId="0" fontId="4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9" fillId="38" borderId="11" applyNumberFormat="0" applyAlignment="0" applyProtection="0"/>
    <xf numFmtId="0" fontId="9" fillId="5" borderId="4" applyNumberFormat="0" applyAlignment="0" applyProtection="0"/>
    <xf numFmtId="0" fontId="50" fillId="38" borderId="11" applyNumberFormat="0" applyAlignment="0" applyProtection="0"/>
    <xf numFmtId="0" fontId="51" fillId="0" borderId="17" applyNumberFormat="0" applyFill="0" applyAlignment="0" applyProtection="0"/>
    <xf numFmtId="0" fontId="12" fillId="0" borderId="6" applyNumberFormat="0" applyFill="0" applyAlignment="0" applyProtection="0"/>
    <xf numFmtId="0" fontId="52" fillId="0" borderId="17" applyNumberFormat="0" applyFill="0" applyAlignment="0" applyProtection="0"/>
    <xf numFmtId="0" fontId="18" fillId="53" borderId="0" applyNumberFormat="0" applyFont="0" applyBorder="0" applyAlignment="0" applyProtection="0"/>
    <xf numFmtId="2" fontId="53" fillId="0" borderId="18" applyNumberFormat="0"/>
    <xf numFmtId="0" fontId="35" fillId="0" borderId="18" applyNumberFormat="0"/>
    <xf numFmtId="0" fontId="54" fillId="54" borderId="0" applyNumberFormat="0" applyBorder="0" applyAlignment="0" applyProtection="0"/>
    <xf numFmtId="0" fontId="8" fillId="4" borderId="0" applyNumberFormat="0" applyBorder="0" applyAlignment="0" applyProtection="0"/>
    <xf numFmtId="0" fontId="55" fillId="54" borderId="0" applyNumberFormat="0" applyBorder="0" applyAlignment="0" applyProtection="0"/>
    <xf numFmtId="0" fontId="5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Font="0" applyAlignment="0">
      <alignment horizontal="left" vertical="top"/>
    </xf>
    <xf numFmtId="0" fontId="18" fillId="0" borderId="0"/>
    <xf numFmtId="0" fontId="18" fillId="0" borderId="0"/>
    <xf numFmtId="0" fontId="18" fillId="0" borderId="0"/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70" fontId="57" fillId="0" borderId="0"/>
    <xf numFmtId="0" fontId="18" fillId="0" borderId="0"/>
    <xf numFmtId="0" fontId="18" fillId="0" borderId="0"/>
    <xf numFmtId="0" fontId="18" fillId="0" borderId="0"/>
    <xf numFmtId="170" fontId="57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0" fontId="18" fillId="0" borderId="0" applyFont="0" applyAlignment="0">
      <alignment horizontal="left" vertical="top"/>
    </xf>
    <xf numFmtId="0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0" fontId="18" fillId="0" borderId="0"/>
    <xf numFmtId="0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55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55" borderId="19" applyNumberFormat="0" applyFont="0" applyAlignment="0" applyProtection="0"/>
    <xf numFmtId="169" fontId="18" fillId="0" borderId="0"/>
    <xf numFmtId="0" fontId="59" fillId="51" borderId="20" applyNumberFormat="0" applyAlignment="0" applyProtection="0"/>
    <xf numFmtId="0" fontId="10" fillId="6" borderId="5" applyNumberFormat="0" applyAlignment="0" applyProtection="0"/>
    <xf numFmtId="0" fontId="60" fillId="51" borderId="20" applyNumberFormat="0" applyAlignment="0" applyProtection="0"/>
    <xf numFmtId="0" fontId="53" fillId="0" borderId="0"/>
    <xf numFmtId="201" fontId="18" fillId="0" borderId="0" applyFont="0" applyFill="0" applyBorder="0" applyProtection="0"/>
    <xf numFmtId="202" fontId="18" fillId="0" borderId="0" applyFont="0" applyFill="0" applyBorder="0" applyProtection="0"/>
    <xf numFmtId="202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3" fontId="18" fillId="0" borderId="0" applyFont="0" applyFill="0" applyBorder="0" applyProtection="0"/>
    <xf numFmtId="203" fontId="18" fillId="0" borderId="0" applyFont="0" applyFill="0" applyBorder="0" applyProtection="0"/>
    <xf numFmtId="204" fontId="18" fillId="0" borderId="0" applyFont="0" applyFill="0" applyBorder="0" applyProtection="0"/>
    <xf numFmtId="205" fontId="18" fillId="0" borderId="0" applyFont="0" applyFill="0" applyBorder="0" applyProtection="0"/>
    <xf numFmtId="205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6" fontId="18" fillId="0" borderId="0" applyFont="0" applyFill="0" applyBorder="0" applyProtection="0"/>
    <xf numFmtId="206" fontId="18" fillId="0" borderId="0" applyFont="0" applyFill="0" applyBorder="0" applyProtection="0"/>
    <xf numFmtId="207" fontId="18" fillId="0" borderId="0" applyFont="0" applyFill="0" applyBorder="0" applyProtection="0"/>
    <xf numFmtId="208" fontId="18" fillId="0" borderId="0" applyFont="0" applyFill="0" applyBorder="0" applyProtection="0"/>
    <xf numFmtId="208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9" fontId="18" fillId="0" borderId="0" applyFont="0" applyFill="0" applyBorder="0" applyProtection="0"/>
    <xf numFmtId="209" fontId="18" fillId="0" borderId="0" applyFont="0" applyFill="0" applyBorder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0" fontId="58" fillId="0" borderId="21" applyNumberFormat="0" applyFont="0" applyFill="0" applyAlignment="0" applyProtection="0"/>
    <xf numFmtId="0" fontId="35" fillId="0" borderId="22" applyNumberFormat="0" applyAlignment="0"/>
    <xf numFmtId="210" fontId="18" fillId="0" borderId="0" applyFill="0" applyBorder="0" applyAlignment="0" applyProtection="0">
      <alignment wrapText="1"/>
    </xf>
    <xf numFmtId="210" fontId="18" fillId="0" borderId="0" applyFill="0" applyBorder="0" applyAlignment="0" applyProtection="0">
      <alignment wrapText="1"/>
    </xf>
    <xf numFmtId="210" fontId="18" fillId="0" borderId="0" applyFill="0" applyBorder="0" applyAlignment="0" applyProtection="0">
      <alignment wrapText="1"/>
    </xf>
    <xf numFmtId="169" fontId="38" fillId="0" borderId="10"/>
    <xf numFmtId="0" fontId="6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23" applyNumberFormat="0" applyFill="0" applyAlignment="0" applyProtection="0"/>
    <xf numFmtId="0" fontId="16" fillId="0" borderId="9" applyNumberFormat="0" applyFill="0" applyAlignment="0" applyProtection="0"/>
    <xf numFmtId="0" fontId="63" fillId="0" borderId="23" applyNumberFormat="0" applyFill="0" applyAlignment="0" applyProtection="0"/>
    <xf numFmtId="0" fontId="6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0" borderId="0" applyFont="0" applyAlignment="0">
      <alignment horizontal="left" vertical="top"/>
    </xf>
    <xf numFmtId="43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18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22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26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1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9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23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2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31" borderId="0" applyNumberFormat="0" applyBorder="0" applyAlignment="0" applyProtection="0"/>
    <xf numFmtId="3" fontId="24" fillId="0" borderId="0">
      <alignment vertical="center" wrapText="1"/>
    </xf>
    <xf numFmtId="3" fontId="24" fillId="0" borderId="0">
      <alignment vertical="center" wrapText="1"/>
    </xf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171" fontId="18" fillId="0" borderId="0" applyFont="0" applyFill="0" applyBorder="0" applyProtection="0">
      <alignment horizontal="right"/>
    </xf>
    <xf numFmtId="171" fontId="18" fillId="0" borderId="0" applyFont="0" applyFill="0" applyBorder="0" applyProtection="0">
      <alignment horizontal="right"/>
    </xf>
    <xf numFmtId="172" fontId="18" fillId="0" borderId="0" applyFont="0" applyFill="0" applyBorder="0" applyProtection="0">
      <alignment horizontal="right"/>
    </xf>
    <xf numFmtId="172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173" fontId="18" fillId="0" borderId="0" applyFont="0" applyFill="0" applyBorder="0" applyProtection="0">
      <alignment horizontal="right"/>
    </xf>
    <xf numFmtId="174" fontId="18" fillId="0" borderId="0" applyFont="0" applyFill="0" applyBorder="0" applyProtection="0">
      <alignment horizontal="right"/>
    </xf>
    <xf numFmtId="174" fontId="18" fillId="0" borderId="0" applyFont="0" applyFill="0" applyBorder="0" applyProtection="0">
      <alignment horizontal="right"/>
    </xf>
    <xf numFmtId="175" fontId="18" fillId="0" borderId="0" applyFont="0" applyFill="0" applyBorder="0" applyProtection="0">
      <alignment horizontal="right"/>
    </xf>
    <xf numFmtId="175" fontId="18" fillId="0" borderId="0" applyFont="0" applyFill="0" applyBorder="0" applyProtection="0">
      <alignment horizontal="right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76" fontId="18" fillId="0" borderId="0" applyFont="0" applyFill="0" applyBorder="0" applyProtection="0">
      <alignment horizontal="right"/>
    </xf>
    <xf numFmtId="176" fontId="18" fillId="0" borderId="0" applyFont="0" applyFill="0" applyBorder="0" applyProtection="0">
      <alignment horizontal="right"/>
    </xf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7" fontId="18" fillId="0" borderId="0" applyFont="0" applyFill="0" applyBorder="0" applyProtection="0">
      <alignment horizontal="center"/>
    </xf>
    <xf numFmtId="177" fontId="18" fillId="0" borderId="0" applyFont="0" applyFill="0" applyBorder="0" applyProtection="0">
      <alignment horizontal="center"/>
    </xf>
    <xf numFmtId="178" fontId="18" fillId="0" borderId="0" applyFont="0" applyFill="0" applyBorder="0" applyProtection="0">
      <alignment horizontal="center"/>
    </xf>
    <xf numFmtId="178" fontId="18" fillId="0" borderId="0" applyFont="0" applyFill="0" applyBorder="0" applyProtection="0">
      <alignment horizontal="center"/>
    </xf>
    <xf numFmtId="179" fontId="18" fillId="0" borderId="0" applyFont="0" applyFill="0" applyBorder="0" applyProtection="0">
      <alignment horizontal="center"/>
    </xf>
    <xf numFmtId="179" fontId="18" fillId="0" borderId="0" applyFont="0" applyFill="0" applyBorder="0" applyProtection="0">
      <alignment horizontal="center"/>
    </xf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2" fontId="18" fillId="0" borderId="0" applyFont="0" applyFill="0" applyBorder="0" applyProtection="0">
      <alignment horizontal="right"/>
    </xf>
    <xf numFmtId="182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1" fontId="18" fillId="0" borderId="0" applyFont="0" applyFill="0" applyBorder="0" applyProtection="0">
      <alignment horizontal="right"/>
    </xf>
    <xf numFmtId="183" fontId="18" fillId="0" borderId="0" applyFont="0" applyFill="0" applyBorder="0" applyProtection="0">
      <alignment horizontal="right"/>
    </xf>
    <xf numFmtId="183" fontId="18" fillId="0" borderId="0" applyFont="0" applyFill="0" applyBorder="0" applyProtection="0">
      <alignment horizontal="right"/>
    </xf>
    <xf numFmtId="186" fontId="18" fillId="0" borderId="0" applyFont="0" applyFill="0" applyBorder="0" applyProtection="0">
      <alignment horizontal="right"/>
    </xf>
    <xf numFmtId="186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5" fontId="18" fillId="0" borderId="0" applyFont="0" applyFill="0" applyBorder="0" applyProtection="0">
      <alignment horizontal="right"/>
    </xf>
    <xf numFmtId="187" fontId="18" fillId="0" borderId="0" applyFont="0" applyFill="0" applyBorder="0" applyProtection="0">
      <alignment horizontal="right"/>
    </xf>
    <xf numFmtId="187" fontId="18" fillId="0" borderId="0" applyFont="0" applyFill="0" applyBorder="0" applyProtection="0">
      <alignment horizontal="right"/>
    </xf>
    <xf numFmtId="190" fontId="18" fillId="0" borderId="0" applyFont="0" applyFill="0" applyBorder="0" applyProtection="0">
      <alignment horizontal="right"/>
    </xf>
    <xf numFmtId="190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89" fontId="18" fillId="0" borderId="0" applyFont="0" applyFill="0" applyBorder="0" applyProtection="0">
      <alignment horizontal="right"/>
    </xf>
    <xf numFmtId="191" fontId="18" fillId="0" borderId="0" applyFont="0" applyFill="0" applyBorder="0" applyProtection="0">
      <alignment horizontal="right"/>
    </xf>
    <xf numFmtId="191" fontId="18" fillId="0" borderId="0" applyFont="0" applyFill="0" applyBorder="0" applyProtection="0">
      <alignment horizontal="right"/>
    </xf>
    <xf numFmtId="193" fontId="18" fillId="0" borderId="0" applyFont="0" applyFill="0" applyBorder="0" applyProtection="0">
      <alignment horizontal="right"/>
    </xf>
    <xf numFmtId="193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2" fontId="18" fillId="0" borderId="0" applyFont="0" applyFill="0" applyBorder="0" applyProtection="0">
      <alignment horizontal="right"/>
    </xf>
    <xf numFmtId="194" fontId="18" fillId="0" borderId="0" applyFont="0" applyFill="0" applyBorder="0" applyProtection="0">
      <alignment horizontal="right"/>
    </xf>
    <xf numFmtId="194" fontId="18" fillId="0" borderId="0" applyFont="0" applyFill="0" applyBorder="0" applyProtection="0">
      <alignment horizontal="right"/>
    </xf>
    <xf numFmtId="196" fontId="18" fillId="0" borderId="0" applyFont="0" applyFill="0" applyBorder="0" applyProtection="0">
      <alignment horizontal="right"/>
    </xf>
    <xf numFmtId="196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5" fontId="18" fillId="0" borderId="0" applyFont="0" applyFill="0" applyBorder="0" applyProtection="0">
      <alignment horizontal="right"/>
    </xf>
    <xf numFmtId="197" fontId="18" fillId="0" borderId="0" applyFont="0" applyFill="0" applyBorder="0" applyProtection="0">
      <alignment horizontal="right"/>
    </xf>
    <xf numFmtId="197" fontId="18" fillId="0" borderId="0" applyFont="0" applyFill="0" applyBorder="0" applyProtection="0">
      <alignment horizontal="right"/>
    </xf>
    <xf numFmtId="199" fontId="18" fillId="0" borderId="0" applyFont="0" applyFill="0" applyBorder="0" applyProtection="0">
      <alignment horizontal="right"/>
    </xf>
    <xf numFmtId="199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198" fontId="18" fillId="0" borderId="0" applyFont="0" applyFill="0" applyBorder="0" applyProtection="0">
      <alignment horizontal="right"/>
    </xf>
    <xf numFmtId="200" fontId="18" fillId="0" borderId="0" applyFont="0" applyFill="0" applyBorder="0" applyProtection="0">
      <alignment horizontal="right"/>
    </xf>
    <xf numFmtId="200" fontId="18" fillId="0" borderId="0" applyFont="0" applyFill="0" applyBorder="0" applyProtection="0">
      <alignment horizontal="right"/>
    </xf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2" fontId="53" fillId="0" borderId="18" applyNumberFormat="0"/>
    <xf numFmtId="0" fontId="35" fillId="0" borderId="18" applyNumberFormat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18" fillId="0" borderId="0"/>
    <xf numFmtId="0" fontId="18" fillId="0" borderId="0"/>
    <xf numFmtId="0" fontId="57" fillId="0" borderId="0"/>
    <xf numFmtId="0" fontId="57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" fillId="8" borderId="8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" fillId="8" borderId="8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202" fontId="18" fillId="0" borderId="0" applyFont="0" applyFill="0" applyBorder="0" applyProtection="0"/>
    <xf numFmtId="202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1" fontId="18" fillId="0" borderId="0" applyFont="0" applyFill="0" applyBorder="0" applyProtection="0"/>
    <xf numFmtId="203" fontId="18" fillId="0" borderId="0" applyFont="0" applyFill="0" applyBorder="0" applyProtection="0"/>
    <xf numFmtId="203" fontId="18" fillId="0" borderId="0" applyFont="0" applyFill="0" applyBorder="0" applyProtection="0"/>
    <xf numFmtId="205" fontId="18" fillId="0" borderId="0" applyFont="0" applyFill="0" applyBorder="0" applyProtection="0"/>
    <xf numFmtId="205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4" fontId="18" fillId="0" borderId="0" applyFont="0" applyFill="0" applyBorder="0" applyProtection="0"/>
    <xf numFmtId="206" fontId="18" fillId="0" borderId="0" applyFont="0" applyFill="0" applyBorder="0" applyProtection="0"/>
    <xf numFmtId="206" fontId="18" fillId="0" borderId="0" applyFont="0" applyFill="0" applyBorder="0" applyProtection="0"/>
    <xf numFmtId="208" fontId="18" fillId="0" borderId="0" applyFont="0" applyFill="0" applyBorder="0" applyProtection="0"/>
    <xf numFmtId="208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7" fontId="18" fillId="0" borderId="0" applyFont="0" applyFill="0" applyBorder="0" applyProtection="0"/>
    <xf numFmtId="209" fontId="18" fillId="0" borderId="0" applyFont="0" applyFill="0" applyBorder="0" applyProtection="0"/>
    <xf numFmtId="209" fontId="18" fillId="0" borderId="0" applyFont="0" applyFill="0" applyBorder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58" fillId="0" borderId="21" applyNumberFormat="0" applyFont="0" applyFill="0" applyAlignment="0" applyProtection="0"/>
    <xf numFmtId="170" fontId="58" fillId="0" borderId="21" applyNumberFormat="0" applyFont="0" applyFill="0" applyAlignment="0" applyProtection="0"/>
    <xf numFmtId="170" fontId="58" fillId="0" borderId="21" applyNumberFormat="0" applyFont="0" applyFill="0" applyAlignment="0" applyProtection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210" fontId="18" fillId="0" borderId="0" applyFill="0" applyBorder="0" applyAlignment="0" applyProtection="0">
      <alignment wrapText="1"/>
    </xf>
    <xf numFmtId="210" fontId="18" fillId="0" borderId="0" applyFill="0" applyBorder="0" applyAlignment="0" applyProtection="0">
      <alignment wrapText="1"/>
    </xf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8" fillId="0" borderId="0" applyFont="0" applyAlignment="0">
      <alignment horizontal="left" vertical="top"/>
    </xf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8" fillId="0" borderId="0" applyFont="0" applyAlignment="0">
      <alignment horizontal="left" vertical="top"/>
    </xf>
    <xf numFmtId="9" fontId="26" fillId="0" borderId="0" applyFont="0" applyFill="0" applyBorder="0" applyAlignment="0" applyProtection="0"/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" fillId="0" borderId="0"/>
    <xf numFmtId="166" fontId="1" fillId="0" borderId="0" applyFont="0" applyFill="0" applyBorder="0" applyAlignment="0" applyProtection="0"/>
    <xf numFmtId="0" fontId="18" fillId="0" borderId="0" applyFont="0" applyAlignment="0">
      <alignment horizontal="left" vertical="top"/>
    </xf>
    <xf numFmtId="43" fontId="18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0" fontId="62" fillId="0" borderId="23" applyNumberFormat="0" applyFill="0" applyAlignment="0" applyProtection="0"/>
    <xf numFmtId="0" fontId="63" fillId="0" borderId="23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18" fillId="0" borderId="0" applyFont="0" applyAlignment="0">
      <alignment horizontal="left" vertical="top"/>
    </xf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4" fontId="57" fillId="0" borderId="0" applyProtection="0">
      <alignment vertical="center"/>
    </xf>
    <xf numFmtId="6" fontId="23" fillId="0" borderId="0" applyFont="0" applyFill="0" applyBorder="0" applyAlignment="0" applyProtection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66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66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212" fontId="18" fillId="0" borderId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1" fillId="1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1" fillId="18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1" fillId="22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21" fillId="37" borderId="0" applyNumberFormat="0" applyBorder="0" applyAlignment="0" applyProtection="0"/>
    <xf numFmtId="0" fontId="1" fillId="2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21" fillId="38" borderId="0" applyNumberFormat="0" applyBorder="0" applyAlignment="0" applyProtection="0"/>
    <xf numFmtId="0" fontId="1" fillId="3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21" fillId="39" borderId="0" applyNumberFormat="0" applyBorder="0" applyAlignment="0" applyProtection="0"/>
    <xf numFmtId="0" fontId="1" fillId="11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21" fillId="40" borderId="0" applyNumberFormat="0" applyBorder="0" applyAlignment="0" applyProtection="0"/>
    <xf numFmtId="0" fontId="1" fillId="15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1" fillId="19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21" fillId="36" borderId="0" applyNumberFormat="0" applyBorder="0" applyAlignment="0" applyProtection="0"/>
    <xf numFmtId="0" fontId="1" fillId="2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21" fillId="39" borderId="0" applyNumberFormat="0" applyBorder="0" applyAlignment="0" applyProtection="0"/>
    <xf numFmtId="0" fontId="1" fillId="2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21" fillId="42" borderId="0" applyNumberFormat="0" applyBorder="0" applyAlignment="0" applyProtection="0"/>
    <xf numFmtId="0" fontId="1" fillId="31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6" fillId="8" borderId="8" applyNumberFormat="0" applyFon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212" fontId="68" fillId="0" borderId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39" fontId="57" fillId="0" borderId="0"/>
    <xf numFmtId="0" fontId="18" fillId="0" borderId="0"/>
    <xf numFmtId="0" fontId="2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8" fillId="0" borderId="0" applyFont="0" applyAlignment="0">
      <alignment horizontal="left" vertical="top"/>
    </xf>
    <xf numFmtId="0" fontId="69" fillId="0" borderId="0"/>
    <xf numFmtId="0" fontId="1" fillId="0" borderId="0"/>
    <xf numFmtId="0" fontId="69" fillId="0" borderId="0"/>
    <xf numFmtId="0" fontId="18" fillId="0" borderId="0"/>
    <xf numFmtId="0" fontId="69" fillId="0" borderId="0"/>
    <xf numFmtId="0" fontId="18" fillId="0" borderId="0"/>
    <xf numFmtId="0" fontId="69" fillId="0" borderId="0"/>
    <xf numFmtId="0" fontId="1" fillId="0" borderId="0"/>
    <xf numFmtId="0" fontId="69" fillId="0" borderId="0"/>
    <xf numFmtId="0" fontId="1" fillId="0" borderId="0"/>
    <xf numFmtId="0" fontId="69" fillId="0" borderId="0"/>
    <xf numFmtId="0" fontId="1" fillId="0" borderId="0"/>
    <xf numFmtId="0" fontId="69" fillId="0" borderId="0"/>
    <xf numFmtId="0" fontId="1" fillId="0" borderId="0"/>
    <xf numFmtId="0" fontId="69" fillId="0" borderId="0"/>
    <xf numFmtId="0" fontId="18" fillId="0" borderId="0"/>
    <xf numFmtId="0" fontId="69" fillId="0" borderId="0"/>
    <xf numFmtId="0" fontId="18" fillId="0" borderId="0"/>
    <xf numFmtId="0" fontId="69" fillId="0" borderId="0"/>
    <xf numFmtId="0" fontId="70" fillId="0" borderId="0"/>
    <xf numFmtId="0" fontId="24" fillId="0" borderId="0"/>
    <xf numFmtId="0" fontId="19" fillId="0" borderId="0"/>
    <xf numFmtId="212" fontId="71" fillId="0" borderId="0"/>
    <xf numFmtId="0" fontId="18" fillId="0" borderId="0" applyFont="0" applyAlignment="0">
      <alignment horizontal="left"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69" fillId="0" borderId="0"/>
    <xf numFmtId="0" fontId="24" fillId="0" borderId="0"/>
    <xf numFmtId="0" fontId="18" fillId="0" borderId="0"/>
    <xf numFmtId="0" fontId="24" fillId="0" borderId="0"/>
    <xf numFmtId="0" fontId="69" fillId="0" borderId="0"/>
    <xf numFmtId="0" fontId="19" fillId="0" borderId="0"/>
    <xf numFmtId="0" fontId="1" fillId="0" borderId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" fillId="8" borderId="8" applyNumberFormat="0" applyFont="0" applyAlignment="0" applyProtection="0"/>
    <xf numFmtId="0" fontId="18" fillId="55" borderId="19" applyNumberFormat="0" applyFon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58" fillId="0" borderId="21" applyNumberFormat="0" applyFont="0" applyFill="0" applyAlignment="0" applyProtection="0"/>
    <xf numFmtId="170" fontId="58" fillId="0" borderId="21" applyNumberFormat="0" applyFont="0" applyFill="0" applyAlignment="0" applyProtection="0"/>
    <xf numFmtId="170" fontId="58" fillId="0" borderId="21" applyNumberFormat="0" applyFont="0" applyFill="0" applyAlignment="0" applyProtection="0"/>
    <xf numFmtId="170" fontId="58" fillId="0" borderId="21" applyNumberFormat="0" applyFont="0" applyFill="0" applyAlignment="0" applyProtection="0"/>
    <xf numFmtId="212" fontId="65" fillId="0" borderId="24">
      <alignment horizontal="centerContinuous"/>
    </xf>
    <xf numFmtId="212" fontId="65" fillId="0" borderId="24">
      <alignment horizontal="centerContinuous"/>
    </xf>
    <xf numFmtId="212" fontId="65" fillId="0" borderId="24">
      <alignment horizontal="centerContinuous"/>
    </xf>
    <xf numFmtId="212" fontId="65" fillId="0" borderId="24">
      <alignment horizontal="centerContinuous"/>
    </xf>
    <xf numFmtId="212" fontId="65" fillId="0" borderId="24">
      <alignment horizontal="centerContinuous"/>
    </xf>
    <xf numFmtId="212" fontId="65" fillId="0" borderId="24">
      <alignment horizontal="centerContinuous"/>
    </xf>
    <xf numFmtId="212" fontId="65" fillId="0" borderId="24">
      <alignment horizontal="centerContinuous"/>
    </xf>
    <xf numFmtId="212" fontId="65" fillId="0" borderId="24">
      <alignment horizontal="centerContinuous"/>
    </xf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211" fontId="25" fillId="0" borderId="24"/>
    <xf numFmtId="211" fontId="25" fillId="0" borderId="24"/>
    <xf numFmtId="211" fontId="25" fillId="0" borderId="24"/>
    <xf numFmtId="211" fontId="25" fillId="0" borderId="24"/>
    <xf numFmtId="211" fontId="25" fillId="0" borderId="24"/>
    <xf numFmtId="211" fontId="25" fillId="0" borderId="24"/>
    <xf numFmtId="211" fontId="25" fillId="0" borderId="24"/>
    <xf numFmtId="211" fontId="25" fillId="0" borderId="24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72" fillId="54" borderId="11" applyNumberFormat="0" applyAlignment="0" applyProtection="0"/>
    <xf numFmtId="0" fontId="72" fillId="54" borderId="11" applyNumberFormat="0" applyAlignment="0" applyProtection="0"/>
    <xf numFmtId="0" fontId="72" fillId="54" borderId="11" applyNumberFormat="0" applyAlignment="0" applyProtection="0"/>
    <xf numFmtId="0" fontId="72" fillId="54" borderId="11" applyNumberFormat="0" applyAlignment="0" applyProtection="0"/>
    <xf numFmtId="0" fontId="18" fillId="0" borderId="0" applyFont="0" applyAlignment="0">
      <alignment horizontal="left" vertical="top"/>
    </xf>
    <xf numFmtId="0" fontId="1" fillId="0" borderId="0"/>
    <xf numFmtId="0" fontId="31" fillId="51" borderId="11" applyNumberFormat="0" applyAlignment="0" applyProtection="0"/>
    <xf numFmtId="0" fontId="32" fillId="51" borderId="11" applyNumberFormat="0" applyAlignment="0" applyProtection="0"/>
    <xf numFmtId="0" fontId="49" fillId="38" borderId="11" applyNumberFormat="0" applyAlignment="0" applyProtection="0"/>
    <xf numFmtId="0" fontId="50" fillId="38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69" fillId="0" borderId="0"/>
    <xf numFmtId="0" fontId="18" fillId="0" borderId="0"/>
    <xf numFmtId="0" fontId="18" fillId="0" borderId="0" applyFont="0" applyAlignment="0">
      <alignment horizontal="left" vertical="top"/>
    </xf>
    <xf numFmtId="0" fontId="18" fillId="0" borderId="0" applyFont="0" applyAlignment="0">
      <alignment horizontal="left" vertical="top"/>
    </xf>
    <xf numFmtId="0" fontId="18" fillId="0" borderId="0"/>
    <xf numFmtId="0" fontId="18" fillId="0" borderId="0" applyFont="0" applyAlignment="0">
      <alignment horizontal="left" vertical="top"/>
    </xf>
    <xf numFmtId="0" fontId="31" fillId="51" borderId="11" applyNumberFormat="0" applyAlignment="0" applyProtection="0"/>
    <xf numFmtId="0" fontId="32" fillId="51" borderId="11" applyNumberFormat="0" applyAlignment="0" applyProtection="0"/>
    <xf numFmtId="0" fontId="49" fillId="38" borderId="11" applyNumberFormat="0" applyAlignment="0" applyProtection="0"/>
    <xf numFmtId="0" fontId="50" fillId="38" borderId="11" applyNumberFormat="0" applyAlignment="0" applyProtection="0"/>
    <xf numFmtId="0" fontId="18" fillId="0" borderId="0">
      <alignment vertical="top"/>
    </xf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59" fillId="51" borderId="20" applyNumberFormat="0" applyAlignment="0" applyProtection="0"/>
    <xf numFmtId="0" fontId="35" fillId="0" borderId="22" applyNumberFormat="0" applyAlignment="0"/>
    <xf numFmtId="0" fontId="60" fillId="51" borderId="20" applyNumberFormat="0" applyAlignment="0" applyProtection="0"/>
    <xf numFmtId="0" fontId="35" fillId="0" borderId="22" applyNumberFormat="0" applyAlignment="0"/>
    <xf numFmtId="0" fontId="35" fillId="0" borderId="22" applyNumberFormat="0" applyAlignment="0"/>
    <xf numFmtId="170" fontId="58" fillId="0" borderId="21" applyNumberFormat="0" applyFont="0" applyFill="0" applyAlignment="0" applyProtection="0"/>
    <xf numFmtId="0" fontId="62" fillId="0" borderId="23" applyNumberFormat="0" applyFill="0" applyAlignment="0" applyProtection="0"/>
    <xf numFmtId="0" fontId="63" fillId="0" borderId="23" applyNumberFormat="0" applyFill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35" fillId="0" borderId="22" applyNumberFormat="0" applyAlignment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170" fontId="58" fillId="0" borderId="21" applyNumberFormat="0" applyFont="0" applyFill="0" applyAlignment="0" applyProtection="0"/>
    <xf numFmtId="170" fontId="58" fillId="0" borderId="21" applyNumberFormat="0" applyFont="0" applyFill="0" applyAlignment="0" applyProtection="0"/>
    <xf numFmtId="170" fontId="58" fillId="0" borderId="21" applyNumberFormat="0" applyFont="0" applyFill="0" applyAlignment="0" applyProtection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35" fillId="0" borderId="22" applyNumberFormat="0" applyAlignment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59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0" fontId="60" fillId="51" borderId="20" applyNumberFormat="0" applyAlignment="0" applyProtection="0"/>
    <xf numFmtId="170" fontId="58" fillId="0" borderId="21" applyNumberFormat="0" applyFont="0" applyFill="0" applyAlignment="0" applyProtection="0"/>
    <xf numFmtId="170" fontId="58" fillId="0" borderId="21" applyNumberFormat="0" applyFont="0" applyFill="0" applyAlignment="0" applyProtection="0"/>
    <xf numFmtId="170" fontId="58" fillId="0" borderId="21" applyNumberFormat="0" applyFont="0" applyFill="0" applyAlignment="0" applyProtection="0"/>
    <xf numFmtId="170" fontId="58" fillId="0" borderId="21" applyNumberFormat="0" applyFont="0" applyFill="0" applyAlignment="0" applyProtection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63" fillId="0" borderId="23" applyNumberFormat="0" applyFill="0" applyAlignment="0" applyProtection="0"/>
    <xf numFmtId="0" fontId="72" fillId="54" borderId="11" applyNumberFormat="0" applyAlignment="0" applyProtection="0"/>
    <xf numFmtId="0" fontId="72" fillId="54" borderId="11" applyNumberFormat="0" applyAlignment="0" applyProtection="0"/>
    <xf numFmtId="0" fontId="72" fillId="54" borderId="11" applyNumberFormat="0" applyAlignment="0" applyProtection="0"/>
    <xf numFmtId="0" fontId="72" fillId="54" borderId="11" applyNumberFormat="0" applyAlignment="0" applyProtection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6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1" fillId="51" borderId="11" applyNumberFormat="0" applyAlignment="0" applyProtection="0"/>
    <xf numFmtId="0" fontId="32" fillId="51" borderId="11" applyNumberFormat="0" applyAlignment="0" applyProtection="0"/>
    <xf numFmtId="0" fontId="49" fillId="38" borderId="11" applyNumberFormat="0" applyAlignment="0" applyProtection="0"/>
    <xf numFmtId="0" fontId="50" fillId="38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1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32" fillId="51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49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50" fillId="38" borderId="11" applyNumberForma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18" fillId="55" borderId="19" applyNumberFormat="0" applyFont="0" applyAlignment="0" applyProtection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35" fillId="0" borderId="22" applyNumberFormat="0" applyAlignment="0"/>
    <xf numFmtId="0" fontId="73" fillId="0" borderId="0" applyNumberFormat="0" applyFill="0" applyBorder="0" applyAlignment="0" applyProtection="0"/>
  </cellStyleXfs>
  <cellXfs count="90">
    <xf numFmtId="0" fontId="0" fillId="0" borderId="0" xfId="0"/>
    <xf numFmtId="0" fontId="86" fillId="0" borderId="0" xfId="0" applyFont="1"/>
    <xf numFmtId="0" fontId="16" fillId="56" borderId="0" xfId="0" applyFont="1" applyFill="1"/>
    <xf numFmtId="0" fontId="0" fillId="0" borderId="0" xfId="0"/>
    <xf numFmtId="3" fontId="20" fillId="0" borderId="0" xfId="2" applyNumberFormat="1" applyFont="1" applyFill="1" applyAlignment="1" applyProtection="1">
      <alignment horizontal="left"/>
    </xf>
    <xf numFmtId="213" fontId="18" fillId="0" borderId="0" xfId="0" applyNumberFormat="1" applyFont="1"/>
    <xf numFmtId="213" fontId="0" fillId="0" borderId="0" xfId="0" applyNumberFormat="1"/>
    <xf numFmtId="213" fontId="75" fillId="0" borderId="0" xfId="0" applyNumberFormat="1" applyFont="1" applyAlignment="1">
      <alignment horizontal="center"/>
    </xf>
    <xf numFmtId="215" fontId="0" fillId="0" borderId="0" xfId="0" applyNumberFormat="1"/>
    <xf numFmtId="213" fontId="0" fillId="0" borderId="0" xfId="0" applyNumberFormat="1" applyAlignment="1">
      <alignment horizontal="center"/>
    </xf>
    <xf numFmtId="213" fontId="80" fillId="0" borderId="0" xfId="0" applyNumberFormat="1" applyFont="1" applyAlignment="1">
      <alignment horizontal="center"/>
    </xf>
    <xf numFmtId="214" fontId="76" fillId="58" borderId="0" xfId="0" applyNumberFormat="1" applyFont="1" applyFill="1"/>
    <xf numFmtId="214" fontId="78" fillId="58" borderId="0" xfId="0" applyNumberFormat="1" applyFont="1" applyFill="1"/>
    <xf numFmtId="214" fontId="76" fillId="57" borderId="0" xfId="0" applyNumberFormat="1" applyFont="1" applyFill="1"/>
    <xf numFmtId="214" fontId="18" fillId="57" borderId="0" xfId="0" applyNumberFormat="1" applyFont="1" applyFill="1"/>
    <xf numFmtId="213" fontId="18" fillId="57" borderId="0" xfId="0" applyNumberFormat="1" applyFont="1" applyFill="1"/>
    <xf numFmtId="213" fontId="78" fillId="57" borderId="0" xfId="0" applyNumberFormat="1" applyFont="1" applyFill="1"/>
    <xf numFmtId="214" fontId="78" fillId="57" borderId="0" xfId="0" applyNumberFormat="1" applyFont="1" applyFill="1"/>
    <xf numFmtId="213" fontId="75" fillId="59" borderId="0" xfId="0" applyNumberFormat="1" applyFont="1" applyFill="1" applyAlignment="1">
      <alignment horizontal="center"/>
    </xf>
    <xf numFmtId="213" fontId="78" fillId="60" borderId="0" xfId="0" applyNumberFormat="1" applyFont="1" applyFill="1"/>
    <xf numFmtId="214" fontId="78" fillId="60" borderId="0" xfId="0" applyNumberFormat="1" applyFont="1" applyFill="1"/>
    <xf numFmtId="215" fontId="0" fillId="0" borderId="0" xfId="0" applyNumberFormat="1" applyAlignment="1">
      <alignment horizontal="center"/>
    </xf>
    <xf numFmtId="0" fontId="82" fillId="0" borderId="0" xfId="0" applyFont="1" applyAlignment="1">
      <alignment horizontal="center"/>
    </xf>
    <xf numFmtId="3" fontId="0" fillId="0" borderId="0" xfId="0" applyNumberFormat="1"/>
    <xf numFmtId="214" fontId="0" fillId="56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6" fillId="0" borderId="0" xfId="0" applyFont="1"/>
    <xf numFmtId="211" fontId="0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214" fontId="79" fillId="59" borderId="0" xfId="0" applyNumberFormat="1" applyFont="1" applyFill="1"/>
    <xf numFmtId="213" fontId="79" fillId="59" borderId="0" xfId="0" applyNumberFormat="1" applyFont="1" applyFill="1"/>
    <xf numFmtId="214" fontId="83" fillId="56" borderId="0" xfId="0" applyNumberFormat="1" applyFont="1" applyFill="1"/>
    <xf numFmtId="214" fontId="77" fillId="59" borderId="0" xfId="0" applyNumberFormat="1" applyFont="1" applyFill="1"/>
    <xf numFmtId="213" fontId="77" fillId="59" borderId="0" xfId="0" applyNumberFormat="1" applyFont="1" applyFill="1"/>
    <xf numFmtId="213" fontId="74" fillId="59" borderId="0" xfId="0" applyNumberFormat="1" applyFont="1" applyFill="1"/>
    <xf numFmtId="214" fontId="74" fillId="59" borderId="0" xfId="0" applyNumberFormat="1" applyFont="1" applyFill="1"/>
    <xf numFmtId="214" fontId="85" fillId="59" borderId="0" xfId="0" applyNumberFormat="1" applyFont="1" applyFill="1"/>
    <xf numFmtId="10" fontId="0" fillId="0" borderId="0" xfId="1" applyNumberFormat="1" applyFont="1"/>
    <xf numFmtId="213" fontId="79" fillId="57" borderId="0" xfId="0" applyNumberFormat="1" applyFont="1" applyFill="1"/>
    <xf numFmtId="214" fontId="79" fillId="57" borderId="0" xfId="0" applyNumberFormat="1" applyFont="1" applyFill="1"/>
    <xf numFmtId="214" fontId="83" fillId="57" borderId="0" xfId="0" applyNumberFormat="1" applyFont="1" applyFill="1"/>
    <xf numFmtId="214" fontId="78" fillId="56" borderId="0" xfId="0" applyNumberFormat="1" applyFont="1" applyFill="1"/>
    <xf numFmtId="214" fontId="81" fillId="56" borderId="0" xfId="0" applyNumberFormat="1" applyFont="1" applyFill="1"/>
    <xf numFmtId="211" fontId="0" fillId="0" borderId="0" xfId="1" applyNumberFormat="1" applyFont="1"/>
    <xf numFmtId="9" fontId="14" fillId="0" borderId="0" xfId="1" applyFont="1"/>
    <xf numFmtId="215" fontId="16" fillId="0" borderId="0" xfId="0" applyNumberFormat="1" applyFont="1"/>
    <xf numFmtId="0" fontId="88" fillId="0" borderId="0" xfId="0" applyFont="1"/>
    <xf numFmtId="3" fontId="89" fillId="0" borderId="0" xfId="986" applyNumberFormat="1" applyFont="1" applyFill="1" applyAlignment="1">
      <alignment horizontal="center"/>
    </xf>
    <xf numFmtId="3" fontId="89" fillId="63" borderId="0" xfId="986" applyNumberFormat="1" applyFont="1" applyFill="1" applyAlignment="1">
      <alignment horizontal="center"/>
    </xf>
    <xf numFmtId="0" fontId="90" fillId="0" borderId="0" xfId="0" applyFont="1" applyAlignment="1">
      <alignment wrapText="1"/>
    </xf>
    <xf numFmtId="0" fontId="91" fillId="0" borderId="0" xfId="0" applyFont="1" applyAlignment="1">
      <alignment wrapText="1"/>
    </xf>
    <xf numFmtId="0" fontId="91" fillId="0" borderId="0" xfId="0" applyFont="1" applyAlignment="1">
      <alignment horizontal="center" wrapText="1"/>
    </xf>
    <xf numFmtId="0" fontId="0" fillId="0" borderId="0" xfId="0"/>
    <xf numFmtId="3" fontId="90" fillId="0" borderId="0" xfId="0" applyNumberFormat="1" applyFont="1" applyAlignment="1">
      <alignment horizontal="right" wrapText="1"/>
    </xf>
    <xf numFmtId="0" fontId="90" fillId="0" borderId="0" xfId="0" applyFont="1" applyAlignment="1">
      <alignment horizontal="left" wrapText="1" indent="1"/>
    </xf>
    <xf numFmtId="16" fontId="90" fillId="0" borderId="0" xfId="0" applyNumberFormat="1" applyFont="1" applyAlignment="1">
      <alignment horizontal="left" wrapText="1" indent="1"/>
    </xf>
    <xf numFmtId="0" fontId="90" fillId="0" borderId="0" xfId="0" applyFont="1" applyAlignment="1">
      <alignment horizontal="right" wrapText="1"/>
    </xf>
    <xf numFmtId="0" fontId="90" fillId="0" borderId="0" xfId="0" applyFont="1" applyAlignment="1">
      <alignment horizontal="left" wrapText="1" indent="2"/>
    </xf>
    <xf numFmtId="0" fontId="91" fillId="0" borderId="0" xfId="0" applyFont="1"/>
    <xf numFmtId="0" fontId="90" fillId="0" borderId="0" xfId="0" applyFont="1"/>
    <xf numFmtId="0" fontId="0" fillId="61" borderId="0" xfId="0" applyFill="1"/>
    <xf numFmtId="3" fontId="0" fillId="61" borderId="0" xfId="0" applyNumberFormat="1" applyFill="1"/>
    <xf numFmtId="0" fontId="0" fillId="62" borderId="0" xfId="0" applyFill="1"/>
    <xf numFmtId="3" fontId="0" fillId="62" borderId="0" xfId="0" applyNumberFormat="1" applyFill="1"/>
    <xf numFmtId="0" fontId="0" fillId="0" borderId="26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7" xfId="0" applyBorder="1" applyAlignment="1">
      <alignment horizontal="center"/>
    </xf>
    <xf numFmtId="213" fontId="0" fillId="0" borderId="2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21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30" xfId="0" applyBorder="1" applyAlignment="1">
      <alignment horizontal="center" wrapText="1"/>
    </xf>
    <xf numFmtId="213" fontId="84" fillId="0" borderId="0" xfId="0" applyNumberFormat="1" applyFont="1" applyAlignment="1">
      <alignment horizontal="center"/>
    </xf>
    <xf numFmtId="211" fontId="77" fillId="59" borderId="0" xfId="1" applyNumberFormat="1" applyFont="1" applyFill="1"/>
    <xf numFmtId="213" fontId="0" fillId="57" borderId="0" xfId="0" applyNumberFormat="1" applyFill="1"/>
    <xf numFmtId="213" fontId="81" fillId="57" borderId="0" xfId="0" applyNumberFormat="1" applyFont="1" applyFill="1"/>
    <xf numFmtId="213" fontId="14" fillId="60" borderId="0" xfId="0" applyNumberFormat="1" applyFont="1" applyFill="1"/>
    <xf numFmtId="9" fontId="0" fillId="0" borderId="0" xfId="1" applyFont="1"/>
    <xf numFmtId="214" fontId="0" fillId="0" borderId="0" xfId="0" applyNumberFormat="1"/>
    <xf numFmtId="216" fontId="0" fillId="0" borderId="0" xfId="0" applyNumberFormat="1"/>
    <xf numFmtId="215" fontId="14" fillId="0" borderId="0" xfId="0" applyNumberFormat="1" applyFont="1" applyAlignment="1">
      <alignment horizontal="center"/>
    </xf>
    <xf numFmtId="214" fontId="77" fillId="59" borderId="0" xfId="0" applyNumberFormat="1" applyFont="1" applyFill="1" applyAlignment="1">
      <alignment horizontal="center"/>
    </xf>
    <xf numFmtId="0" fontId="91" fillId="0" borderId="0" xfId="0" applyFont="1" applyAlignment="1">
      <alignment wrapText="1"/>
    </xf>
    <xf numFmtId="0" fontId="0" fillId="0" borderId="0" xfId="0"/>
    <xf numFmtId="0" fontId="90" fillId="0" borderId="0" xfId="0" applyFont="1" applyAlignment="1">
      <alignment wrapText="1"/>
    </xf>
    <xf numFmtId="0" fontId="91" fillId="0" borderId="0" xfId="0" applyFont="1" applyAlignment="1">
      <alignment horizontal="center" wrapText="1"/>
    </xf>
    <xf numFmtId="0" fontId="0" fillId="0" borderId="25" xfId="0" applyBorder="1"/>
    <xf numFmtId="0" fontId="73" fillId="0" borderId="0" xfId="8861" applyAlignment="1">
      <alignment wrapText="1"/>
    </xf>
  </cellXfs>
  <cellStyles count="8862">
    <cellStyle name=" 1" xfId="3439" xr:uid="{00000000-0005-0000-0000-000000000000}"/>
    <cellStyle name=" Verticals" xfId="3440" xr:uid="{00000000-0005-0000-0000-000001000000}"/>
    <cellStyle name=" Verticals 2" xfId="7670" xr:uid="{00000000-0005-0000-0000-000002000000}"/>
    <cellStyle name=" Writer Import]_x000d__x000a_Display Dialog=No_x000d__x000a__x000d__x000a_[Horizontal Arrange]_x000d__x000a_Dimensions Interlocking=Yes_x000d__x000a_Sum Hierarchy=Yes_x000d__x000a_Generate" xfId="3441" xr:uid="{00000000-0005-0000-0000-000003000000}"/>
    <cellStyle name=" Writer Import]_x000d__x000a_Display Dialog=No_x000d__x000a__x000d__x000a_[Horizontal Arrange]_x000d__x000a_Dimensions Interlocking=Yes_x000d__x000a_Sum Hierarchy=Yes_x000d__x000a_Generate 10" xfId="3442" xr:uid="{00000000-0005-0000-0000-000004000000}"/>
    <cellStyle name=" Writer Import]_x000d__x000a_Display Dialog=No_x000d__x000a__x000d__x000a_[Horizontal Arrange]_x000d__x000a_Dimensions Interlocking=Yes_x000d__x000a_Sum Hierarchy=Yes_x000d__x000a_Generate 11" xfId="3443" xr:uid="{00000000-0005-0000-0000-000005000000}"/>
    <cellStyle name=" Writer Import]_x000d__x000a_Display Dialog=No_x000d__x000a__x000d__x000a_[Horizontal Arrange]_x000d__x000a_Dimensions Interlocking=Yes_x000d__x000a_Sum Hierarchy=Yes_x000d__x000a_Generate 12" xfId="3444" xr:uid="{00000000-0005-0000-0000-000006000000}"/>
    <cellStyle name=" Writer Import]_x000d__x000a_Display Dialog=No_x000d__x000a__x000d__x000a_[Horizontal Arrange]_x000d__x000a_Dimensions Interlocking=Yes_x000d__x000a_Sum Hierarchy=Yes_x000d__x000a_Generate 13" xfId="3445" xr:uid="{00000000-0005-0000-0000-000007000000}"/>
    <cellStyle name=" Writer Import]_x000d__x000a_Display Dialog=No_x000d__x000a__x000d__x000a_[Horizontal Arrange]_x000d__x000a_Dimensions Interlocking=Yes_x000d__x000a_Sum Hierarchy=Yes_x000d__x000a_Generate 14" xfId="3446" xr:uid="{00000000-0005-0000-0000-000008000000}"/>
    <cellStyle name=" Writer Import]_x000d__x000a_Display Dialog=No_x000d__x000a__x000d__x000a_[Horizontal Arrange]_x000d__x000a_Dimensions Interlocking=Yes_x000d__x000a_Sum Hierarchy=Yes_x000d__x000a_Generate 15" xfId="3447" xr:uid="{00000000-0005-0000-0000-000009000000}"/>
    <cellStyle name=" Writer Import]_x000d__x000a_Display Dialog=No_x000d__x000a__x000d__x000a_[Horizontal Arrange]_x000d__x000a_Dimensions Interlocking=Yes_x000d__x000a_Sum Hierarchy=Yes_x000d__x000a_Generate 16" xfId="3448" xr:uid="{00000000-0005-0000-0000-00000A000000}"/>
    <cellStyle name=" Writer Import]_x000d__x000a_Display Dialog=No_x000d__x000a__x000d__x000a_[Horizontal Arrange]_x000d__x000a_Dimensions Interlocking=Yes_x000d__x000a_Sum Hierarchy=Yes_x000d__x000a_Generate 17" xfId="3449" xr:uid="{00000000-0005-0000-0000-00000B000000}"/>
    <cellStyle name=" Writer Import]_x000d__x000a_Display Dialog=No_x000d__x000a__x000d__x000a_[Horizontal Arrange]_x000d__x000a_Dimensions Interlocking=Yes_x000d__x000a_Sum Hierarchy=Yes_x000d__x000a_Generate 18" xfId="3450" xr:uid="{00000000-0005-0000-0000-00000C000000}"/>
    <cellStyle name=" Writer Import]_x000d__x000a_Display Dialog=No_x000d__x000a__x000d__x000a_[Horizontal Arrange]_x000d__x000a_Dimensions Interlocking=Yes_x000d__x000a_Sum Hierarchy=Yes_x000d__x000a_Generate 19" xfId="3451" xr:uid="{00000000-0005-0000-0000-00000D000000}"/>
    <cellStyle name=" Writer Import]_x000d__x000a_Display Dialog=No_x000d__x000a__x000d__x000a_[Horizontal Arrange]_x000d__x000a_Dimensions Interlocking=Yes_x000d__x000a_Sum Hierarchy=Yes_x000d__x000a_Generate 2" xfId="3452" xr:uid="{00000000-0005-0000-0000-00000E000000}"/>
    <cellStyle name=" Writer Import]_x000d__x000a_Display Dialog=No_x000d__x000a__x000d__x000a_[Horizontal Arrange]_x000d__x000a_Dimensions Interlocking=Yes_x000d__x000a_Sum Hierarchy=Yes_x000d__x000a_Generate 2 2" xfId="3453" xr:uid="{00000000-0005-0000-0000-00000F000000}"/>
    <cellStyle name=" Writer Import]_x000d__x000a_Display Dialog=No_x000d__x000a__x000d__x000a_[Horizontal Arrange]_x000d__x000a_Dimensions Interlocking=Yes_x000d__x000a_Sum Hierarchy=Yes_x000d__x000a_Generate 2 2 2" xfId="3454" xr:uid="{00000000-0005-0000-0000-000010000000}"/>
    <cellStyle name=" Writer Import]_x000d__x000a_Display Dialog=No_x000d__x000a__x000d__x000a_[Horizontal Arrange]_x000d__x000a_Dimensions Interlocking=Yes_x000d__x000a_Sum Hierarchy=Yes_x000d__x000a_Generate 2 2 2 2" xfId="3455" xr:uid="{00000000-0005-0000-0000-000011000000}"/>
    <cellStyle name=" Writer Import]_x000d__x000a_Display Dialog=No_x000d__x000a__x000d__x000a_[Horizontal Arrange]_x000d__x000a_Dimensions Interlocking=Yes_x000d__x000a_Sum Hierarchy=Yes_x000d__x000a_Generate 2 2 3" xfId="3456" xr:uid="{00000000-0005-0000-0000-000012000000}"/>
    <cellStyle name=" Writer Import]_x000d__x000a_Display Dialog=No_x000d__x000a__x000d__x000a_[Horizontal Arrange]_x000d__x000a_Dimensions Interlocking=Yes_x000d__x000a_Sum Hierarchy=Yes_x000d__x000a_Generate 2 3" xfId="3457" xr:uid="{00000000-0005-0000-0000-000013000000}"/>
    <cellStyle name=" Writer Import]_x000d__x000a_Display Dialog=No_x000d__x000a__x000d__x000a_[Horizontal Arrange]_x000d__x000a_Dimensions Interlocking=Yes_x000d__x000a_Sum Hierarchy=Yes_x000d__x000a_Generate 2 4" xfId="3458" xr:uid="{00000000-0005-0000-0000-000014000000}"/>
    <cellStyle name=" Writer Import]_x000d__x000a_Display Dialog=No_x000d__x000a__x000d__x000a_[Horizontal Arrange]_x000d__x000a_Dimensions Interlocking=Yes_x000d__x000a_Sum Hierarchy=Yes_x000d__x000a_Generate 2 4 2" xfId="3459" xr:uid="{00000000-0005-0000-0000-000015000000}"/>
    <cellStyle name=" Writer Import]_x000d__x000a_Display Dialog=No_x000d__x000a__x000d__x000a_[Horizontal Arrange]_x000d__x000a_Dimensions Interlocking=Yes_x000d__x000a_Sum Hierarchy=Yes_x000d__x000a_Generate 2 5" xfId="3460" xr:uid="{00000000-0005-0000-0000-000016000000}"/>
    <cellStyle name=" Writer Import]_x000d__x000a_Display Dialog=No_x000d__x000a__x000d__x000a_[Horizontal Arrange]_x000d__x000a_Dimensions Interlocking=Yes_x000d__x000a_Sum Hierarchy=Yes_x000d__x000a_Generate 2 6" xfId="3461" xr:uid="{00000000-0005-0000-0000-000017000000}"/>
    <cellStyle name=" Writer Import]_x000d__x000a_Display Dialog=No_x000d__x000a__x000d__x000a_[Horizontal Arrange]_x000d__x000a_Dimensions Interlocking=Yes_x000d__x000a_Sum Hierarchy=Yes_x000d__x000a_Generate 2 7" xfId="3462" xr:uid="{00000000-0005-0000-0000-000018000000}"/>
    <cellStyle name=" Writer Import]_x000d__x000a_Display Dialog=No_x000d__x000a__x000d__x000a_[Horizontal Arrange]_x000d__x000a_Dimensions Interlocking=Yes_x000d__x000a_Sum Hierarchy=Yes_x000d__x000a_Generate 20" xfId="3463" xr:uid="{00000000-0005-0000-0000-000019000000}"/>
    <cellStyle name=" Writer Import]_x000d__x000a_Display Dialog=No_x000d__x000a__x000d__x000a_[Horizontal Arrange]_x000d__x000a_Dimensions Interlocking=Yes_x000d__x000a_Sum Hierarchy=Yes_x000d__x000a_Generate 21" xfId="3464" xr:uid="{00000000-0005-0000-0000-00001A000000}"/>
    <cellStyle name=" Writer Import]_x000d__x000a_Display Dialog=No_x000d__x000a__x000d__x000a_[Horizontal Arrange]_x000d__x000a_Dimensions Interlocking=Yes_x000d__x000a_Sum Hierarchy=Yes_x000d__x000a_Generate 22" xfId="3465" xr:uid="{00000000-0005-0000-0000-00001B000000}"/>
    <cellStyle name=" Writer Import]_x000d__x000a_Display Dialog=No_x000d__x000a__x000d__x000a_[Horizontal Arrange]_x000d__x000a_Dimensions Interlocking=Yes_x000d__x000a_Sum Hierarchy=Yes_x000d__x000a_Generate 23" xfId="3466" xr:uid="{00000000-0005-0000-0000-00001C000000}"/>
    <cellStyle name=" Writer Import]_x000d__x000a_Display Dialog=No_x000d__x000a__x000d__x000a_[Horizontal Arrange]_x000d__x000a_Dimensions Interlocking=Yes_x000d__x000a_Sum Hierarchy=Yes_x000d__x000a_Generate 24" xfId="3467" xr:uid="{00000000-0005-0000-0000-00001D000000}"/>
    <cellStyle name=" Writer Import]_x000d__x000a_Display Dialog=No_x000d__x000a__x000d__x000a_[Horizontal Arrange]_x000d__x000a_Dimensions Interlocking=Yes_x000d__x000a_Sum Hierarchy=Yes_x000d__x000a_Generate 25" xfId="3468" xr:uid="{00000000-0005-0000-0000-00001E000000}"/>
    <cellStyle name=" Writer Import]_x000d__x000a_Display Dialog=No_x000d__x000a__x000d__x000a_[Horizontal Arrange]_x000d__x000a_Dimensions Interlocking=Yes_x000d__x000a_Sum Hierarchy=Yes_x000d__x000a_Generate 26" xfId="3469" xr:uid="{00000000-0005-0000-0000-00001F000000}"/>
    <cellStyle name=" Writer Import]_x000d__x000a_Display Dialog=No_x000d__x000a__x000d__x000a_[Horizontal Arrange]_x000d__x000a_Dimensions Interlocking=Yes_x000d__x000a_Sum Hierarchy=Yes_x000d__x000a_Generate 27" xfId="3470" xr:uid="{00000000-0005-0000-0000-000020000000}"/>
    <cellStyle name=" Writer Import]_x000d__x000a_Display Dialog=No_x000d__x000a__x000d__x000a_[Horizontal Arrange]_x000d__x000a_Dimensions Interlocking=Yes_x000d__x000a_Sum Hierarchy=Yes_x000d__x000a_Generate 28" xfId="3471" xr:uid="{00000000-0005-0000-0000-000021000000}"/>
    <cellStyle name=" Writer Import]_x000d__x000a_Display Dialog=No_x000d__x000a__x000d__x000a_[Horizontal Arrange]_x000d__x000a_Dimensions Interlocking=Yes_x000d__x000a_Sum Hierarchy=Yes_x000d__x000a_Generate 29" xfId="3472" xr:uid="{00000000-0005-0000-0000-000022000000}"/>
    <cellStyle name=" Writer Import]_x000d__x000a_Display Dialog=No_x000d__x000a__x000d__x000a_[Horizontal Arrange]_x000d__x000a_Dimensions Interlocking=Yes_x000d__x000a_Sum Hierarchy=Yes_x000d__x000a_Generate 3" xfId="3473" xr:uid="{00000000-0005-0000-0000-000023000000}"/>
    <cellStyle name=" Writer Import]_x000d__x000a_Display Dialog=No_x000d__x000a__x000d__x000a_[Horizontal Arrange]_x000d__x000a_Dimensions Interlocking=Yes_x000d__x000a_Sum Hierarchy=Yes_x000d__x000a_Generate 3 2" xfId="3474" xr:uid="{00000000-0005-0000-0000-000024000000}"/>
    <cellStyle name=" Writer Import]_x000d__x000a_Display Dialog=No_x000d__x000a__x000d__x000a_[Horizontal Arrange]_x000d__x000a_Dimensions Interlocking=Yes_x000d__x000a_Sum Hierarchy=Yes_x000d__x000a_Generate 3 2 2" xfId="3475" xr:uid="{00000000-0005-0000-0000-000025000000}"/>
    <cellStyle name=" Writer Import]_x000d__x000a_Display Dialog=No_x000d__x000a__x000d__x000a_[Horizontal Arrange]_x000d__x000a_Dimensions Interlocking=Yes_x000d__x000a_Sum Hierarchy=Yes_x000d__x000a_Generate 3 3" xfId="3476" xr:uid="{00000000-0005-0000-0000-000026000000}"/>
    <cellStyle name=" Writer Import]_x000d__x000a_Display Dialog=No_x000d__x000a__x000d__x000a_[Horizontal Arrange]_x000d__x000a_Dimensions Interlocking=Yes_x000d__x000a_Sum Hierarchy=Yes_x000d__x000a_Generate 3 4" xfId="3477" xr:uid="{00000000-0005-0000-0000-000027000000}"/>
    <cellStyle name=" Writer Import]_x000d__x000a_Display Dialog=No_x000d__x000a__x000d__x000a_[Horizontal Arrange]_x000d__x000a_Dimensions Interlocking=Yes_x000d__x000a_Sum Hierarchy=Yes_x000d__x000a_Generate 3 4 2" xfId="3478" xr:uid="{00000000-0005-0000-0000-000028000000}"/>
    <cellStyle name=" Writer Import]_x000d__x000a_Display Dialog=No_x000d__x000a__x000d__x000a_[Horizontal Arrange]_x000d__x000a_Dimensions Interlocking=Yes_x000d__x000a_Sum Hierarchy=Yes_x000d__x000a_Generate 3 5" xfId="3479" xr:uid="{00000000-0005-0000-0000-000029000000}"/>
    <cellStyle name=" Writer Import]_x000d__x000a_Display Dialog=No_x000d__x000a__x000d__x000a_[Horizontal Arrange]_x000d__x000a_Dimensions Interlocking=Yes_x000d__x000a_Sum Hierarchy=Yes_x000d__x000a_Generate 3 6" xfId="3480" xr:uid="{00000000-0005-0000-0000-00002A000000}"/>
    <cellStyle name=" Writer Import]_x000d__x000a_Display Dialog=No_x000d__x000a__x000d__x000a_[Horizontal Arrange]_x000d__x000a_Dimensions Interlocking=Yes_x000d__x000a_Sum Hierarchy=Yes_x000d__x000a_Generate 3 7" xfId="3481" xr:uid="{00000000-0005-0000-0000-00002B000000}"/>
    <cellStyle name=" Writer Import]_x000d__x000a_Display Dialog=No_x000d__x000a__x000d__x000a_[Horizontal Arrange]_x000d__x000a_Dimensions Interlocking=Yes_x000d__x000a_Sum Hierarchy=Yes_x000d__x000a_Generate 30" xfId="3482" xr:uid="{00000000-0005-0000-0000-00002C000000}"/>
    <cellStyle name=" Writer Import]_x000d__x000a_Display Dialog=No_x000d__x000a__x000d__x000a_[Horizontal Arrange]_x000d__x000a_Dimensions Interlocking=Yes_x000d__x000a_Sum Hierarchy=Yes_x000d__x000a_Generate 31" xfId="3483" xr:uid="{00000000-0005-0000-0000-00002D000000}"/>
    <cellStyle name=" Writer Import]_x000d__x000a_Display Dialog=No_x000d__x000a__x000d__x000a_[Horizontal Arrange]_x000d__x000a_Dimensions Interlocking=Yes_x000d__x000a_Sum Hierarchy=Yes_x000d__x000a_Generate 32" xfId="3484" xr:uid="{00000000-0005-0000-0000-00002E000000}"/>
    <cellStyle name=" Writer Import]_x000d__x000a_Display Dialog=No_x000d__x000a__x000d__x000a_[Horizontal Arrange]_x000d__x000a_Dimensions Interlocking=Yes_x000d__x000a_Sum Hierarchy=Yes_x000d__x000a_Generate 33" xfId="3485" xr:uid="{00000000-0005-0000-0000-00002F000000}"/>
    <cellStyle name=" Writer Import]_x000d__x000a_Display Dialog=No_x000d__x000a__x000d__x000a_[Horizontal Arrange]_x000d__x000a_Dimensions Interlocking=Yes_x000d__x000a_Sum Hierarchy=Yes_x000d__x000a_Generate 34" xfId="3486" xr:uid="{00000000-0005-0000-0000-000030000000}"/>
    <cellStyle name=" Writer Import]_x000d__x000a_Display Dialog=No_x000d__x000a__x000d__x000a_[Horizontal Arrange]_x000d__x000a_Dimensions Interlocking=Yes_x000d__x000a_Sum Hierarchy=Yes_x000d__x000a_Generate 4" xfId="3487" xr:uid="{00000000-0005-0000-0000-000031000000}"/>
    <cellStyle name=" Writer Import]_x000d__x000a_Display Dialog=No_x000d__x000a__x000d__x000a_[Horizontal Arrange]_x000d__x000a_Dimensions Interlocking=Yes_x000d__x000a_Sum Hierarchy=Yes_x000d__x000a_Generate 4 2" xfId="3488" xr:uid="{00000000-0005-0000-0000-000032000000}"/>
    <cellStyle name=" Writer Import]_x000d__x000a_Display Dialog=No_x000d__x000a__x000d__x000a_[Horizontal Arrange]_x000d__x000a_Dimensions Interlocking=Yes_x000d__x000a_Sum Hierarchy=Yes_x000d__x000a_Generate 4 3" xfId="3489" xr:uid="{00000000-0005-0000-0000-000033000000}"/>
    <cellStyle name=" Writer Import]_x000d__x000a_Display Dialog=No_x000d__x000a__x000d__x000a_[Horizontal Arrange]_x000d__x000a_Dimensions Interlocking=Yes_x000d__x000a_Sum Hierarchy=Yes_x000d__x000a_Generate 5" xfId="3490" xr:uid="{00000000-0005-0000-0000-000034000000}"/>
    <cellStyle name=" Writer Import]_x000d__x000a_Display Dialog=No_x000d__x000a__x000d__x000a_[Horizontal Arrange]_x000d__x000a_Dimensions Interlocking=Yes_x000d__x000a_Sum Hierarchy=Yes_x000d__x000a_Generate 5 2" xfId="3491" xr:uid="{00000000-0005-0000-0000-000035000000}"/>
    <cellStyle name=" Writer Import]_x000d__x000a_Display Dialog=No_x000d__x000a__x000d__x000a_[Horizontal Arrange]_x000d__x000a_Dimensions Interlocking=Yes_x000d__x000a_Sum Hierarchy=Yes_x000d__x000a_Generate 5 3" xfId="3492" xr:uid="{00000000-0005-0000-0000-000036000000}"/>
    <cellStyle name=" Writer Import]_x000d__x000a_Display Dialog=No_x000d__x000a__x000d__x000a_[Horizontal Arrange]_x000d__x000a_Dimensions Interlocking=Yes_x000d__x000a_Sum Hierarchy=Yes_x000d__x000a_Generate 6" xfId="3493" xr:uid="{00000000-0005-0000-0000-000037000000}"/>
    <cellStyle name=" Writer Import]_x000d__x000a_Display Dialog=No_x000d__x000a__x000d__x000a_[Horizontal Arrange]_x000d__x000a_Dimensions Interlocking=Yes_x000d__x000a_Sum Hierarchy=Yes_x000d__x000a_Generate 6 2" xfId="3494" xr:uid="{00000000-0005-0000-0000-000038000000}"/>
    <cellStyle name=" Writer Import]_x000d__x000a_Display Dialog=No_x000d__x000a__x000d__x000a_[Horizontal Arrange]_x000d__x000a_Dimensions Interlocking=Yes_x000d__x000a_Sum Hierarchy=Yes_x000d__x000a_Generate 7" xfId="3495" xr:uid="{00000000-0005-0000-0000-000039000000}"/>
    <cellStyle name=" Writer Import]_x000d__x000a_Display Dialog=No_x000d__x000a__x000d__x000a_[Horizontal Arrange]_x000d__x000a_Dimensions Interlocking=Yes_x000d__x000a_Sum Hierarchy=Yes_x000d__x000a_Generate 7 2" xfId="3496" xr:uid="{00000000-0005-0000-0000-00003A000000}"/>
    <cellStyle name=" Writer Import]_x000d__x000a_Display Dialog=No_x000d__x000a__x000d__x000a_[Horizontal Arrange]_x000d__x000a_Dimensions Interlocking=Yes_x000d__x000a_Sum Hierarchy=Yes_x000d__x000a_Generate 8" xfId="3497" xr:uid="{00000000-0005-0000-0000-00003B000000}"/>
    <cellStyle name=" Writer Import]_x000d__x000a_Display Dialog=No_x000d__x000a__x000d__x000a_[Horizontal Arrange]_x000d__x000a_Dimensions Interlocking=Yes_x000d__x000a_Sum Hierarchy=Yes_x000d__x000a_Generate 9" xfId="3498" xr:uid="{00000000-0005-0000-0000-00003C000000}"/>
    <cellStyle name=" Writer Import]_x000d__x000a_Display Dialog=No_x000d__x000a__x000d__x000a_[Horizontal Arrange]_x000d__x000a_Dimensions Interlocking=Yes_x000d__x000a_Sum Hierarchy=Yes_x000d__x000a_Generate_X" xfId="3499" xr:uid="{00000000-0005-0000-0000-00003D000000}"/>
    <cellStyle name="_BSD 3-April-10 " xfId="3500" xr:uid="{00000000-0005-0000-0000-00003E000000}"/>
    <cellStyle name="_BSD 3-August 09 " xfId="3501" xr:uid="{00000000-0005-0000-0000-00003F000000}"/>
    <cellStyle name="_BSD 3-August-10 " xfId="3502" xr:uid="{00000000-0005-0000-0000-000040000000}"/>
    <cellStyle name="_BSD 3-December 09 " xfId="3503" xr:uid="{00000000-0005-0000-0000-000041000000}"/>
    <cellStyle name="_BSD 3-February-10 " xfId="3504" xr:uid="{00000000-0005-0000-0000-000042000000}"/>
    <cellStyle name="_BSD 3-January-10 " xfId="3505" xr:uid="{00000000-0005-0000-0000-000043000000}"/>
    <cellStyle name="_BSD 3-JuLY 09 " xfId="3506" xr:uid="{00000000-0005-0000-0000-000044000000}"/>
    <cellStyle name="_BSD 3-July-10 " xfId="3507" xr:uid="{00000000-0005-0000-0000-000045000000}"/>
    <cellStyle name="_BSD 3-June-10 " xfId="3508" xr:uid="{00000000-0005-0000-0000-000046000000}"/>
    <cellStyle name="_BSD 3-March-10 " xfId="3509" xr:uid="{00000000-0005-0000-0000-000047000000}"/>
    <cellStyle name="_BSD 3-May-10 " xfId="3510" xr:uid="{00000000-0005-0000-0000-000048000000}"/>
    <cellStyle name="_BSD 3-November 09 " xfId="3511" xr:uid="{00000000-0005-0000-0000-000049000000}"/>
    <cellStyle name="_BSD 3-October 09 " xfId="3512" xr:uid="{00000000-0005-0000-0000-00004A000000}"/>
    <cellStyle name="_BSD 3-September 09 " xfId="3513" xr:uid="{00000000-0005-0000-0000-00004B000000}"/>
    <cellStyle name="_BSD 3-September-10 " xfId="3514" xr:uid="{00000000-0005-0000-0000-00004C000000}"/>
    <cellStyle name="20 % - Accent1 2" xfId="35" xr:uid="{00000000-0005-0000-0000-00004D000000}"/>
    <cellStyle name="20 % - Accent1 2 2" xfId="36" xr:uid="{00000000-0005-0000-0000-00004E000000}"/>
    <cellStyle name="20 % - Accent1 2 2 2" xfId="37" xr:uid="{00000000-0005-0000-0000-00004F000000}"/>
    <cellStyle name="20 % - Accent1 2 2 3" xfId="1382" xr:uid="{00000000-0005-0000-0000-000050000000}"/>
    <cellStyle name="20 % - Accent1 2 3" xfId="38" xr:uid="{00000000-0005-0000-0000-000051000000}"/>
    <cellStyle name="20 % - Accent1 2 4" xfId="1383" xr:uid="{00000000-0005-0000-0000-000052000000}"/>
    <cellStyle name="20 % - Accent2 2" xfId="39" xr:uid="{00000000-0005-0000-0000-000053000000}"/>
    <cellStyle name="20 % - Accent2 2 2" xfId="40" xr:uid="{00000000-0005-0000-0000-000054000000}"/>
    <cellStyle name="20 % - Accent2 2 2 2" xfId="41" xr:uid="{00000000-0005-0000-0000-000055000000}"/>
    <cellStyle name="20 % - Accent2 2 2 3" xfId="1384" xr:uid="{00000000-0005-0000-0000-000056000000}"/>
    <cellStyle name="20 % - Accent2 2 3" xfId="42" xr:uid="{00000000-0005-0000-0000-000057000000}"/>
    <cellStyle name="20 % - Accent2 2 4" xfId="1385" xr:uid="{00000000-0005-0000-0000-000058000000}"/>
    <cellStyle name="20 % - Accent3 2" xfId="43" xr:uid="{00000000-0005-0000-0000-000059000000}"/>
    <cellStyle name="20 % - Accent3 2 2" xfId="44" xr:uid="{00000000-0005-0000-0000-00005A000000}"/>
    <cellStyle name="20 % - Accent3 2 2 2" xfId="45" xr:uid="{00000000-0005-0000-0000-00005B000000}"/>
    <cellStyle name="20 % - Accent3 2 2 3" xfId="1386" xr:uid="{00000000-0005-0000-0000-00005C000000}"/>
    <cellStyle name="20 % - Accent3 2 3" xfId="46" xr:uid="{00000000-0005-0000-0000-00005D000000}"/>
    <cellStyle name="20 % - Accent3 2 4" xfId="1387" xr:uid="{00000000-0005-0000-0000-00005E000000}"/>
    <cellStyle name="20 % - Accent4 2" xfId="47" xr:uid="{00000000-0005-0000-0000-00005F000000}"/>
    <cellStyle name="20 % - Accent4 2 2" xfId="48" xr:uid="{00000000-0005-0000-0000-000060000000}"/>
    <cellStyle name="20 % - Accent4 2 2 2" xfId="49" xr:uid="{00000000-0005-0000-0000-000061000000}"/>
    <cellStyle name="20 % - Accent4 2 2 3" xfId="1388" xr:uid="{00000000-0005-0000-0000-000062000000}"/>
    <cellStyle name="20 % - Accent4 2 3" xfId="50" xr:uid="{00000000-0005-0000-0000-000063000000}"/>
    <cellStyle name="20 % - Accent4 2 4" xfId="1389" xr:uid="{00000000-0005-0000-0000-000064000000}"/>
    <cellStyle name="20 % - Accent5 2" xfId="51" xr:uid="{00000000-0005-0000-0000-000065000000}"/>
    <cellStyle name="20 % - Accent5 2 2" xfId="52" xr:uid="{00000000-0005-0000-0000-000066000000}"/>
    <cellStyle name="20 % - Accent5 2 2 2" xfId="53" xr:uid="{00000000-0005-0000-0000-000067000000}"/>
    <cellStyle name="20 % - Accent5 2 2 3" xfId="1390" xr:uid="{00000000-0005-0000-0000-000068000000}"/>
    <cellStyle name="20 % - Accent5 2 3" xfId="54" xr:uid="{00000000-0005-0000-0000-000069000000}"/>
    <cellStyle name="20 % - Accent5 2 4" xfId="1391" xr:uid="{00000000-0005-0000-0000-00006A000000}"/>
    <cellStyle name="20 % - Accent6 2" xfId="55" xr:uid="{00000000-0005-0000-0000-00006B000000}"/>
    <cellStyle name="20 % - Accent6 2 2" xfId="56" xr:uid="{00000000-0005-0000-0000-00006C000000}"/>
    <cellStyle name="20 % - Accent6 2 2 2" xfId="57" xr:uid="{00000000-0005-0000-0000-00006D000000}"/>
    <cellStyle name="20 % - Accent6 2 2 3" xfId="1392" xr:uid="{00000000-0005-0000-0000-00006E000000}"/>
    <cellStyle name="20 % - Accent6 2 3" xfId="58" xr:uid="{00000000-0005-0000-0000-00006F000000}"/>
    <cellStyle name="20 % - Accent6 2 4" xfId="1393" xr:uid="{00000000-0005-0000-0000-000070000000}"/>
    <cellStyle name="20% - Accent1 10" xfId="3515" xr:uid="{00000000-0005-0000-0000-000071000000}"/>
    <cellStyle name="20% - Accent1 2" xfId="59" xr:uid="{00000000-0005-0000-0000-000072000000}"/>
    <cellStyle name="20% - Accent1 2 2" xfId="60" xr:uid="{00000000-0005-0000-0000-000073000000}"/>
    <cellStyle name="20% - Accent1 2 2 2" xfId="61" xr:uid="{00000000-0005-0000-0000-000074000000}"/>
    <cellStyle name="20% - Accent1 2 2 2 2" xfId="1394" xr:uid="{00000000-0005-0000-0000-000075000000}"/>
    <cellStyle name="20% - Accent1 2 2 2 2 2" xfId="2987" xr:uid="{00000000-0005-0000-0000-000076000000}"/>
    <cellStyle name="20% - Accent1 2 2 3" xfId="1395" xr:uid="{00000000-0005-0000-0000-000077000000}"/>
    <cellStyle name="20% - Accent1 2 2 3 2" xfId="2988" xr:uid="{00000000-0005-0000-0000-000078000000}"/>
    <cellStyle name="20% - Accent1 2 3" xfId="62" xr:uid="{00000000-0005-0000-0000-000079000000}"/>
    <cellStyle name="20% - Accent1 2 3 2" xfId="2989" xr:uid="{00000000-0005-0000-0000-00007A000000}"/>
    <cellStyle name="20% - Accent1 2 4" xfId="2943" xr:uid="{00000000-0005-0000-0000-00007B000000}"/>
    <cellStyle name="20% - Accent1 2_Annex for Note" xfId="1396" xr:uid="{00000000-0005-0000-0000-00007C000000}"/>
    <cellStyle name="20% - Accent1 3" xfId="63" xr:uid="{00000000-0005-0000-0000-00007D000000}"/>
    <cellStyle name="20% - Accent1 3 2" xfId="64" xr:uid="{00000000-0005-0000-0000-00007E000000}"/>
    <cellStyle name="20% - Accent1 3 3" xfId="1397" xr:uid="{00000000-0005-0000-0000-00007F000000}"/>
    <cellStyle name="20% - Accent1 4" xfId="65" xr:uid="{00000000-0005-0000-0000-000080000000}"/>
    <cellStyle name="20% - Accent1 4 2" xfId="3516" xr:uid="{00000000-0005-0000-0000-000081000000}"/>
    <cellStyle name="20% - Accent1 5" xfId="2944" xr:uid="{00000000-0005-0000-0000-000082000000}"/>
    <cellStyle name="20% - Accent1 6" xfId="3517" xr:uid="{00000000-0005-0000-0000-000083000000}"/>
    <cellStyle name="20% - Accent1 6 2" xfId="3518" xr:uid="{00000000-0005-0000-0000-000084000000}"/>
    <cellStyle name="20% - Accent1 7" xfId="3519" xr:uid="{00000000-0005-0000-0000-000085000000}"/>
    <cellStyle name="20% - Accent1 8" xfId="3520" xr:uid="{00000000-0005-0000-0000-000086000000}"/>
    <cellStyle name="20% - Accent1 9" xfId="3521" xr:uid="{00000000-0005-0000-0000-000087000000}"/>
    <cellStyle name="20% - Accent2 10" xfId="3522" xr:uid="{00000000-0005-0000-0000-000088000000}"/>
    <cellStyle name="20% - Accent2 2" xfId="66" xr:uid="{00000000-0005-0000-0000-000089000000}"/>
    <cellStyle name="20% - Accent2 2 2" xfId="67" xr:uid="{00000000-0005-0000-0000-00008A000000}"/>
    <cellStyle name="20% - Accent2 2 2 2" xfId="68" xr:uid="{00000000-0005-0000-0000-00008B000000}"/>
    <cellStyle name="20% - Accent2 2 2 2 2" xfId="1398" xr:uid="{00000000-0005-0000-0000-00008C000000}"/>
    <cellStyle name="20% - Accent2 2 2 2 2 2" xfId="2990" xr:uid="{00000000-0005-0000-0000-00008D000000}"/>
    <cellStyle name="20% - Accent2 2 2 3" xfId="1399" xr:uid="{00000000-0005-0000-0000-00008E000000}"/>
    <cellStyle name="20% - Accent2 2 2 3 2" xfId="2991" xr:uid="{00000000-0005-0000-0000-00008F000000}"/>
    <cellStyle name="20% - Accent2 2 3" xfId="69" xr:uid="{00000000-0005-0000-0000-000090000000}"/>
    <cellStyle name="20% - Accent2 2 3 2" xfId="2992" xr:uid="{00000000-0005-0000-0000-000091000000}"/>
    <cellStyle name="20% - Accent2 2 4" xfId="2945" xr:uid="{00000000-0005-0000-0000-000092000000}"/>
    <cellStyle name="20% - Accent2 2_Annex for Note" xfId="1400" xr:uid="{00000000-0005-0000-0000-000093000000}"/>
    <cellStyle name="20% - Accent2 3" xfId="70" xr:uid="{00000000-0005-0000-0000-000094000000}"/>
    <cellStyle name="20% - Accent2 3 2" xfId="71" xr:uid="{00000000-0005-0000-0000-000095000000}"/>
    <cellStyle name="20% - Accent2 3 3" xfId="1401" xr:uid="{00000000-0005-0000-0000-000096000000}"/>
    <cellStyle name="20% - Accent2 4" xfId="72" xr:uid="{00000000-0005-0000-0000-000097000000}"/>
    <cellStyle name="20% - Accent2 4 2" xfId="3523" xr:uid="{00000000-0005-0000-0000-000098000000}"/>
    <cellStyle name="20% - Accent2 5" xfId="2946" xr:uid="{00000000-0005-0000-0000-000099000000}"/>
    <cellStyle name="20% - Accent2 6" xfId="3524" xr:uid="{00000000-0005-0000-0000-00009A000000}"/>
    <cellStyle name="20% - Accent2 6 2" xfId="3525" xr:uid="{00000000-0005-0000-0000-00009B000000}"/>
    <cellStyle name="20% - Accent2 7" xfId="3526" xr:uid="{00000000-0005-0000-0000-00009C000000}"/>
    <cellStyle name="20% - Accent2 8" xfId="3527" xr:uid="{00000000-0005-0000-0000-00009D000000}"/>
    <cellStyle name="20% - Accent2 9" xfId="3528" xr:uid="{00000000-0005-0000-0000-00009E000000}"/>
    <cellStyle name="20% - Accent3 10" xfId="3529" xr:uid="{00000000-0005-0000-0000-00009F000000}"/>
    <cellStyle name="20% - Accent3 2" xfId="73" xr:uid="{00000000-0005-0000-0000-0000A0000000}"/>
    <cellStyle name="20% - Accent3 2 2" xfId="74" xr:uid="{00000000-0005-0000-0000-0000A1000000}"/>
    <cellStyle name="20% - Accent3 2 2 2" xfId="75" xr:uid="{00000000-0005-0000-0000-0000A2000000}"/>
    <cellStyle name="20% - Accent3 2 2 2 2" xfId="1402" xr:uid="{00000000-0005-0000-0000-0000A3000000}"/>
    <cellStyle name="20% - Accent3 2 2 2 2 2" xfId="2993" xr:uid="{00000000-0005-0000-0000-0000A4000000}"/>
    <cellStyle name="20% - Accent3 2 2 3" xfId="1403" xr:uid="{00000000-0005-0000-0000-0000A5000000}"/>
    <cellStyle name="20% - Accent3 2 2 3 2" xfId="2994" xr:uid="{00000000-0005-0000-0000-0000A6000000}"/>
    <cellStyle name="20% - Accent3 2 3" xfId="76" xr:uid="{00000000-0005-0000-0000-0000A7000000}"/>
    <cellStyle name="20% - Accent3 2 3 2" xfId="2995" xr:uid="{00000000-0005-0000-0000-0000A8000000}"/>
    <cellStyle name="20% - Accent3 2 4" xfId="2947" xr:uid="{00000000-0005-0000-0000-0000A9000000}"/>
    <cellStyle name="20% - Accent3 2_Annex for Note" xfId="1404" xr:uid="{00000000-0005-0000-0000-0000AA000000}"/>
    <cellStyle name="20% - Accent3 3" xfId="77" xr:uid="{00000000-0005-0000-0000-0000AB000000}"/>
    <cellStyle name="20% - Accent3 3 2" xfId="78" xr:uid="{00000000-0005-0000-0000-0000AC000000}"/>
    <cellStyle name="20% - Accent3 3 3" xfId="1405" xr:uid="{00000000-0005-0000-0000-0000AD000000}"/>
    <cellStyle name="20% - Accent3 4" xfId="79" xr:uid="{00000000-0005-0000-0000-0000AE000000}"/>
    <cellStyle name="20% - Accent3 4 2" xfId="3530" xr:uid="{00000000-0005-0000-0000-0000AF000000}"/>
    <cellStyle name="20% - Accent3 5" xfId="2948" xr:uid="{00000000-0005-0000-0000-0000B0000000}"/>
    <cellStyle name="20% - Accent3 6" xfId="3531" xr:uid="{00000000-0005-0000-0000-0000B1000000}"/>
    <cellStyle name="20% - Accent3 6 2" xfId="3532" xr:uid="{00000000-0005-0000-0000-0000B2000000}"/>
    <cellStyle name="20% - Accent3 7" xfId="3533" xr:uid="{00000000-0005-0000-0000-0000B3000000}"/>
    <cellStyle name="20% - Accent3 8" xfId="3534" xr:uid="{00000000-0005-0000-0000-0000B4000000}"/>
    <cellStyle name="20% - Accent3 9" xfId="3535" xr:uid="{00000000-0005-0000-0000-0000B5000000}"/>
    <cellStyle name="20% - Accent4 10" xfId="3536" xr:uid="{00000000-0005-0000-0000-0000B6000000}"/>
    <cellStyle name="20% - Accent4 2" xfId="80" xr:uid="{00000000-0005-0000-0000-0000B7000000}"/>
    <cellStyle name="20% - Accent4 2 2" xfId="81" xr:uid="{00000000-0005-0000-0000-0000B8000000}"/>
    <cellStyle name="20% - Accent4 2 2 2" xfId="82" xr:uid="{00000000-0005-0000-0000-0000B9000000}"/>
    <cellStyle name="20% - Accent4 2 2 2 2" xfId="1406" xr:uid="{00000000-0005-0000-0000-0000BA000000}"/>
    <cellStyle name="20% - Accent4 2 2 2 2 2" xfId="2996" xr:uid="{00000000-0005-0000-0000-0000BB000000}"/>
    <cellStyle name="20% - Accent4 2 2 3" xfId="1407" xr:uid="{00000000-0005-0000-0000-0000BC000000}"/>
    <cellStyle name="20% - Accent4 2 2 3 2" xfId="2997" xr:uid="{00000000-0005-0000-0000-0000BD000000}"/>
    <cellStyle name="20% - Accent4 2 3" xfId="83" xr:uid="{00000000-0005-0000-0000-0000BE000000}"/>
    <cellStyle name="20% - Accent4 2 3 2" xfId="2998" xr:uid="{00000000-0005-0000-0000-0000BF000000}"/>
    <cellStyle name="20% - Accent4 2 4" xfId="2949" xr:uid="{00000000-0005-0000-0000-0000C0000000}"/>
    <cellStyle name="20% - Accent4 2_Annex for Note" xfId="1408" xr:uid="{00000000-0005-0000-0000-0000C1000000}"/>
    <cellStyle name="20% - Accent4 3" xfId="84" xr:uid="{00000000-0005-0000-0000-0000C2000000}"/>
    <cellStyle name="20% - Accent4 3 2" xfId="85" xr:uid="{00000000-0005-0000-0000-0000C3000000}"/>
    <cellStyle name="20% - Accent4 3 3" xfId="1409" xr:uid="{00000000-0005-0000-0000-0000C4000000}"/>
    <cellStyle name="20% - Accent4 4" xfId="86" xr:uid="{00000000-0005-0000-0000-0000C5000000}"/>
    <cellStyle name="20% - Accent4 4 2" xfId="3537" xr:uid="{00000000-0005-0000-0000-0000C6000000}"/>
    <cellStyle name="20% - Accent4 5" xfId="2950" xr:uid="{00000000-0005-0000-0000-0000C7000000}"/>
    <cellStyle name="20% - Accent4 6" xfId="3538" xr:uid="{00000000-0005-0000-0000-0000C8000000}"/>
    <cellStyle name="20% - Accent4 6 2" xfId="3539" xr:uid="{00000000-0005-0000-0000-0000C9000000}"/>
    <cellStyle name="20% - Accent4 7" xfId="3540" xr:uid="{00000000-0005-0000-0000-0000CA000000}"/>
    <cellStyle name="20% - Accent4 8" xfId="3541" xr:uid="{00000000-0005-0000-0000-0000CB000000}"/>
    <cellStyle name="20% - Accent4 9" xfId="3542" xr:uid="{00000000-0005-0000-0000-0000CC000000}"/>
    <cellStyle name="20% - Accent5 10" xfId="3543" xr:uid="{00000000-0005-0000-0000-0000CD000000}"/>
    <cellStyle name="20% - Accent5 2" xfId="87" xr:uid="{00000000-0005-0000-0000-0000CE000000}"/>
    <cellStyle name="20% - Accent5 2 2" xfId="88" xr:uid="{00000000-0005-0000-0000-0000CF000000}"/>
    <cellStyle name="20% - Accent5 2 2 2" xfId="89" xr:uid="{00000000-0005-0000-0000-0000D0000000}"/>
    <cellStyle name="20% - Accent5 2 2 2 2" xfId="1410" xr:uid="{00000000-0005-0000-0000-0000D1000000}"/>
    <cellStyle name="20% - Accent5 2 2 2 2 2" xfId="2999" xr:uid="{00000000-0005-0000-0000-0000D2000000}"/>
    <cellStyle name="20% - Accent5 2 2 3" xfId="1411" xr:uid="{00000000-0005-0000-0000-0000D3000000}"/>
    <cellStyle name="20% - Accent5 2 2 3 2" xfId="3000" xr:uid="{00000000-0005-0000-0000-0000D4000000}"/>
    <cellStyle name="20% - Accent5 2 3" xfId="90" xr:uid="{00000000-0005-0000-0000-0000D5000000}"/>
    <cellStyle name="20% - Accent5 2 3 2" xfId="3001" xr:uid="{00000000-0005-0000-0000-0000D6000000}"/>
    <cellStyle name="20% - Accent5 2 4" xfId="2951" xr:uid="{00000000-0005-0000-0000-0000D7000000}"/>
    <cellStyle name="20% - Accent5 2_Annex for Note" xfId="1412" xr:uid="{00000000-0005-0000-0000-0000D8000000}"/>
    <cellStyle name="20% - Accent5 3" xfId="91" xr:uid="{00000000-0005-0000-0000-0000D9000000}"/>
    <cellStyle name="20% - Accent5 3 2" xfId="92" xr:uid="{00000000-0005-0000-0000-0000DA000000}"/>
    <cellStyle name="20% - Accent5 3 3" xfId="1413" xr:uid="{00000000-0005-0000-0000-0000DB000000}"/>
    <cellStyle name="20% - Accent5 4" xfId="93" xr:uid="{00000000-0005-0000-0000-0000DC000000}"/>
    <cellStyle name="20% - Accent5 4 2" xfId="3544" xr:uid="{00000000-0005-0000-0000-0000DD000000}"/>
    <cellStyle name="20% - Accent5 5" xfId="2952" xr:uid="{00000000-0005-0000-0000-0000DE000000}"/>
    <cellStyle name="20% - Accent5 6" xfId="3545" xr:uid="{00000000-0005-0000-0000-0000DF000000}"/>
    <cellStyle name="20% - Accent5 6 2" xfId="3546" xr:uid="{00000000-0005-0000-0000-0000E0000000}"/>
    <cellStyle name="20% - Accent5 7" xfId="3547" xr:uid="{00000000-0005-0000-0000-0000E1000000}"/>
    <cellStyle name="20% - Accent5 8" xfId="3548" xr:uid="{00000000-0005-0000-0000-0000E2000000}"/>
    <cellStyle name="20% - Accent5 9" xfId="3549" xr:uid="{00000000-0005-0000-0000-0000E3000000}"/>
    <cellStyle name="20% - Accent6 10" xfId="3550" xr:uid="{00000000-0005-0000-0000-0000E4000000}"/>
    <cellStyle name="20% - Accent6 2" xfId="94" xr:uid="{00000000-0005-0000-0000-0000E5000000}"/>
    <cellStyle name="20% - Accent6 2 2" xfId="95" xr:uid="{00000000-0005-0000-0000-0000E6000000}"/>
    <cellStyle name="20% - Accent6 2 2 2" xfId="96" xr:uid="{00000000-0005-0000-0000-0000E7000000}"/>
    <cellStyle name="20% - Accent6 2 2 2 2" xfId="1414" xr:uid="{00000000-0005-0000-0000-0000E8000000}"/>
    <cellStyle name="20% - Accent6 2 2 2 2 2" xfId="3002" xr:uid="{00000000-0005-0000-0000-0000E9000000}"/>
    <cellStyle name="20% - Accent6 2 2 3" xfId="1415" xr:uid="{00000000-0005-0000-0000-0000EA000000}"/>
    <cellStyle name="20% - Accent6 2 2 3 2" xfId="3003" xr:uid="{00000000-0005-0000-0000-0000EB000000}"/>
    <cellStyle name="20% - Accent6 2 3" xfId="97" xr:uid="{00000000-0005-0000-0000-0000EC000000}"/>
    <cellStyle name="20% - Accent6 2 3 2" xfId="3004" xr:uid="{00000000-0005-0000-0000-0000ED000000}"/>
    <cellStyle name="20% - Accent6 2 4" xfId="2953" xr:uid="{00000000-0005-0000-0000-0000EE000000}"/>
    <cellStyle name="20% - Accent6 2_Annex for Note" xfId="1416" xr:uid="{00000000-0005-0000-0000-0000EF000000}"/>
    <cellStyle name="20% - Accent6 3" xfId="98" xr:uid="{00000000-0005-0000-0000-0000F0000000}"/>
    <cellStyle name="20% - Accent6 3 2" xfId="99" xr:uid="{00000000-0005-0000-0000-0000F1000000}"/>
    <cellStyle name="20% - Accent6 3 3" xfId="1417" xr:uid="{00000000-0005-0000-0000-0000F2000000}"/>
    <cellStyle name="20% - Accent6 4" xfId="100" xr:uid="{00000000-0005-0000-0000-0000F3000000}"/>
    <cellStyle name="20% - Accent6 4 2" xfId="3551" xr:uid="{00000000-0005-0000-0000-0000F4000000}"/>
    <cellStyle name="20% - Accent6 5" xfId="2954" xr:uid="{00000000-0005-0000-0000-0000F5000000}"/>
    <cellStyle name="20% - Accent6 6" xfId="3552" xr:uid="{00000000-0005-0000-0000-0000F6000000}"/>
    <cellStyle name="20% - Accent6 6 2" xfId="3553" xr:uid="{00000000-0005-0000-0000-0000F7000000}"/>
    <cellStyle name="20% - Accent6 7" xfId="3554" xr:uid="{00000000-0005-0000-0000-0000F8000000}"/>
    <cellStyle name="20% - Accent6 8" xfId="3555" xr:uid="{00000000-0005-0000-0000-0000F9000000}"/>
    <cellStyle name="20% - Accent6 9" xfId="3556" xr:uid="{00000000-0005-0000-0000-0000FA000000}"/>
    <cellStyle name="40 % - Accent1 2" xfId="101" xr:uid="{00000000-0005-0000-0000-0000FB000000}"/>
    <cellStyle name="40 % - Accent1 2 2" xfId="102" xr:uid="{00000000-0005-0000-0000-0000FC000000}"/>
    <cellStyle name="40 % - Accent1 2 2 2" xfId="103" xr:uid="{00000000-0005-0000-0000-0000FD000000}"/>
    <cellStyle name="40 % - Accent1 2 2 3" xfId="1418" xr:uid="{00000000-0005-0000-0000-0000FE000000}"/>
    <cellStyle name="40 % - Accent1 2 3" xfId="104" xr:uid="{00000000-0005-0000-0000-0000FF000000}"/>
    <cellStyle name="40 % - Accent1 2 4" xfId="1419" xr:uid="{00000000-0005-0000-0000-000000010000}"/>
    <cellStyle name="40 % - Accent2 2" xfId="105" xr:uid="{00000000-0005-0000-0000-000001010000}"/>
    <cellStyle name="40 % - Accent2 2 2" xfId="106" xr:uid="{00000000-0005-0000-0000-000002010000}"/>
    <cellStyle name="40 % - Accent2 2 2 2" xfId="107" xr:uid="{00000000-0005-0000-0000-000003010000}"/>
    <cellStyle name="40 % - Accent2 2 2 3" xfId="1420" xr:uid="{00000000-0005-0000-0000-000004010000}"/>
    <cellStyle name="40 % - Accent2 2 3" xfId="108" xr:uid="{00000000-0005-0000-0000-000005010000}"/>
    <cellStyle name="40 % - Accent2 2 4" xfId="1421" xr:uid="{00000000-0005-0000-0000-000006010000}"/>
    <cellStyle name="40 % - Accent3 2" xfId="109" xr:uid="{00000000-0005-0000-0000-000007010000}"/>
    <cellStyle name="40 % - Accent3 2 2" xfId="110" xr:uid="{00000000-0005-0000-0000-000008010000}"/>
    <cellStyle name="40 % - Accent3 2 2 2" xfId="111" xr:uid="{00000000-0005-0000-0000-000009010000}"/>
    <cellStyle name="40 % - Accent3 2 2 3" xfId="1422" xr:uid="{00000000-0005-0000-0000-00000A010000}"/>
    <cellStyle name="40 % - Accent3 2 3" xfId="112" xr:uid="{00000000-0005-0000-0000-00000B010000}"/>
    <cellStyle name="40 % - Accent3 2 4" xfId="1423" xr:uid="{00000000-0005-0000-0000-00000C010000}"/>
    <cellStyle name="40 % - Accent4 2" xfId="113" xr:uid="{00000000-0005-0000-0000-00000D010000}"/>
    <cellStyle name="40 % - Accent4 2 2" xfId="114" xr:uid="{00000000-0005-0000-0000-00000E010000}"/>
    <cellStyle name="40 % - Accent4 2 2 2" xfId="115" xr:uid="{00000000-0005-0000-0000-00000F010000}"/>
    <cellStyle name="40 % - Accent4 2 2 3" xfId="1424" xr:uid="{00000000-0005-0000-0000-000010010000}"/>
    <cellStyle name="40 % - Accent4 2 3" xfId="116" xr:uid="{00000000-0005-0000-0000-000011010000}"/>
    <cellStyle name="40 % - Accent4 2 4" xfId="1425" xr:uid="{00000000-0005-0000-0000-000012010000}"/>
    <cellStyle name="40 % - Accent5 2" xfId="117" xr:uid="{00000000-0005-0000-0000-000013010000}"/>
    <cellStyle name="40 % - Accent5 2 2" xfId="118" xr:uid="{00000000-0005-0000-0000-000014010000}"/>
    <cellStyle name="40 % - Accent5 2 2 2" xfId="119" xr:uid="{00000000-0005-0000-0000-000015010000}"/>
    <cellStyle name="40 % - Accent5 2 2 3" xfId="1426" xr:uid="{00000000-0005-0000-0000-000016010000}"/>
    <cellStyle name="40 % - Accent5 2 3" xfId="120" xr:uid="{00000000-0005-0000-0000-000017010000}"/>
    <cellStyle name="40 % - Accent5 2 4" xfId="1427" xr:uid="{00000000-0005-0000-0000-000018010000}"/>
    <cellStyle name="40 % - Accent6 2" xfId="121" xr:uid="{00000000-0005-0000-0000-000019010000}"/>
    <cellStyle name="40 % - Accent6 2 2" xfId="122" xr:uid="{00000000-0005-0000-0000-00001A010000}"/>
    <cellStyle name="40 % - Accent6 2 2 2" xfId="123" xr:uid="{00000000-0005-0000-0000-00001B010000}"/>
    <cellStyle name="40 % - Accent6 2 2 3" xfId="1428" xr:uid="{00000000-0005-0000-0000-00001C010000}"/>
    <cellStyle name="40 % - Accent6 2 3" xfId="124" xr:uid="{00000000-0005-0000-0000-00001D010000}"/>
    <cellStyle name="40 % - Accent6 2 4" xfId="1429" xr:uid="{00000000-0005-0000-0000-00001E010000}"/>
    <cellStyle name="40% - Accent1 10" xfId="3557" xr:uid="{00000000-0005-0000-0000-00001F010000}"/>
    <cellStyle name="40% - Accent1 2" xfId="125" xr:uid="{00000000-0005-0000-0000-000020010000}"/>
    <cellStyle name="40% - Accent1 2 2" xfId="126" xr:uid="{00000000-0005-0000-0000-000021010000}"/>
    <cellStyle name="40% - Accent1 2 2 2" xfId="127" xr:uid="{00000000-0005-0000-0000-000022010000}"/>
    <cellStyle name="40% - Accent1 2 2 2 2" xfId="1430" xr:uid="{00000000-0005-0000-0000-000023010000}"/>
    <cellStyle name="40% - Accent1 2 2 2 2 2" xfId="3005" xr:uid="{00000000-0005-0000-0000-000024010000}"/>
    <cellStyle name="40% - Accent1 2 2 3" xfId="1431" xr:uid="{00000000-0005-0000-0000-000025010000}"/>
    <cellStyle name="40% - Accent1 2 2 3 2" xfId="3006" xr:uid="{00000000-0005-0000-0000-000026010000}"/>
    <cellStyle name="40% - Accent1 2 3" xfId="128" xr:uid="{00000000-0005-0000-0000-000027010000}"/>
    <cellStyle name="40% - Accent1 2 3 2" xfId="3007" xr:uid="{00000000-0005-0000-0000-000028010000}"/>
    <cellStyle name="40% - Accent1 2 4" xfId="2955" xr:uid="{00000000-0005-0000-0000-000029010000}"/>
    <cellStyle name="40% - Accent1 2_Annex for Note" xfId="1432" xr:uid="{00000000-0005-0000-0000-00002A010000}"/>
    <cellStyle name="40% - Accent1 3" xfId="129" xr:uid="{00000000-0005-0000-0000-00002B010000}"/>
    <cellStyle name="40% - Accent1 3 2" xfId="130" xr:uid="{00000000-0005-0000-0000-00002C010000}"/>
    <cellStyle name="40% - Accent1 3 3" xfId="1433" xr:uid="{00000000-0005-0000-0000-00002D010000}"/>
    <cellStyle name="40% - Accent1 4" xfId="131" xr:uid="{00000000-0005-0000-0000-00002E010000}"/>
    <cellStyle name="40% - Accent1 4 2" xfId="3558" xr:uid="{00000000-0005-0000-0000-00002F010000}"/>
    <cellStyle name="40% - Accent1 5" xfId="2956" xr:uid="{00000000-0005-0000-0000-000030010000}"/>
    <cellStyle name="40% - Accent1 6" xfId="3559" xr:uid="{00000000-0005-0000-0000-000031010000}"/>
    <cellStyle name="40% - Accent1 6 2" xfId="3560" xr:uid="{00000000-0005-0000-0000-000032010000}"/>
    <cellStyle name="40% - Accent1 7" xfId="3561" xr:uid="{00000000-0005-0000-0000-000033010000}"/>
    <cellStyle name="40% - Accent1 8" xfId="3562" xr:uid="{00000000-0005-0000-0000-000034010000}"/>
    <cellStyle name="40% - Accent1 9" xfId="3563" xr:uid="{00000000-0005-0000-0000-000035010000}"/>
    <cellStyle name="40% - Accent2 10" xfId="3564" xr:uid="{00000000-0005-0000-0000-000036010000}"/>
    <cellStyle name="40% - Accent2 2" xfId="132" xr:uid="{00000000-0005-0000-0000-000037010000}"/>
    <cellStyle name="40% - Accent2 2 2" xfId="133" xr:uid="{00000000-0005-0000-0000-000038010000}"/>
    <cellStyle name="40% - Accent2 2 2 2" xfId="134" xr:uid="{00000000-0005-0000-0000-000039010000}"/>
    <cellStyle name="40% - Accent2 2 2 2 2" xfId="1434" xr:uid="{00000000-0005-0000-0000-00003A010000}"/>
    <cellStyle name="40% - Accent2 2 2 2 2 2" xfId="3008" xr:uid="{00000000-0005-0000-0000-00003B010000}"/>
    <cellStyle name="40% - Accent2 2 2 3" xfId="1435" xr:uid="{00000000-0005-0000-0000-00003C010000}"/>
    <cellStyle name="40% - Accent2 2 2 3 2" xfId="3009" xr:uid="{00000000-0005-0000-0000-00003D010000}"/>
    <cellStyle name="40% - Accent2 2 3" xfId="135" xr:uid="{00000000-0005-0000-0000-00003E010000}"/>
    <cellStyle name="40% - Accent2 2 3 2" xfId="3010" xr:uid="{00000000-0005-0000-0000-00003F010000}"/>
    <cellStyle name="40% - Accent2 2 4" xfId="2957" xr:uid="{00000000-0005-0000-0000-000040010000}"/>
    <cellStyle name="40% - Accent2 2_Annex for Note" xfId="1436" xr:uid="{00000000-0005-0000-0000-000041010000}"/>
    <cellStyle name="40% - Accent2 3" xfId="136" xr:uid="{00000000-0005-0000-0000-000042010000}"/>
    <cellStyle name="40% - Accent2 3 2" xfId="137" xr:uid="{00000000-0005-0000-0000-000043010000}"/>
    <cellStyle name="40% - Accent2 3 3" xfId="1437" xr:uid="{00000000-0005-0000-0000-000044010000}"/>
    <cellStyle name="40% - Accent2 4" xfId="138" xr:uid="{00000000-0005-0000-0000-000045010000}"/>
    <cellStyle name="40% - Accent2 4 2" xfId="3565" xr:uid="{00000000-0005-0000-0000-000046010000}"/>
    <cellStyle name="40% - Accent2 5" xfId="2958" xr:uid="{00000000-0005-0000-0000-000047010000}"/>
    <cellStyle name="40% - Accent2 6" xfId="3566" xr:uid="{00000000-0005-0000-0000-000048010000}"/>
    <cellStyle name="40% - Accent2 6 2" xfId="3567" xr:uid="{00000000-0005-0000-0000-000049010000}"/>
    <cellStyle name="40% - Accent2 7" xfId="3568" xr:uid="{00000000-0005-0000-0000-00004A010000}"/>
    <cellStyle name="40% - Accent2 8" xfId="3569" xr:uid="{00000000-0005-0000-0000-00004B010000}"/>
    <cellStyle name="40% - Accent2 9" xfId="3570" xr:uid="{00000000-0005-0000-0000-00004C010000}"/>
    <cellStyle name="40% - Accent3 10" xfId="3571" xr:uid="{00000000-0005-0000-0000-00004D010000}"/>
    <cellStyle name="40% - Accent3 2" xfId="139" xr:uid="{00000000-0005-0000-0000-00004E010000}"/>
    <cellStyle name="40% - Accent3 2 2" xfId="140" xr:uid="{00000000-0005-0000-0000-00004F010000}"/>
    <cellStyle name="40% - Accent3 2 2 2" xfId="141" xr:uid="{00000000-0005-0000-0000-000050010000}"/>
    <cellStyle name="40% - Accent3 2 2 2 2" xfId="1438" xr:uid="{00000000-0005-0000-0000-000051010000}"/>
    <cellStyle name="40% - Accent3 2 2 2 2 2" xfId="3011" xr:uid="{00000000-0005-0000-0000-000052010000}"/>
    <cellStyle name="40% - Accent3 2 2 3" xfId="1439" xr:uid="{00000000-0005-0000-0000-000053010000}"/>
    <cellStyle name="40% - Accent3 2 2 3 2" xfId="3012" xr:uid="{00000000-0005-0000-0000-000054010000}"/>
    <cellStyle name="40% - Accent3 2 3" xfId="142" xr:uid="{00000000-0005-0000-0000-000055010000}"/>
    <cellStyle name="40% - Accent3 2 3 2" xfId="3013" xr:uid="{00000000-0005-0000-0000-000056010000}"/>
    <cellStyle name="40% - Accent3 2 4" xfId="2959" xr:uid="{00000000-0005-0000-0000-000057010000}"/>
    <cellStyle name="40% - Accent3 2_Annex for Note" xfId="1440" xr:uid="{00000000-0005-0000-0000-000058010000}"/>
    <cellStyle name="40% - Accent3 3" xfId="143" xr:uid="{00000000-0005-0000-0000-000059010000}"/>
    <cellStyle name="40% - Accent3 3 2" xfId="144" xr:uid="{00000000-0005-0000-0000-00005A010000}"/>
    <cellStyle name="40% - Accent3 3 3" xfId="1441" xr:uid="{00000000-0005-0000-0000-00005B010000}"/>
    <cellStyle name="40% - Accent3 4" xfId="145" xr:uid="{00000000-0005-0000-0000-00005C010000}"/>
    <cellStyle name="40% - Accent3 4 2" xfId="3572" xr:uid="{00000000-0005-0000-0000-00005D010000}"/>
    <cellStyle name="40% - Accent3 5" xfId="2960" xr:uid="{00000000-0005-0000-0000-00005E010000}"/>
    <cellStyle name="40% - Accent3 6" xfId="3573" xr:uid="{00000000-0005-0000-0000-00005F010000}"/>
    <cellStyle name="40% - Accent3 6 2" xfId="3574" xr:uid="{00000000-0005-0000-0000-000060010000}"/>
    <cellStyle name="40% - Accent3 7" xfId="3575" xr:uid="{00000000-0005-0000-0000-000061010000}"/>
    <cellStyle name="40% - Accent3 8" xfId="3576" xr:uid="{00000000-0005-0000-0000-000062010000}"/>
    <cellStyle name="40% - Accent3 9" xfId="3577" xr:uid="{00000000-0005-0000-0000-000063010000}"/>
    <cellStyle name="40% - Accent4 10" xfId="3578" xr:uid="{00000000-0005-0000-0000-000064010000}"/>
    <cellStyle name="40% - Accent4 2" xfId="146" xr:uid="{00000000-0005-0000-0000-000065010000}"/>
    <cellStyle name="40% - Accent4 2 2" xfId="147" xr:uid="{00000000-0005-0000-0000-000066010000}"/>
    <cellStyle name="40% - Accent4 2 2 2" xfId="148" xr:uid="{00000000-0005-0000-0000-000067010000}"/>
    <cellStyle name="40% - Accent4 2 2 2 2" xfId="1442" xr:uid="{00000000-0005-0000-0000-000068010000}"/>
    <cellStyle name="40% - Accent4 2 2 2 2 2" xfId="3014" xr:uid="{00000000-0005-0000-0000-000069010000}"/>
    <cellStyle name="40% - Accent4 2 2 3" xfId="1443" xr:uid="{00000000-0005-0000-0000-00006A010000}"/>
    <cellStyle name="40% - Accent4 2 2 3 2" xfId="3015" xr:uid="{00000000-0005-0000-0000-00006B010000}"/>
    <cellStyle name="40% - Accent4 2 3" xfId="149" xr:uid="{00000000-0005-0000-0000-00006C010000}"/>
    <cellStyle name="40% - Accent4 2 3 2" xfId="3016" xr:uid="{00000000-0005-0000-0000-00006D010000}"/>
    <cellStyle name="40% - Accent4 2 4" xfId="2961" xr:uid="{00000000-0005-0000-0000-00006E010000}"/>
    <cellStyle name="40% - Accent4 2_Annex for Note" xfId="1444" xr:uid="{00000000-0005-0000-0000-00006F010000}"/>
    <cellStyle name="40% - Accent4 3" xfId="150" xr:uid="{00000000-0005-0000-0000-000070010000}"/>
    <cellStyle name="40% - Accent4 3 2" xfId="151" xr:uid="{00000000-0005-0000-0000-000071010000}"/>
    <cellStyle name="40% - Accent4 3 3" xfId="1445" xr:uid="{00000000-0005-0000-0000-000072010000}"/>
    <cellStyle name="40% - Accent4 4" xfId="152" xr:uid="{00000000-0005-0000-0000-000073010000}"/>
    <cellStyle name="40% - Accent4 4 2" xfId="3579" xr:uid="{00000000-0005-0000-0000-000074010000}"/>
    <cellStyle name="40% - Accent4 5" xfId="2962" xr:uid="{00000000-0005-0000-0000-000075010000}"/>
    <cellStyle name="40% - Accent4 6" xfId="3580" xr:uid="{00000000-0005-0000-0000-000076010000}"/>
    <cellStyle name="40% - Accent4 6 2" xfId="3581" xr:uid="{00000000-0005-0000-0000-000077010000}"/>
    <cellStyle name="40% - Accent4 7" xfId="3582" xr:uid="{00000000-0005-0000-0000-000078010000}"/>
    <cellStyle name="40% - Accent4 8" xfId="3583" xr:uid="{00000000-0005-0000-0000-000079010000}"/>
    <cellStyle name="40% - Accent4 9" xfId="3584" xr:uid="{00000000-0005-0000-0000-00007A010000}"/>
    <cellStyle name="40% - Accent5 10" xfId="3585" xr:uid="{00000000-0005-0000-0000-00007B010000}"/>
    <cellStyle name="40% - Accent5 2" xfId="153" xr:uid="{00000000-0005-0000-0000-00007C010000}"/>
    <cellStyle name="40% - Accent5 2 2" xfId="154" xr:uid="{00000000-0005-0000-0000-00007D010000}"/>
    <cellStyle name="40% - Accent5 2 2 2" xfId="155" xr:uid="{00000000-0005-0000-0000-00007E010000}"/>
    <cellStyle name="40% - Accent5 2 2 2 2" xfId="1446" xr:uid="{00000000-0005-0000-0000-00007F010000}"/>
    <cellStyle name="40% - Accent5 2 2 2 2 2" xfId="3017" xr:uid="{00000000-0005-0000-0000-000080010000}"/>
    <cellStyle name="40% - Accent5 2 2 3" xfId="1447" xr:uid="{00000000-0005-0000-0000-000081010000}"/>
    <cellStyle name="40% - Accent5 2 2 3 2" xfId="3018" xr:uid="{00000000-0005-0000-0000-000082010000}"/>
    <cellStyle name="40% - Accent5 2 3" xfId="156" xr:uid="{00000000-0005-0000-0000-000083010000}"/>
    <cellStyle name="40% - Accent5 2 3 2" xfId="3019" xr:uid="{00000000-0005-0000-0000-000084010000}"/>
    <cellStyle name="40% - Accent5 2 4" xfId="2963" xr:uid="{00000000-0005-0000-0000-000085010000}"/>
    <cellStyle name="40% - Accent5 2_Annex for Note" xfId="1448" xr:uid="{00000000-0005-0000-0000-000086010000}"/>
    <cellStyle name="40% - Accent5 3" xfId="157" xr:uid="{00000000-0005-0000-0000-000087010000}"/>
    <cellStyle name="40% - Accent5 3 2" xfId="158" xr:uid="{00000000-0005-0000-0000-000088010000}"/>
    <cellStyle name="40% - Accent5 3 3" xfId="1449" xr:uid="{00000000-0005-0000-0000-000089010000}"/>
    <cellStyle name="40% - Accent5 4" xfId="159" xr:uid="{00000000-0005-0000-0000-00008A010000}"/>
    <cellStyle name="40% - Accent5 4 2" xfId="3586" xr:uid="{00000000-0005-0000-0000-00008B010000}"/>
    <cellStyle name="40% - Accent5 5" xfId="2964" xr:uid="{00000000-0005-0000-0000-00008C010000}"/>
    <cellStyle name="40% - Accent5 6" xfId="3587" xr:uid="{00000000-0005-0000-0000-00008D010000}"/>
    <cellStyle name="40% - Accent5 6 2" xfId="3588" xr:uid="{00000000-0005-0000-0000-00008E010000}"/>
    <cellStyle name="40% - Accent5 7" xfId="3589" xr:uid="{00000000-0005-0000-0000-00008F010000}"/>
    <cellStyle name="40% - Accent5 8" xfId="3590" xr:uid="{00000000-0005-0000-0000-000090010000}"/>
    <cellStyle name="40% - Accent5 9" xfId="3591" xr:uid="{00000000-0005-0000-0000-000091010000}"/>
    <cellStyle name="40% - Accent6 10" xfId="3592" xr:uid="{00000000-0005-0000-0000-000092010000}"/>
    <cellStyle name="40% - Accent6 2" xfId="160" xr:uid="{00000000-0005-0000-0000-000093010000}"/>
    <cellStyle name="40% - Accent6 2 2" xfId="161" xr:uid="{00000000-0005-0000-0000-000094010000}"/>
    <cellStyle name="40% - Accent6 2 2 2" xfId="162" xr:uid="{00000000-0005-0000-0000-000095010000}"/>
    <cellStyle name="40% - Accent6 2 2 2 2" xfId="1450" xr:uid="{00000000-0005-0000-0000-000096010000}"/>
    <cellStyle name="40% - Accent6 2 2 2 2 2" xfId="3020" xr:uid="{00000000-0005-0000-0000-000097010000}"/>
    <cellStyle name="40% - Accent6 2 2 3" xfId="1451" xr:uid="{00000000-0005-0000-0000-000098010000}"/>
    <cellStyle name="40% - Accent6 2 2 3 2" xfId="3021" xr:uid="{00000000-0005-0000-0000-000099010000}"/>
    <cellStyle name="40% - Accent6 2 3" xfId="163" xr:uid="{00000000-0005-0000-0000-00009A010000}"/>
    <cellStyle name="40% - Accent6 2 3 2" xfId="3022" xr:uid="{00000000-0005-0000-0000-00009B010000}"/>
    <cellStyle name="40% - Accent6 2 4" xfId="2965" xr:uid="{00000000-0005-0000-0000-00009C010000}"/>
    <cellStyle name="40% - Accent6 2_Annex for Note" xfId="1452" xr:uid="{00000000-0005-0000-0000-00009D010000}"/>
    <cellStyle name="40% - Accent6 3" xfId="164" xr:uid="{00000000-0005-0000-0000-00009E010000}"/>
    <cellStyle name="40% - Accent6 3 2" xfId="165" xr:uid="{00000000-0005-0000-0000-00009F010000}"/>
    <cellStyle name="40% - Accent6 3 3" xfId="1453" xr:uid="{00000000-0005-0000-0000-0000A0010000}"/>
    <cellStyle name="40% - Accent6 4" xfId="166" xr:uid="{00000000-0005-0000-0000-0000A1010000}"/>
    <cellStyle name="40% - Accent6 4 2" xfId="3593" xr:uid="{00000000-0005-0000-0000-0000A2010000}"/>
    <cellStyle name="40% - Accent6 5" xfId="2966" xr:uid="{00000000-0005-0000-0000-0000A3010000}"/>
    <cellStyle name="40% - Accent6 6" xfId="3594" xr:uid="{00000000-0005-0000-0000-0000A4010000}"/>
    <cellStyle name="40% - Accent6 6 2" xfId="3595" xr:uid="{00000000-0005-0000-0000-0000A5010000}"/>
    <cellStyle name="40% - Accent6 7" xfId="3596" xr:uid="{00000000-0005-0000-0000-0000A6010000}"/>
    <cellStyle name="40% - Accent6 8" xfId="3597" xr:uid="{00000000-0005-0000-0000-0000A7010000}"/>
    <cellStyle name="40% - Accent6 9" xfId="3598" xr:uid="{00000000-0005-0000-0000-0000A8010000}"/>
    <cellStyle name="60% - Accent1 2" xfId="167" xr:uid="{00000000-0005-0000-0000-0000A9010000}"/>
    <cellStyle name="60% - Accent1 3" xfId="168" xr:uid="{00000000-0005-0000-0000-0000AA010000}"/>
    <cellStyle name="60% - Accent1 4" xfId="169" xr:uid="{00000000-0005-0000-0000-0000AB010000}"/>
    <cellStyle name="60% - Accent2 2" xfId="170" xr:uid="{00000000-0005-0000-0000-0000AC010000}"/>
    <cellStyle name="60% - Accent2 3" xfId="171" xr:uid="{00000000-0005-0000-0000-0000AD010000}"/>
    <cellStyle name="60% - Accent2 4" xfId="172" xr:uid="{00000000-0005-0000-0000-0000AE010000}"/>
    <cellStyle name="60% - Accent3 2" xfId="173" xr:uid="{00000000-0005-0000-0000-0000AF010000}"/>
    <cellStyle name="60% - Accent3 3" xfId="174" xr:uid="{00000000-0005-0000-0000-0000B0010000}"/>
    <cellStyle name="60% - Accent3 4" xfId="175" xr:uid="{00000000-0005-0000-0000-0000B1010000}"/>
    <cellStyle name="60% - Accent4 2" xfId="176" xr:uid="{00000000-0005-0000-0000-0000B2010000}"/>
    <cellStyle name="60% - Accent4 3" xfId="177" xr:uid="{00000000-0005-0000-0000-0000B3010000}"/>
    <cellStyle name="60% - Accent4 4" xfId="178" xr:uid="{00000000-0005-0000-0000-0000B4010000}"/>
    <cellStyle name="60% - Accent5 2" xfId="179" xr:uid="{00000000-0005-0000-0000-0000B5010000}"/>
    <cellStyle name="60% - Accent5 3" xfId="180" xr:uid="{00000000-0005-0000-0000-0000B6010000}"/>
    <cellStyle name="60% - Accent5 4" xfId="181" xr:uid="{00000000-0005-0000-0000-0000B7010000}"/>
    <cellStyle name="60% - Accent6 2" xfId="182" xr:uid="{00000000-0005-0000-0000-0000B8010000}"/>
    <cellStyle name="60% - Accent6 3" xfId="183" xr:uid="{00000000-0005-0000-0000-0000B9010000}"/>
    <cellStyle name="60% - Accent6 4" xfId="184" xr:uid="{00000000-0005-0000-0000-0000BA010000}"/>
    <cellStyle name="Accent1 2" xfId="185" xr:uid="{00000000-0005-0000-0000-0000BB010000}"/>
    <cellStyle name="Accent1 3" xfId="186" xr:uid="{00000000-0005-0000-0000-0000BC010000}"/>
    <cellStyle name="Accent1 4" xfId="187" xr:uid="{00000000-0005-0000-0000-0000BD010000}"/>
    <cellStyle name="Accent2 2" xfId="188" xr:uid="{00000000-0005-0000-0000-0000BE010000}"/>
    <cellStyle name="Accent2 3" xfId="189" xr:uid="{00000000-0005-0000-0000-0000BF010000}"/>
    <cellStyle name="Accent2 4" xfId="190" xr:uid="{00000000-0005-0000-0000-0000C0010000}"/>
    <cellStyle name="Accent3 2" xfId="191" xr:uid="{00000000-0005-0000-0000-0000C1010000}"/>
    <cellStyle name="Accent3 3" xfId="192" xr:uid="{00000000-0005-0000-0000-0000C2010000}"/>
    <cellStyle name="Accent3 4" xfId="193" xr:uid="{00000000-0005-0000-0000-0000C3010000}"/>
    <cellStyle name="Accent4 2" xfId="194" xr:uid="{00000000-0005-0000-0000-0000C4010000}"/>
    <cellStyle name="Accent4 3" xfId="195" xr:uid="{00000000-0005-0000-0000-0000C5010000}"/>
    <cellStyle name="Accent4 4" xfId="196" xr:uid="{00000000-0005-0000-0000-0000C6010000}"/>
    <cellStyle name="Accent5 2" xfId="197" xr:uid="{00000000-0005-0000-0000-0000C7010000}"/>
    <cellStyle name="Accent5 3" xfId="198" xr:uid="{00000000-0005-0000-0000-0000C8010000}"/>
    <cellStyle name="Accent5 4" xfId="199" xr:uid="{00000000-0005-0000-0000-0000C9010000}"/>
    <cellStyle name="Accent6 2" xfId="200" xr:uid="{00000000-0005-0000-0000-0000CA010000}"/>
    <cellStyle name="Accent6 3" xfId="201" xr:uid="{00000000-0005-0000-0000-0000CB010000}"/>
    <cellStyle name="Accent6 4" xfId="202" xr:uid="{00000000-0005-0000-0000-0000CC010000}"/>
    <cellStyle name="Bad 2" xfId="203" xr:uid="{00000000-0005-0000-0000-0000CD010000}"/>
    <cellStyle name="Bad 3" xfId="204" xr:uid="{00000000-0005-0000-0000-0000CE010000}"/>
    <cellStyle name="Bad 4" xfId="205" xr:uid="{00000000-0005-0000-0000-0000CF010000}"/>
    <cellStyle name="Basic" xfId="1454" xr:uid="{00000000-0005-0000-0000-0000D0010000}"/>
    <cellStyle name="Basic 2" xfId="1455" xr:uid="{00000000-0005-0000-0000-0000D1010000}"/>
    <cellStyle name="Calculation 2" xfId="206" xr:uid="{00000000-0005-0000-0000-0000D2010000}"/>
    <cellStyle name="Calculation 2 10" xfId="1456" xr:uid="{00000000-0005-0000-0000-0000D3010000}"/>
    <cellStyle name="Calculation 2 10 2" xfId="1457" xr:uid="{00000000-0005-0000-0000-0000D4010000}"/>
    <cellStyle name="Calculation 2 10 2 2" xfId="3599" xr:uid="{00000000-0005-0000-0000-0000D5010000}"/>
    <cellStyle name="Calculation 2 10 2 2 2" xfId="5077" xr:uid="{00000000-0005-0000-0000-0000D6010000}"/>
    <cellStyle name="Calculation 2 10 2 2 2 2" xfId="8065" xr:uid="{00000000-0005-0000-0000-0000D7010000}"/>
    <cellStyle name="Calculation 2 10 2 2 3" xfId="6463" xr:uid="{00000000-0005-0000-0000-0000D8010000}"/>
    <cellStyle name="Calculation 2 10 2 3" xfId="4690" xr:uid="{00000000-0005-0000-0000-0000D9010000}"/>
    <cellStyle name="Calculation 2 10 2 3 2" xfId="7678" xr:uid="{00000000-0005-0000-0000-0000DA010000}"/>
    <cellStyle name="Calculation 2 10 2 4" xfId="5497" xr:uid="{00000000-0005-0000-0000-0000DB010000}"/>
    <cellStyle name="Calculation 2 10 3" xfId="1458" xr:uid="{00000000-0005-0000-0000-0000DC010000}"/>
    <cellStyle name="Calculation 2 10 3 2" xfId="3600" xr:uid="{00000000-0005-0000-0000-0000DD010000}"/>
    <cellStyle name="Calculation 2 10 3 2 2" xfId="5078" xr:uid="{00000000-0005-0000-0000-0000DE010000}"/>
    <cellStyle name="Calculation 2 10 3 2 2 2" xfId="8066" xr:uid="{00000000-0005-0000-0000-0000DF010000}"/>
    <cellStyle name="Calculation 2 10 3 2 3" xfId="6464" xr:uid="{00000000-0005-0000-0000-0000E0010000}"/>
    <cellStyle name="Calculation 2 10 3 3" xfId="4691" xr:uid="{00000000-0005-0000-0000-0000E1010000}"/>
    <cellStyle name="Calculation 2 10 3 3 2" xfId="7679" xr:uid="{00000000-0005-0000-0000-0000E2010000}"/>
    <cellStyle name="Calculation 2 10 3 4" xfId="5498" xr:uid="{00000000-0005-0000-0000-0000E3010000}"/>
    <cellStyle name="Calculation 2 10 4" xfId="1459" xr:uid="{00000000-0005-0000-0000-0000E4010000}"/>
    <cellStyle name="Calculation 2 10 4 2" xfId="3601" xr:uid="{00000000-0005-0000-0000-0000E5010000}"/>
    <cellStyle name="Calculation 2 10 4 2 2" xfId="5079" xr:uid="{00000000-0005-0000-0000-0000E6010000}"/>
    <cellStyle name="Calculation 2 10 4 2 2 2" xfId="8067" xr:uid="{00000000-0005-0000-0000-0000E7010000}"/>
    <cellStyle name="Calculation 2 10 4 2 3" xfId="6465" xr:uid="{00000000-0005-0000-0000-0000E8010000}"/>
    <cellStyle name="Calculation 2 10 4 3" xfId="4692" xr:uid="{00000000-0005-0000-0000-0000E9010000}"/>
    <cellStyle name="Calculation 2 10 4 3 2" xfId="7680" xr:uid="{00000000-0005-0000-0000-0000EA010000}"/>
    <cellStyle name="Calculation 2 10 4 4" xfId="5499" xr:uid="{00000000-0005-0000-0000-0000EB010000}"/>
    <cellStyle name="Calculation 2 10 5" xfId="3602" xr:uid="{00000000-0005-0000-0000-0000EC010000}"/>
    <cellStyle name="Calculation 2 10 5 2" xfId="5080" xr:uid="{00000000-0005-0000-0000-0000ED010000}"/>
    <cellStyle name="Calculation 2 10 5 2 2" xfId="8068" xr:uid="{00000000-0005-0000-0000-0000EE010000}"/>
    <cellStyle name="Calculation 2 10 5 3" xfId="6466" xr:uid="{00000000-0005-0000-0000-0000EF010000}"/>
    <cellStyle name="Calculation 2 10 6" xfId="4689" xr:uid="{00000000-0005-0000-0000-0000F0010000}"/>
    <cellStyle name="Calculation 2 10 6 2" xfId="7677" xr:uid="{00000000-0005-0000-0000-0000F1010000}"/>
    <cellStyle name="Calculation 2 10 7" xfId="5496" xr:uid="{00000000-0005-0000-0000-0000F2010000}"/>
    <cellStyle name="Calculation 2 11" xfId="1460" xr:uid="{00000000-0005-0000-0000-0000F3010000}"/>
    <cellStyle name="Calculation 2 11 2" xfId="1461" xr:uid="{00000000-0005-0000-0000-0000F4010000}"/>
    <cellStyle name="Calculation 2 11 2 2" xfId="3603" xr:uid="{00000000-0005-0000-0000-0000F5010000}"/>
    <cellStyle name="Calculation 2 11 2 2 2" xfId="5081" xr:uid="{00000000-0005-0000-0000-0000F6010000}"/>
    <cellStyle name="Calculation 2 11 2 2 2 2" xfId="8069" xr:uid="{00000000-0005-0000-0000-0000F7010000}"/>
    <cellStyle name="Calculation 2 11 2 2 3" xfId="6467" xr:uid="{00000000-0005-0000-0000-0000F8010000}"/>
    <cellStyle name="Calculation 2 11 2 3" xfId="4694" xr:uid="{00000000-0005-0000-0000-0000F9010000}"/>
    <cellStyle name="Calculation 2 11 2 3 2" xfId="7682" xr:uid="{00000000-0005-0000-0000-0000FA010000}"/>
    <cellStyle name="Calculation 2 11 2 4" xfId="5501" xr:uid="{00000000-0005-0000-0000-0000FB010000}"/>
    <cellStyle name="Calculation 2 11 3" xfId="1462" xr:uid="{00000000-0005-0000-0000-0000FC010000}"/>
    <cellStyle name="Calculation 2 11 3 2" xfId="3604" xr:uid="{00000000-0005-0000-0000-0000FD010000}"/>
    <cellStyle name="Calculation 2 11 3 2 2" xfId="5082" xr:uid="{00000000-0005-0000-0000-0000FE010000}"/>
    <cellStyle name="Calculation 2 11 3 2 2 2" xfId="8070" xr:uid="{00000000-0005-0000-0000-0000FF010000}"/>
    <cellStyle name="Calculation 2 11 3 2 3" xfId="6468" xr:uid="{00000000-0005-0000-0000-000000020000}"/>
    <cellStyle name="Calculation 2 11 3 3" xfId="4695" xr:uid="{00000000-0005-0000-0000-000001020000}"/>
    <cellStyle name="Calculation 2 11 3 3 2" xfId="7683" xr:uid="{00000000-0005-0000-0000-000002020000}"/>
    <cellStyle name="Calculation 2 11 3 4" xfId="5502" xr:uid="{00000000-0005-0000-0000-000003020000}"/>
    <cellStyle name="Calculation 2 11 4" xfId="1463" xr:uid="{00000000-0005-0000-0000-000004020000}"/>
    <cellStyle name="Calculation 2 11 4 2" xfId="3605" xr:uid="{00000000-0005-0000-0000-000005020000}"/>
    <cellStyle name="Calculation 2 11 4 2 2" xfId="5083" xr:uid="{00000000-0005-0000-0000-000006020000}"/>
    <cellStyle name="Calculation 2 11 4 2 2 2" xfId="8071" xr:uid="{00000000-0005-0000-0000-000007020000}"/>
    <cellStyle name="Calculation 2 11 4 2 3" xfId="6469" xr:uid="{00000000-0005-0000-0000-000008020000}"/>
    <cellStyle name="Calculation 2 11 4 3" xfId="4696" xr:uid="{00000000-0005-0000-0000-000009020000}"/>
    <cellStyle name="Calculation 2 11 4 3 2" xfId="7684" xr:uid="{00000000-0005-0000-0000-00000A020000}"/>
    <cellStyle name="Calculation 2 11 4 4" xfId="5503" xr:uid="{00000000-0005-0000-0000-00000B020000}"/>
    <cellStyle name="Calculation 2 11 5" xfId="3606" xr:uid="{00000000-0005-0000-0000-00000C020000}"/>
    <cellStyle name="Calculation 2 11 5 2" xfId="5084" xr:uid="{00000000-0005-0000-0000-00000D020000}"/>
    <cellStyle name="Calculation 2 11 5 2 2" xfId="8072" xr:uid="{00000000-0005-0000-0000-00000E020000}"/>
    <cellStyle name="Calculation 2 11 5 3" xfId="6470" xr:uid="{00000000-0005-0000-0000-00000F020000}"/>
    <cellStyle name="Calculation 2 11 6" xfId="4693" xr:uid="{00000000-0005-0000-0000-000010020000}"/>
    <cellStyle name="Calculation 2 11 6 2" xfId="7681" xr:uid="{00000000-0005-0000-0000-000011020000}"/>
    <cellStyle name="Calculation 2 11 7" xfId="5500" xr:uid="{00000000-0005-0000-0000-000012020000}"/>
    <cellStyle name="Calculation 2 12" xfId="1464" xr:uid="{00000000-0005-0000-0000-000013020000}"/>
    <cellStyle name="Calculation 2 12 2" xfId="1465" xr:uid="{00000000-0005-0000-0000-000014020000}"/>
    <cellStyle name="Calculation 2 12 2 2" xfId="3607" xr:uid="{00000000-0005-0000-0000-000015020000}"/>
    <cellStyle name="Calculation 2 12 2 2 2" xfId="5085" xr:uid="{00000000-0005-0000-0000-000016020000}"/>
    <cellStyle name="Calculation 2 12 2 2 2 2" xfId="8073" xr:uid="{00000000-0005-0000-0000-000017020000}"/>
    <cellStyle name="Calculation 2 12 2 2 3" xfId="6471" xr:uid="{00000000-0005-0000-0000-000018020000}"/>
    <cellStyle name="Calculation 2 12 2 3" xfId="4698" xr:uid="{00000000-0005-0000-0000-000019020000}"/>
    <cellStyle name="Calculation 2 12 2 3 2" xfId="7686" xr:uid="{00000000-0005-0000-0000-00001A020000}"/>
    <cellStyle name="Calculation 2 12 2 4" xfId="5505" xr:uid="{00000000-0005-0000-0000-00001B020000}"/>
    <cellStyle name="Calculation 2 12 3" xfId="1466" xr:uid="{00000000-0005-0000-0000-00001C020000}"/>
    <cellStyle name="Calculation 2 12 3 2" xfId="3608" xr:uid="{00000000-0005-0000-0000-00001D020000}"/>
    <cellStyle name="Calculation 2 12 3 2 2" xfId="5086" xr:uid="{00000000-0005-0000-0000-00001E020000}"/>
    <cellStyle name="Calculation 2 12 3 2 2 2" xfId="8074" xr:uid="{00000000-0005-0000-0000-00001F020000}"/>
    <cellStyle name="Calculation 2 12 3 2 3" xfId="6472" xr:uid="{00000000-0005-0000-0000-000020020000}"/>
    <cellStyle name="Calculation 2 12 3 3" xfId="4699" xr:uid="{00000000-0005-0000-0000-000021020000}"/>
    <cellStyle name="Calculation 2 12 3 3 2" xfId="7687" xr:uid="{00000000-0005-0000-0000-000022020000}"/>
    <cellStyle name="Calculation 2 12 3 4" xfId="5506" xr:uid="{00000000-0005-0000-0000-000023020000}"/>
    <cellStyle name="Calculation 2 12 4" xfId="1467" xr:uid="{00000000-0005-0000-0000-000024020000}"/>
    <cellStyle name="Calculation 2 12 4 2" xfId="3609" xr:uid="{00000000-0005-0000-0000-000025020000}"/>
    <cellStyle name="Calculation 2 12 4 2 2" xfId="5087" xr:uid="{00000000-0005-0000-0000-000026020000}"/>
    <cellStyle name="Calculation 2 12 4 2 2 2" xfId="8075" xr:uid="{00000000-0005-0000-0000-000027020000}"/>
    <cellStyle name="Calculation 2 12 4 2 3" xfId="6473" xr:uid="{00000000-0005-0000-0000-000028020000}"/>
    <cellStyle name="Calculation 2 12 4 3" xfId="4700" xr:uid="{00000000-0005-0000-0000-000029020000}"/>
    <cellStyle name="Calculation 2 12 4 3 2" xfId="7688" xr:uid="{00000000-0005-0000-0000-00002A020000}"/>
    <cellStyle name="Calculation 2 12 4 4" xfId="5507" xr:uid="{00000000-0005-0000-0000-00002B020000}"/>
    <cellStyle name="Calculation 2 12 5" xfId="3610" xr:uid="{00000000-0005-0000-0000-00002C020000}"/>
    <cellStyle name="Calculation 2 12 5 2" xfId="5088" xr:uid="{00000000-0005-0000-0000-00002D020000}"/>
    <cellStyle name="Calculation 2 12 5 2 2" xfId="8076" xr:uid="{00000000-0005-0000-0000-00002E020000}"/>
    <cellStyle name="Calculation 2 12 5 3" xfId="6474" xr:uid="{00000000-0005-0000-0000-00002F020000}"/>
    <cellStyle name="Calculation 2 12 6" xfId="4697" xr:uid="{00000000-0005-0000-0000-000030020000}"/>
    <cellStyle name="Calculation 2 12 6 2" xfId="7685" xr:uid="{00000000-0005-0000-0000-000031020000}"/>
    <cellStyle name="Calculation 2 12 7" xfId="5504" xr:uid="{00000000-0005-0000-0000-000032020000}"/>
    <cellStyle name="Calculation 2 13" xfId="1468" xr:uid="{00000000-0005-0000-0000-000033020000}"/>
    <cellStyle name="Calculation 2 13 2" xfId="1469" xr:uid="{00000000-0005-0000-0000-000034020000}"/>
    <cellStyle name="Calculation 2 13 2 2" xfId="3611" xr:uid="{00000000-0005-0000-0000-000035020000}"/>
    <cellStyle name="Calculation 2 13 2 2 2" xfId="5089" xr:uid="{00000000-0005-0000-0000-000036020000}"/>
    <cellStyle name="Calculation 2 13 2 2 2 2" xfId="8077" xr:uid="{00000000-0005-0000-0000-000037020000}"/>
    <cellStyle name="Calculation 2 13 2 2 3" xfId="6475" xr:uid="{00000000-0005-0000-0000-000038020000}"/>
    <cellStyle name="Calculation 2 13 2 3" xfId="4702" xr:uid="{00000000-0005-0000-0000-000039020000}"/>
    <cellStyle name="Calculation 2 13 2 3 2" xfId="7690" xr:uid="{00000000-0005-0000-0000-00003A020000}"/>
    <cellStyle name="Calculation 2 13 2 4" xfId="5509" xr:uid="{00000000-0005-0000-0000-00003B020000}"/>
    <cellStyle name="Calculation 2 13 3" xfId="1470" xr:uid="{00000000-0005-0000-0000-00003C020000}"/>
    <cellStyle name="Calculation 2 13 3 2" xfId="3612" xr:uid="{00000000-0005-0000-0000-00003D020000}"/>
    <cellStyle name="Calculation 2 13 3 2 2" xfId="5090" xr:uid="{00000000-0005-0000-0000-00003E020000}"/>
    <cellStyle name="Calculation 2 13 3 2 2 2" xfId="8078" xr:uid="{00000000-0005-0000-0000-00003F020000}"/>
    <cellStyle name="Calculation 2 13 3 2 3" xfId="6476" xr:uid="{00000000-0005-0000-0000-000040020000}"/>
    <cellStyle name="Calculation 2 13 3 3" xfId="4703" xr:uid="{00000000-0005-0000-0000-000041020000}"/>
    <cellStyle name="Calculation 2 13 3 3 2" xfId="7691" xr:uid="{00000000-0005-0000-0000-000042020000}"/>
    <cellStyle name="Calculation 2 13 3 4" xfId="5510" xr:uid="{00000000-0005-0000-0000-000043020000}"/>
    <cellStyle name="Calculation 2 13 4" xfId="1471" xr:uid="{00000000-0005-0000-0000-000044020000}"/>
    <cellStyle name="Calculation 2 13 4 2" xfId="3613" xr:uid="{00000000-0005-0000-0000-000045020000}"/>
    <cellStyle name="Calculation 2 13 4 2 2" xfId="5091" xr:uid="{00000000-0005-0000-0000-000046020000}"/>
    <cellStyle name="Calculation 2 13 4 2 2 2" xfId="8079" xr:uid="{00000000-0005-0000-0000-000047020000}"/>
    <cellStyle name="Calculation 2 13 4 2 3" xfId="6477" xr:uid="{00000000-0005-0000-0000-000048020000}"/>
    <cellStyle name="Calculation 2 13 4 3" xfId="4704" xr:uid="{00000000-0005-0000-0000-000049020000}"/>
    <cellStyle name="Calculation 2 13 4 3 2" xfId="7692" xr:uid="{00000000-0005-0000-0000-00004A020000}"/>
    <cellStyle name="Calculation 2 13 4 4" xfId="5511" xr:uid="{00000000-0005-0000-0000-00004B020000}"/>
    <cellStyle name="Calculation 2 13 5" xfId="3614" xr:uid="{00000000-0005-0000-0000-00004C020000}"/>
    <cellStyle name="Calculation 2 13 5 2" xfId="5092" xr:uid="{00000000-0005-0000-0000-00004D020000}"/>
    <cellStyle name="Calculation 2 13 5 2 2" xfId="8080" xr:uid="{00000000-0005-0000-0000-00004E020000}"/>
    <cellStyle name="Calculation 2 13 5 3" xfId="6478" xr:uid="{00000000-0005-0000-0000-00004F020000}"/>
    <cellStyle name="Calculation 2 13 6" xfId="4701" xr:uid="{00000000-0005-0000-0000-000050020000}"/>
    <cellStyle name="Calculation 2 13 6 2" xfId="7689" xr:uid="{00000000-0005-0000-0000-000051020000}"/>
    <cellStyle name="Calculation 2 13 7" xfId="5508" xr:uid="{00000000-0005-0000-0000-000052020000}"/>
    <cellStyle name="Calculation 2 14" xfId="1472" xr:uid="{00000000-0005-0000-0000-000053020000}"/>
    <cellStyle name="Calculation 2 14 2" xfId="1473" xr:uid="{00000000-0005-0000-0000-000054020000}"/>
    <cellStyle name="Calculation 2 14 2 2" xfId="3615" xr:uid="{00000000-0005-0000-0000-000055020000}"/>
    <cellStyle name="Calculation 2 14 2 2 2" xfId="5093" xr:uid="{00000000-0005-0000-0000-000056020000}"/>
    <cellStyle name="Calculation 2 14 2 2 2 2" xfId="8081" xr:uid="{00000000-0005-0000-0000-000057020000}"/>
    <cellStyle name="Calculation 2 14 2 2 3" xfId="6479" xr:uid="{00000000-0005-0000-0000-000058020000}"/>
    <cellStyle name="Calculation 2 14 2 3" xfId="4706" xr:uid="{00000000-0005-0000-0000-000059020000}"/>
    <cellStyle name="Calculation 2 14 2 3 2" xfId="7694" xr:uid="{00000000-0005-0000-0000-00005A020000}"/>
    <cellStyle name="Calculation 2 14 2 4" xfId="5513" xr:uid="{00000000-0005-0000-0000-00005B020000}"/>
    <cellStyle name="Calculation 2 14 3" xfId="1474" xr:uid="{00000000-0005-0000-0000-00005C020000}"/>
    <cellStyle name="Calculation 2 14 3 2" xfId="3616" xr:uid="{00000000-0005-0000-0000-00005D020000}"/>
    <cellStyle name="Calculation 2 14 3 2 2" xfId="5094" xr:uid="{00000000-0005-0000-0000-00005E020000}"/>
    <cellStyle name="Calculation 2 14 3 2 2 2" xfId="8082" xr:uid="{00000000-0005-0000-0000-00005F020000}"/>
    <cellStyle name="Calculation 2 14 3 2 3" xfId="6480" xr:uid="{00000000-0005-0000-0000-000060020000}"/>
    <cellStyle name="Calculation 2 14 3 3" xfId="4707" xr:uid="{00000000-0005-0000-0000-000061020000}"/>
    <cellStyle name="Calculation 2 14 3 3 2" xfId="7695" xr:uid="{00000000-0005-0000-0000-000062020000}"/>
    <cellStyle name="Calculation 2 14 3 4" xfId="5514" xr:uid="{00000000-0005-0000-0000-000063020000}"/>
    <cellStyle name="Calculation 2 14 4" xfId="1475" xr:uid="{00000000-0005-0000-0000-000064020000}"/>
    <cellStyle name="Calculation 2 14 4 2" xfId="3617" xr:uid="{00000000-0005-0000-0000-000065020000}"/>
    <cellStyle name="Calculation 2 14 4 2 2" xfId="5095" xr:uid="{00000000-0005-0000-0000-000066020000}"/>
    <cellStyle name="Calculation 2 14 4 2 2 2" xfId="8083" xr:uid="{00000000-0005-0000-0000-000067020000}"/>
    <cellStyle name="Calculation 2 14 4 2 3" xfId="6481" xr:uid="{00000000-0005-0000-0000-000068020000}"/>
    <cellStyle name="Calculation 2 14 4 3" xfId="4708" xr:uid="{00000000-0005-0000-0000-000069020000}"/>
    <cellStyle name="Calculation 2 14 4 3 2" xfId="7696" xr:uid="{00000000-0005-0000-0000-00006A020000}"/>
    <cellStyle name="Calculation 2 14 4 4" xfId="5515" xr:uid="{00000000-0005-0000-0000-00006B020000}"/>
    <cellStyle name="Calculation 2 14 5" xfId="3618" xr:uid="{00000000-0005-0000-0000-00006C020000}"/>
    <cellStyle name="Calculation 2 14 5 2" xfId="5096" xr:uid="{00000000-0005-0000-0000-00006D020000}"/>
    <cellStyle name="Calculation 2 14 5 2 2" xfId="8084" xr:uid="{00000000-0005-0000-0000-00006E020000}"/>
    <cellStyle name="Calculation 2 14 5 3" xfId="6482" xr:uid="{00000000-0005-0000-0000-00006F020000}"/>
    <cellStyle name="Calculation 2 14 6" xfId="4705" xr:uid="{00000000-0005-0000-0000-000070020000}"/>
    <cellStyle name="Calculation 2 14 6 2" xfId="7693" xr:uid="{00000000-0005-0000-0000-000071020000}"/>
    <cellStyle name="Calculation 2 14 7" xfId="5512" xr:uid="{00000000-0005-0000-0000-000072020000}"/>
    <cellStyle name="Calculation 2 15" xfId="1476" xr:uid="{00000000-0005-0000-0000-000073020000}"/>
    <cellStyle name="Calculation 2 15 2" xfId="1477" xr:uid="{00000000-0005-0000-0000-000074020000}"/>
    <cellStyle name="Calculation 2 15 2 2" xfId="3619" xr:uid="{00000000-0005-0000-0000-000075020000}"/>
    <cellStyle name="Calculation 2 15 2 2 2" xfId="5097" xr:uid="{00000000-0005-0000-0000-000076020000}"/>
    <cellStyle name="Calculation 2 15 2 2 2 2" xfId="8085" xr:uid="{00000000-0005-0000-0000-000077020000}"/>
    <cellStyle name="Calculation 2 15 2 2 3" xfId="6483" xr:uid="{00000000-0005-0000-0000-000078020000}"/>
    <cellStyle name="Calculation 2 15 2 3" xfId="4710" xr:uid="{00000000-0005-0000-0000-000079020000}"/>
    <cellStyle name="Calculation 2 15 2 3 2" xfId="7698" xr:uid="{00000000-0005-0000-0000-00007A020000}"/>
    <cellStyle name="Calculation 2 15 2 4" xfId="5517" xr:uid="{00000000-0005-0000-0000-00007B020000}"/>
    <cellStyle name="Calculation 2 15 3" xfId="1478" xr:uid="{00000000-0005-0000-0000-00007C020000}"/>
    <cellStyle name="Calculation 2 15 3 2" xfId="3620" xr:uid="{00000000-0005-0000-0000-00007D020000}"/>
    <cellStyle name="Calculation 2 15 3 2 2" xfId="5098" xr:uid="{00000000-0005-0000-0000-00007E020000}"/>
    <cellStyle name="Calculation 2 15 3 2 2 2" xfId="8086" xr:uid="{00000000-0005-0000-0000-00007F020000}"/>
    <cellStyle name="Calculation 2 15 3 2 3" xfId="6484" xr:uid="{00000000-0005-0000-0000-000080020000}"/>
    <cellStyle name="Calculation 2 15 3 3" xfId="4711" xr:uid="{00000000-0005-0000-0000-000081020000}"/>
    <cellStyle name="Calculation 2 15 3 3 2" xfId="7699" xr:uid="{00000000-0005-0000-0000-000082020000}"/>
    <cellStyle name="Calculation 2 15 3 4" xfId="5518" xr:uid="{00000000-0005-0000-0000-000083020000}"/>
    <cellStyle name="Calculation 2 15 4" xfId="1479" xr:uid="{00000000-0005-0000-0000-000084020000}"/>
    <cellStyle name="Calculation 2 15 4 2" xfId="3621" xr:uid="{00000000-0005-0000-0000-000085020000}"/>
    <cellStyle name="Calculation 2 15 4 2 2" xfId="5099" xr:uid="{00000000-0005-0000-0000-000086020000}"/>
    <cellStyle name="Calculation 2 15 4 2 2 2" xfId="8087" xr:uid="{00000000-0005-0000-0000-000087020000}"/>
    <cellStyle name="Calculation 2 15 4 2 3" xfId="6485" xr:uid="{00000000-0005-0000-0000-000088020000}"/>
    <cellStyle name="Calculation 2 15 4 3" xfId="4712" xr:uid="{00000000-0005-0000-0000-000089020000}"/>
    <cellStyle name="Calculation 2 15 4 3 2" xfId="7700" xr:uid="{00000000-0005-0000-0000-00008A020000}"/>
    <cellStyle name="Calculation 2 15 4 4" xfId="5519" xr:uid="{00000000-0005-0000-0000-00008B020000}"/>
    <cellStyle name="Calculation 2 15 5" xfId="3622" xr:uid="{00000000-0005-0000-0000-00008C020000}"/>
    <cellStyle name="Calculation 2 15 5 2" xfId="5100" xr:uid="{00000000-0005-0000-0000-00008D020000}"/>
    <cellStyle name="Calculation 2 15 5 2 2" xfId="8088" xr:uid="{00000000-0005-0000-0000-00008E020000}"/>
    <cellStyle name="Calculation 2 15 5 3" xfId="6486" xr:uid="{00000000-0005-0000-0000-00008F020000}"/>
    <cellStyle name="Calculation 2 15 6" xfId="4709" xr:uid="{00000000-0005-0000-0000-000090020000}"/>
    <cellStyle name="Calculation 2 15 6 2" xfId="7697" xr:uid="{00000000-0005-0000-0000-000091020000}"/>
    <cellStyle name="Calculation 2 15 7" xfId="5516" xr:uid="{00000000-0005-0000-0000-000092020000}"/>
    <cellStyle name="Calculation 2 16" xfId="1480" xr:uid="{00000000-0005-0000-0000-000093020000}"/>
    <cellStyle name="Calculation 2 16 2" xfId="1481" xr:uid="{00000000-0005-0000-0000-000094020000}"/>
    <cellStyle name="Calculation 2 16 2 2" xfId="3623" xr:uid="{00000000-0005-0000-0000-000095020000}"/>
    <cellStyle name="Calculation 2 16 2 2 2" xfId="5101" xr:uid="{00000000-0005-0000-0000-000096020000}"/>
    <cellStyle name="Calculation 2 16 2 2 2 2" xfId="8089" xr:uid="{00000000-0005-0000-0000-000097020000}"/>
    <cellStyle name="Calculation 2 16 2 2 3" xfId="6487" xr:uid="{00000000-0005-0000-0000-000098020000}"/>
    <cellStyle name="Calculation 2 16 2 3" xfId="4714" xr:uid="{00000000-0005-0000-0000-000099020000}"/>
    <cellStyle name="Calculation 2 16 2 3 2" xfId="7702" xr:uid="{00000000-0005-0000-0000-00009A020000}"/>
    <cellStyle name="Calculation 2 16 2 4" xfId="5521" xr:uid="{00000000-0005-0000-0000-00009B020000}"/>
    <cellStyle name="Calculation 2 16 3" xfId="1482" xr:uid="{00000000-0005-0000-0000-00009C020000}"/>
    <cellStyle name="Calculation 2 16 3 2" xfId="3624" xr:uid="{00000000-0005-0000-0000-00009D020000}"/>
    <cellStyle name="Calculation 2 16 3 2 2" xfId="5102" xr:uid="{00000000-0005-0000-0000-00009E020000}"/>
    <cellStyle name="Calculation 2 16 3 2 2 2" xfId="8090" xr:uid="{00000000-0005-0000-0000-00009F020000}"/>
    <cellStyle name="Calculation 2 16 3 2 3" xfId="6488" xr:uid="{00000000-0005-0000-0000-0000A0020000}"/>
    <cellStyle name="Calculation 2 16 3 3" xfId="4715" xr:uid="{00000000-0005-0000-0000-0000A1020000}"/>
    <cellStyle name="Calculation 2 16 3 3 2" xfId="7703" xr:uid="{00000000-0005-0000-0000-0000A2020000}"/>
    <cellStyle name="Calculation 2 16 3 4" xfId="5522" xr:uid="{00000000-0005-0000-0000-0000A3020000}"/>
    <cellStyle name="Calculation 2 16 4" xfId="1483" xr:uid="{00000000-0005-0000-0000-0000A4020000}"/>
    <cellStyle name="Calculation 2 16 4 2" xfId="3625" xr:uid="{00000000-0005-0000-0000-0000A5020000}"/>
    <cellStyle name="Calculation 2 16 4 2 2" xfId="5103" xr:uid="{00000000-0005-0000-0000-0000A6020000}"/>
    <cellStyle name="Calculation 2 16 4 2 2 2" xfId="8091" xr:uid="{00000000-0005-0000-0000-0000A7020000}"/>
    <cellStyle name="Calculation 2 16 4 2 3" xfId="6489" xr:uid="{00000000-0005-0000-0000-0000A8020000}"/>
    <cellStyle name="Calculation 2 16 4 3" xfId="4716" xr:uid="{00000000-0005-0000-0000-0000A9020000}"/>
    <cellStyle name="Calculation 2 16 4 3 2" xfId="7704" xr:uid="{00000000-0005-0000-0000-0000AA020000}"/>
    <cellStyle name="Calculation 2 16 4 4" xfId="5523" xr:uid="{00000000-0005-0000-0000-0000AB020000}"/>
    <cellStyle name="Calculation 2 16 5" xfId="3626" xr:uid="{00000000-0005-0000-0000-0000AC020000}"/>
    <cellStyle name="Calculation 2 16 5 2" xfId="5104" xr:uid="{00000000-0005-0000-0000-0000AD020000}"/>
    <cellStyle name="Calculation 2 16 5 2 2" xfId="8092" xr:uid="{00000000-0005-0000-0000-0000AE020000}"/>
    <cellStyle name="Calculation 2 16 5 3" xfId="6490" xr:uid="{00000000-0005-0000-0000-0000AF020000}"/>
    <cellStyle name="Calculation 2 16 6" xfId="4713" xr:uid="{00000000-0005-0000-0000-0000B0020000}"/>
    <cellStyle name="Calculation 2 16 6 2" xfId="7701" xr:uid="{00000000-0005-0000-0000-0000B1020000}"/>
    <cellStyle name="Calculation 2 16 7" xfId="5520" xr:uid="{00000000-0005-0000-0000-0000B2020000}"/>
    <cellStyle name="Calculation 2 17" xfId="1484" xr:uid="{00000000-0005-0000-0000-0000B3020000}"/>
    <cellStyle name="Calculation 2 17 2" xfId="1485" xr:uid="{00000000-0005-0000-0000-0000B4020000}"/>
    <cellStyle name="Calculation 2 17 2 2" xfId="3627" xr:uid="{00000000-0005-0000-0000-0000B5020000}"/>
    <cellStyle name="Calculation 2 17 2 2 2" xfId="5105" xr:uid="{00000000-0005-0000-0000-0000B6020000}"/>
    <cellStyle name="Calculation 2 17 2 2 2 2" xfId="8093" xr:uid="{00000000-0005-0000-0000-0000B7020000}"/>
    <cellStyle name="Calculation 2 17 2 2 3" xfId="6491" xr:uid="{00000000-0005-0000-0000-0000B8020000}"/>
    <cellStyle name="Calculation 2 17 2 3" xfId="4718" xr:uid="{00000000-0005-0000-0000-0000B9020000}"/>
    <cellStyle name="Calculation 2 17 2 3 2" xfId="7706" xr:uid="{00000000-0005-0000-0000-0000BA020000}"/>
    <cellStyle name="Calculation 2 17 2 4" xfId="5525" xr:uid="{00000000-0005-0000-0000-0000BB020000}"/>
    <cellStyle name="Calculation 2 17 3" xfId="1486" xr:uid="{00000000-0005-0000-0000-0000BC020000}"/>
    <cellStyle name="Calculation 2 17 3 2" xfId="3628" xr:uid="{00000000-0005-0000-0000-0000BD020000}"/>
    <cellStyle name="Calculation 2 17 3 2 2" xfId="5106" xr:uid="{00000000-0005-0000-0000-0000BE020000}"/>
    <cellStyle name="Calculation 2 17 3 2 2 2" xfId="8094" xr:uid="{00000000-0005-0000-0000-0000BF020000}"/>
    <cellStyle name="Calculation 2 17 3 2 3" xfId="6492" xr:uid="{00000000-0005-0000-0000-0000C0020000}"/>
    <cellStyle name="Calculation 2 17 3 3" xfId="4719" xr:uid="{00000000-0005-0000-0000-0000C1020000}"/>
    <cellStyle name="Calculation 2 17 3 3 2" xfId="7707" xr:uid="{00000000-0005-0000-0000-0000C2020000}"/>
    <cellStyle name="Calculation 2 17 3 4" xfId="5526" xr:uid="{00000000-0005-0000-0000-0000C3020000}"/>
    <cellStyle name="Calculation 2 17 4" xfId="1487" xr:uid="{00000000-0005-0000-0000-0000C4020000}"/>
    <cellStyle name="Calculation 2 17 4 2" xfId="3629" xr:uid="{00000000-0005-0000-0000-0000C5020000}"/>
    <cellStyle name="Calculation 2 17 4 2 2" xfId="5107" xr:uid="{00000000-0005-0000-0000-0000C6020000}"/>
    <cellStyle name="Calculation 2 17 4 2 2 2" xfId="8095" xr:uid="{00000000-0005-0000-0000-0000C7020000}"/>
    <cellStyle name="Calculation 2 17 4 2 3" xfId="6493" xr:uid="{00000000-0005-0000-0000-0000C8020000}"/>
    <cellStyle name="Calculation 2 17 4 3" xfId="4720" xr:uid="{00000000-0005-0000-0000-0000C9020000}"/>
    <cellStyle name="Calculation 2 17 4 3 2" xfId="7708" xr:uid="{00000000-0005-0000-0000-0000CA020000}"/>
    <cellStyle name="Calculation 2 17 4 4" xfId="5527" xr:uid="{00000000-0005-0000-0000-0000CB020000}"/>
    <cellStyle name="Calculation 2 17 5" xfId="3630" xr:uid="{00000000-0005-0000-0000-0000CC020000}"/>
    <cellStyle name="Calculation 2 17 5 2" xfId="5108" xr:uid="{00000000-0005-0000-0000-0000CD020000}"/>
    <cellStyle name="Calculation 2 17 5 2 2" xfId="8096" xr:uid="{00000000-0005-0000-0000-0000CE020000}"/>
    <cellStyle name="Calculation 2 17 5 3" xfId="6494" xr:uid="{00000000-0005-0000-0000-0000CF020000}"/>
    <cellStyle name="Calculation 2 17 6" xfId="4717" xr:uid="{00000000-0005-0000-0000-0000D0020000}"/>
    <cellStyle name="Calculation 2 17 6 2" xfId="7705" xr:uid="{00000000-0005-0000-0000-0000D1020000}"/>
    <cellStyle name="Calculation 2 17 7" xfId="5524" xr:uid="{00000000-0005-0000-0000-0000D2020000}"/>
    <cellStyle name="Calculation 2 18" xfId="1488" xr:uid="{00000000-0005-0000-0000-0000D3020000}"/>
    <cellStyle name="Calculation 2 18 2" xfId="1489" xr:uid="{00000000-0005-0000-0000-0000D4020000}"/>
    <cellStyle name="Calculation 2 18 2 2" xfId="3631" xr:uid="{00000000-0005-0000-0000-0000D5020000}"/>
    <cellStyle name="Calculation 2 18 2 2 2" xfId="5109" xr:uid="{00000000-0005-0000-0000-0000D6020000}"/>
    <cellStyle name="Calculation 2 18 2 2 2 2" xfId="8097" xr:uid="{00000000-0005-0000-0000-0000D7020000}"/>
    <cellStyle name="Calculation 2 18 2 2 3" xfId="6495" xr:uid="{00000000-0005-0000-0000-0000D8020000}"/>
    <cellStyle name="Calculation 2 18 2 3" xfId="4722" xr:uid="{00000000-0005-0000-0000-0000D9020000}"/>
    <cellStyle name="Calculation 2 18 2 3 2" xfId="7710" xr:uid="{00000000-0005-0000-0000-0000DA020000}"/>
    <cellStyle name="Calculation 2 18 2 4" xfId="5529" xr:uid="{00000000-0005-0000-0000-0000DB020000}"/>
    <cellStyle name="Calculation 2 18 3" xfId="1490" xr:uid="{00000000-0005-0000-0000-0000DC020000}"/>
    <cellStyle name="Calculation 2 18 3 2" xfId="3632" xr:uid="{00000000-0005-0000-0000-0000DD020000}"/>
    <cellStyle name="Calculation 2 18 3 2 2" xfId="5110" xr:uid="{00000000-0005-0000-0000-0000DE020000}"/>
    <cellStyle name="Calculation 2 18 3 2 2 2" xfId="8098" xr:uid="{00000000-0005-0000-0000-0000DF020000}"/>
    <cellStyle name="Calculation 2 18 3 2 3" xfId="6496" xr:uid="{00000000-0005-0000-0000-0000E0020000}"/>
    <cellStyle name="Calculation 2 18 3 3" xfId="4723" xr:uid="{00000000-0005-0000-0000-0000E1020000}"/>
    <cellStyle name="Calculation 2 18 3 3 2" xfId="7711" xr:uid="{00000000-0005-0000-0000-0000E2020000}"/>
    <cellStyle name="Calculation 2 18 3 4" xfId="5530" xr:uid="{00000000-0005-0000-0000-0000E3020000}"/>
    <cellStyle name="Calculation 2 18 4" xfId="1491" xr:uid="{00000000-0005-0000-0000-0000E4020000}"/>
    <cellStyle name="Calculation 2 18 4 2" xfId="3633" xr:uid="{00000000-0005-0000-0000-0000E5020000}"/>
    <cellStyle name="Calculation 2 18 4 2 2" xfId="5111" xr:uid="{00000000-0005-0000-0000-0000E6020000}"/>
    <cellStyle name="Calculation 2 18 4 2 2 2" xfId="8099" xr:uid="{00000000-0005-0000-0000-0000E7020000}"/>
    <cellStyle name="Calculation 2 18 4 2 3" xfId="6497" xr:uid="{00000000-0005-0000-0000-0000E8020000}"/>
    <cellStyle name="Calculation 2 18 4 3" xfId="4724" xr:uid="{00000000-0005-0000-0000-0000E9020000}"/>
    <cellStyle name="Calculation 2 18 4 3 2" xfId="7712" xr:uid="{00000000-0005-0000-0000-0000EA020000}"/>
    <cellStyle name="Calculation 2 18 4 4" xfId="5531" xr:uid="{00000000-0005-0000-0000-0000EB020000}"/>
    <cellStyle name="Calculation 2 18 5" xfId="3634" xr:uid="{00000000-0005-0000-0000-0000EC020000}"/>
    <cellStyle name="Calculation 2 18 5 2" xfId="5112" xr:uid="{00000000-0005-0000-0000-0000ED020000}"/>
    <cellStyle name="Calculation 2 18 5 2 2" xfId="8100" xr:uid="{00000000-0005-0000-0000-0000EE020000}"/>
    <cellStyle name="Calculation 2 18 5 3" xfId="6498" xr:uid="{00000000-0005-0000-0000-0000EF020000}"/>
    <cellStyle name="Calculation 2 18 6" xfId="4721" xr:uid="{00000000-0005-0000-0000-0000F0020000}"/>
    <cellStyle name="Calculation 2 18 6 2" xfId="7709" xr:uid="{00000000-0005-0000-0000-0000F1020000}"/>
    <cellStyle name="Calculation 2 18 7" xfId="5528" xr:uid="{00000000-0005-0000-0000-0000F2020000}"/>
    <cellStyle name="Calculation 2 19" xfId="1492" xr:uid="{00000000-0005-0000-0000-0000F3020000}"/>
    <cellStyle name="Calculation 2 19 2" xfId="1493" xr:uid="{00000000-0005-0000-0000-0000F4020000}"/>
    <cellStyle name="Calculation 2 19 2 2" xfId="3635" xr:uid="{00000000-0005-0000-0000-0000F5020000}"/>
    <cellStyle name="Calculation 2 19 2 2 2" xfId="5113" xr:uid="{00000000-0005-0000-0000-0000F6020000}"/>
    <cellStyle name="Calculation 2 19 2 2 2 2" xfId="8101" xr:uid="{00000000-0005-0000-0000-0000F7020000}"/>
    <cellStyle name="Calculation 2 19 2 2 3" xfId="6499" xr:uid="{00000000-0005-0000-0000-0000F8020000}"/>
    <cellStyle name="Calculation 2 19 2 3" xfId="4726" xr:uid="{00000000-0005-0000-0000-0000F9020000}"/>
    <cellStyle name="Calculation 2 19 2 3 2" xfId="7714" xr:uid="{00000000-0005-0000-0000-0000FA020000}"/>
    <cellStyle name="Calculation 2 19 2 4" xfId="5533" xr:uid="{00000000-0005-0000-0000-0000FB020000}"/>
    <cellStyle name="Calculation 2 19 3" xfId="1494" xr:uid="{00000000-0005-0000-0000-0000FC020000}"/>
    <cellStyle name="Calculation 2 19 3 2" xfId="3636" xr:uid="{00000000-0005-0000-0000-0000FD020000}"/>
    <cellStyle name="Calculation 2 19 3 2 2" xfId="5114" xr:uid="{00000000-0005-0000-0000-0000FE020000}"/>
    <cellStyle name="Calculation 2 19 3 2 2 2" xfId="8102" xr:uid="{00000000-0005-0000-0000-0000FF020000}"/>
    <cellStyle name="Calculation 2 19 3 2 3" xfId="6500" xr:uid="{00000000-0005-0000-0000-000000030000}"/>
    <cellStyle name="Calculation 2 19 3 3" xfId="4727" xr:uid="{00000000-0005-0000-0000-000001030000}"/>
    <cellStyle name="Calculation 2 19 3 3 2" xfId="7715" xr:uid="{00000000-0005-0000-0000-000002030000}"/>
    <cellStyle name="Calculation 2 19 3 4" xfId="5534" xr:uid="{00000000-0005-0000-0000-000003030000}"/>
    <cellStyle name="Calculation 2 19 4" xfId="1495" xr:uid="{00000000-0005-0000-0000-000004030000}"/>
    <cellStyle name="Calculation 2 19 4 2" xfId="3637" xr:uid="{00000000-0005-0000-0000-000005030000}"/>
    <cellStyle name="Calculation 2 19 4 2 2" xfId="5115" xr:uid="{00000000-0005-0000-0000-000006030000}"/>
    <cellStyle name="Calculation 2 19 4 2 2 2" xfId="8103" xr:uid="{00000000-0005-0000-0000-000007030000}"/>
    <cellStyle name="Calculation 2 19 4 2 3" xfId="6501" xr:uid="{00000000-0005-0000-0000-000008030000}"/>
    <cellStyle name="Calculation 2 19 4 3" xfId="4728" xr:uid="{00000000-0005-0000-0000-000009030000}"/>
    <cellStyle name="Calculation 2 19 4 3 2" xfId="7716" xr:uid="{00000000-0005-0000-0000-00000A030000}"/>
    <cellStyle name="Calculation 2 19 4 4" xfId="5535" xr:uid="{00000000-0005-0000-0000-00000B030000}"/>
    <cellStyle name="Calculation 2 19 5" xfId="3638" xr:uid="{00000000-0005-0000-0000-00000C030000}"/>
    <cellStyle name="Calculation 2 19 5 2" xfId="5116" xr:uid="{00000000-0005-0000-0000-00000D030000}"/>
    <cellStyle name="Calculation 2 19 5 2 2" xfId="8104" xr:uid="{00000000-0005-0000-0000-00000E030000}"/>
    <cellStyle name="Calculation 2 19 5 3" xfId="6502" xr:uid="{00000000-0005-0000-0000-00000F030000}"/>
    <cellStyle name="Calculation 2 19 6" xfId="4725" xr:uid="{00000000-0005-0000-0000-000010030000}"/>
    <cellStyle name="Calculation 2 19 6 2" xfId="7713" xr:uid="{00000000-0005-0000-0000-000011030000}"/>
    <cellStyle name="Calculation 2 19 7" xfId="5532" xr:uid="{00000000-0005-0000-0000-000012030000}"/>
    <cellStyle name="Calculation 2 2" xfId="1496" xr:uid="{00000000-0005-0000-0000-000013030000}"/>
    <cellStyle name="Calculation 2 2 2" xfId="1497" xr:uid="{00000000-0005-0000-0000-000014030000}"/>
    <cellStyle name="Calculation 2 2 2 2" xfId="1498" xr:uid="{00000000-0005-0000-0000-000015030000}"/>
    <cellStyle name="Calculation 2 2 2 2 2" xfId="3639" xr:uid="{00000000-0005-0000-0000-000016030000}"/>
    <cellStyle name="Calculation 2 2 2 2 2 2" xfId="5117" xr:uid="{00000000-0005-0000-0000-000017030000}"/>
    <cellStyle name="Calculation 2 2 2 2 2 2 2" xfId="8105" xr:uid="{00000000-0005-0000-0000-000018030000}"/>
    <cellStyle name="Calculation 2 2 2 2 2 3" xfId="6503" xr:uid="{00000000-0005-0000-0000-000019030000}"/>
    <cellStyle name="Calculation 2 2 2 2 3" xfId="4731" xr:uid="{00000000-0005-0000-0000-00001A030000}"/>
    <cellStyle name="Calculation 2 2 2 2 3 2" xfId="7719" xr:uid="{00000000-0005-0000-0000-00001B030000}"/>
    <cellStyle name="Calculation 2 2 2 2 4" xfId="5538" xr:uid="{00000000-0005-0000-0000-00001C030000}"/>
    <cellStyle name="Calculation 2 2 2 3" xfId="1499" xr:uid="{00000000-0005-0000-0000-00001D030000}"/>
    <cellStyle name="Calculation 2 2 2 3 2" xfId="3640" xr:uid="{00000000-0005-0000-0000-00001E030000}"/>
    <cellStyle name="Calculation 2 2 2 3 2 2" xfId="5118" xr:uid="{00000000-0005-0000-0000-00001F030000}"/>
    <cellStyle name="Calculation 2 2 2 3 2 2 2" xfId="8106" xr:uid="{00000000-0005-0000-0000-000020030000}"/>
    <cellStyle name="Calculation 2 2 2 3 2 3" xfId="6504" xr:uid="{00000000-0005-0000-0000-000021030000}"/>
    <cellStyle name="Calculation 2 2 2 3 3" xfId="4732" xr:uid="{00000000-0005-0000-0000-000022030000}"/>
    <cellStyle name="Calculation 2 2 2 3 3 2" xfId="7720" xr:uid="{00000000-0005-0000-0000-000023030000}"/>
    <cellStyle name="Calculation 2 2 2 3 4" xfId="5539" xr:uid="{00000000-0005-0000-0000-000024030000}"/>
    <cellStyle name="Calculation 2 2 2 4" xfId="1500" xr:uid="{00000000-0005-0000-0000-000025030000}"/>
    <cellStyle name="Calculation 2 2 2 4 2" xfId="3641" xr:uid="{00000000-0005-0000-0000-000026030000}"/>
    <cellStyle name="Calculation 2 2 2 4 2 2" xfId="5119" xr:uid="{00000000-0005-0000-0000-000027030000}"/>
    <cellStyle name="Calculation 2 2 2 4 2 2 2" xfId="8107" xr:uid="{00000000-0005-0000-0000-000028030000}"/>
    <cellStyle name="Calculation 2 2 2 4 2 3" xfId="6505" xr:uid="{00000000-0005-0000-0000-000029030000}"/>
    <cellStyle name="Calculation 2 2 2 4 3" xfId="4733" xr:uid="{00000000-0005-0000-0000-00002A030000}"/>
    <cellStyle name="Calculation 2 2 2 4 3 2" xfId="7721" xr:uid="{00000000-0005-0000-0000-00002B030000}"/>
    <cellStyle name="Calculation 2 2 2 4 4" xfId="5540" xr:uid="{00000000-0005-0000-0000-00002C030000}"/>
    <cellStyle name="Calculation 2 2 2 5" xfId="3642" xr:uid="{00000000-0005-0000-0000-00002D030000}"/>
    <cellStyle name="Calculation 2 2 2 5 2" xfId="5120" xr:uid="{00000000-0005-0000-0000-00002E030000}"/>
    <cellStyle name="Calculation 2 2 2 5 2 2" xfId="8108" xr:uid="{00000000-0005-0000-0000-00002F030000}"/>
    <cellStyle name="Calculation 2 2 2 5 3" xfId="6506" xr:uid="{00000000-0005-0000-0000-000030030000}"/>
    <cellStyle name="Calculation 2 2 2 6" xfId="4730" xr:uid="{00000000-0005-0000-0000-000031030000}"/>
    <cellStyle name="Calculation 2 2 2 6 2" xfId="7718" xr:uid="{00000000-0005-0000-0000-000032030000}"/>
    <cellStyle name="Calculation 2 2 2 7" xfId="5537" xr:uid="{00000000-0005-0000-0000-000033030000}"/>
    <cellStyle name="Calculation 2 2 3" xfId="1501" xr:uid="{00000000-0005-0000-0000-000034030000}"/>
    <cellStyle name="Calculation 2 2 3 2" xfId="3643" xr:uid="{00000000-0005-0000-0000-000035030000}"/>
    <cellStyle name="Calculation 2 2 3 2 2" xfId="5121" xr:uid="{00000000-0005-0000-0000-000036030000}"/>
    <cellStyle name="Calculation 2 2 3 2 2 2" xfId="8109" xr:uid="{00000000-0005-0000-0000-000037030000}"/>
    <cellStyle name="Calculation 2 2 3 2 3" xfId="6507" xr:uid="{00000000-0005-0000-0000-000038030000}"/>
    <cellStyle name="Calculation 2 2 3 3" xfId="4734" xr:uid="{00000000-0005-0000-0000-000039030000}"/>
    <cellStyle name="Calculation 2 2 3 3 2" xfId="7722" xr:uid="{00000000-0005-0000-0000-00003A030000}"/>
    <cellStyle name="Calculation 2 2 3 4" xfId="5541" xr:uid="{00000000-0005-0000-0000-00003B030000}"/>
    <cellStyle name="Calculation 2 2 4" xfId="1502" xr:uid="{00000000-0005-0000-0000-00003C030000}"/>
    <cellStyle name="Calculation 2 2 4 2" xfId="3644" xr:uid="{00000000-0005-0000-0000-00003D030000}"/>
    <cellStyle name="Calculation 2 2 4 2 2" xfId="5122" xr:uid="{00000000-0005-0000-0000-00003E030000}"/>
    <cellStyle name="Calculation 2 2 4 2 2 2" xfId="8110" xr:uid="{00000000-0005-0000-0000-00003F030000}"/>
    <cellStyle name="Calculation 2 2 4 2 3" xfId="6508" xr:uid="{00000000-0005-0000-0000-000040030000}"/>
    <cellStyle name="Calculation 2 2 4 3" xfId="4735" xr:uid="{00000000-0005-0000-0000-000041030000}"/>
    <cellStyle name="Calculation 2 2 4 3 2" xfId="7723" xr:uid="{00000000-0005-0000-0000-000042030000}"/>
    <cellStyle name="Calculation 2 2 4 4" xfId="5542" xr:uid="{00000000-0005-0000-0000-000043030000}"/>
    <cellStyle name="Calculation 2 2 5" xfId="1503" xr:uid="{00000000-0005-0000-0000-000044030000}"/>
    <cellStyle name="Calculation 2 2 5 2" xfId="3645" xr:uid="{00000000-0005-0000-0000-000045030000}"/>
    <cellStyle name="Calculation 2 2 5 2 2" xfId="5123" xr:uid="{00000000-0005-0000-0000-000046030000}"/>
    <cellStyle name="Calculation 2 2 5 2 2 2" xfId="8111" xr:uid="{00000000-0005-0000-0000-000047030000}"/>
    <cellStyle name="Calculation 2 2 5 2 3" xfId="6509" xr:uid="{00000000-0005-0000-0000-000048030000}"/>
    <cellStyle name="Calculation 2 2 5 3" xfId="4736" xr:uid="{00000000-0005-0000-0000-000049030000}"/>
    <cellStyle name="Calculation 2 2 5 3 2" xfId="7724" xr:uid="{00000000-0005-0000-0000-00004A030000}"/>
    <cellStyle name="Calculation 2 2 5 4" xfId="5543" xr:uid="{00000000-0005-0000-0000-00004B030000}"/>
    <cellStyle name="Calculation 2 2 6" xfId="3646" xr:uid="{00000000-0005-0000-0000-00004C030000}"/>
    <cellStyle name="Calculation 2 2 6 2" xfId="5124" xr:uid="{00000000-0005-0000-0000-00004D030000}"/>
    <cellStyle name="Calculation 2 2 6 2 2" xfId="8112" xr:uid="{00000000-0005-0000-0000-00004E030000}"/>
    <cellStyle name="Calculation 2 2 6 3" xfId="6510" xr:uid="{00000000-0005-0000-0000-00004F030000}"/>
    <cellStyle name="Calculation 2 2 7" xfId="4729" xr:uid="{00000000-0005-0000-0000-000050030000}"/>
    <cellStyle name="Calculation 2 2 7 2" xfId="7717" xr:uid="{00000000-0005-0000-0000-000051030000}"/>
    <cellStyle name="Calculation 2 2 8" xfId="5536" xr:uid="{00000000-0005-0000-0000-000052030000}"/>
    <cellStyle name="Calculation 2 20" xfId="1504" xr:uid="{00000000-0005-0000-0000-000053030000}"/>
    <cellStyle name="Calculation 2 20 2" xfId="1505" xr:uid="{00000000-0005-0000-0000-000054030000}"/>
    <cellStyle name="Calculation 2 20 2 2" xfId="3647" xr:uid="{00000000-0005-0000-0000-000055030000}"/>
    <cellStyle name="Calculation 2 20 2 2 2" xfId="5125" xr:uid="{00000000-0005-0000-0000-000056030000}"/>
    <cellStyle name="Calculation 2 20 2 2 2 2" xfId="8113" xr:uid="{00000000-0005-0000-0000-000057030000}"/>
    <cellStyle name="Calculation 2 20 2 2 3" xfId="6511" xr:uid="{00000000-0005-0000-0000-000058030000}"/>
    <cellStyle name="Calculation 2 20 2 3" xfId="4738" xr:uid="{00000000-0005-0000-0000-000059030000}"/>
    <cellStyle name="Calculation 2 20 2 3 2" xfId="7726" xr:uid="{00000000-0005-0000-0000-00005A030000}"/>
    <cellStyle name="Calculation 2 20 2 4" xfId="5545" xr:uid="{00000000-0005-0000-0000-00005B030000}"/>
    <cellStyle name="Calculation 2 20 3" xfId="1506" xr:uid="{00000000-0005-0000-0000-00005C030000}"/>
    <cellStyle name="Calculation 2 20 3 2" xfId="3648" xr:uid="{00000000-0005-0000-0000-00005D030000}"/>
    <cellStyle name="Calculation 2 20 3 2 2" xfId="5126" xr:uid="{00000000-0005-0000-0000-00005E030000}"/>
    <cellStyle name="Calculation 2 20 3 2 2 2" xfId="8114" xr:uid="{00000000-0005-0000-0000-00005F030000}"/>
    <cellStyle name="Calculation 2 20 3 2 3" xfId="6512" xr:uid="{00000000-0005-0000-0000-000060030000}"/>
    <cellStyle name="Calculation 2 20 3 3" xfId="4739" xr:uid="{00000000-0005-0000-0000-000061030000}"/>
    <cellStyle name="Calculation 2 20 3 3 2" xfId="7727" xr:uid="{00000000-0005-0000-0000-000062030000}"/>
    <cellStyle name="Calculation 2 20 3 4" xfId="5546" xr:uid="{00000000-0005-0000-0000-000063030000}"/>
    <cellStyle name="Calculation 2 20 4" xfId="1507" xr:uid="{00000000-0005-0000-0000-000064030000}"/>
    <cellStyle name="Calculation 2 20 4 2" xfId="3649" xr:uid="{00000000-0005-0000-0000-000065030000}"/>
    <cellStyle name="Calculation 2 20 4 2 2" xfId="5127" xr:uid="{00000000-0005-0000-0000-000066030000}"/>
    <cellStyle name="Calculation 2 20 4 2 2 2" xfId="8115" xr:uid="{00000000-0005-0000-0000-000067030000}"/>
    <cellStyle name="Calculation 2 20 4 2 3" xfId="6513" xr:uid="{00000000-0005-0000-0000-000068030000}"/>
    <cellStyle name="Calculation 2 20 4 3" xfId="4740" xr:uid="{00000000-0005-0000-0000-000069030000}"/>
    <cellStyle name="Calculation 2 20 4 3 2" xfId="7728" xr:uid="{00000000-0005-0000-0000-00006A030000}"/>
    <cellStyle name="Calculation 2 20 4 4" xfId="5547" xr:uid="{00000000-0005-0000-0000-00006B030000}"/>
    <cellStyle name="Calculation 2 20 5" xfId="3650" xr:uid="{00000000-0005-0000-0000-00006C030000}"/>
    <cellStyle name="Calculation 2 20 5 2" xfId="5128" xr:uid="{00000000-0005-0000-0000-00006D030000}"/>
    <cellStyle name="Calculation 2 20 5 2 2" xfId="8116" xr:uid="{00000000-0005-0000-0000-00006E030000}"/>
    <cellStyle name="Calculation 2 20 5 3" xfId="6514" xr:uid="{00000000-0005-0000-0000-00006F030000}"/>
    <cellStyle name="Calculation 2 20 6" xfId="4737" xr:uid="{00000000-0005-0000-0000-000070030000}"/>
    <cellStyle name="Calculation 2 20 6 2" xfId="7725" xr:uid="{00000000-0005-0000-0000-000071030000}"/>
    <cellStyle name="Calculation 2 20 7" xfId="5544" xr:uid="{00000000-0005-0000-0000-000072030000}"/>
    <cellStyle name="Calculation 2 21" xfId="1508" xr:uid="{00000000-0005-0000-0000-000073030000}"/>
    <cellStyle name="Calculation 2 21 2" xfId="1509" xr:uid="{00000000-0005-0000-0000-000074030000}"/>
    <cellStyle name="Calculation 2 21 2 2" xfId="3651" xr:uid="{00000000-0005-0000-0000-000075030000}"/>
    <cellStyle name="Calculation 2 21 2 2 2" xfId="5129" xr:uid="{00000000-0005-0000-0000-000076030000}"/>
    <cellStyle name="Calculation 2 21 2 2 2 2" xfId="8117" xr:uid="{00000000-0005-0000-0000-000077030000}"/>
    <cellStyle name="Calculation 2 21 2 2 3" xfId="6515" xr:uid="{00000000-0005-0000-0000-000078030000}"/>
    <cellStyle name="Calculation 2 21 2 3" xfId="4742" xr:uid="{00000000-0005-0000-0000-000079030000}"/>
    <cellStyle name="Calculation 2 21 2 3 2" xfId="7730" xr:uid="{00000000-0005-0000-0000-00007A030000}"/>
    <cellStyle name="Calculation 2 21 2 4" xfId="5549" xr:uid="{00000000-0005-0000-0000-00007B030000}"/>
    <cellStyle name="Calculation 2 21 3" xfId="1510" xr:uid="{00000000-0005-0000-0000-00007C030000}"/>
    <cellStyle name="Calculation 2 21 3 2" xfId="3652" xr:uid="{00000000-0005-0000-0000-00007D030000}"/>
    <cellStyle name="Calculation 2 21 3 2 2" xfId="5130" xr:uid="{00000000-0005-0000-0000-00007E030000}"/>
    <cellStyle name="Calculation 2 21 3 2 2 2" xfId="8118" xr:uid="{00000000-0005-0000-0000-00007F030000}"/>
    <cellStyle name="Calculation 2 21 3 2 3" xfId="6516" xr:uid="{00000000-0005-0000-0000-000080030000}"/>
    <cellStyle name="Calculation 2 21 3 3" xfId="4743" xr:uid="{00000000-0005-0000-0000-000081030000}"/>
    <cellStyle name="Calculation 2 21 3 3 2" xfId="7731" xr:uid="{00000000-0005-0000-0000-000082030000}"/>
    <cellStyle name="Calculation 2 21 3 4" xfId="5550" xr:uid="{00000000-0005-0000-0000-000083030000}"/>
    <cellStyle name="Calculation 2 21 4" xfId="1511" xr:uid="{00000000-0005-0000-0000-000084030000}"/>
    <cellStyle name="Calculation 2 21 4 2" xfId="3653" xr:uid="{00000000-0005-0000-0000-000085030000}"/>
    <cellStyle name="Calculation 2 21 4 2 2" xfId="5131" xr:uid="{00000000-0005-0000-0000-000086030000}"/>
    <cellStyle name="Calculation 2 21 4 2 2 2" xfId="8119" xr:uid="{00000000-0005-0000-0000-000087030000}"/>
    <cellStyle name="Calculation 2 21 4 2 3" xfId="6517" xr:uid="{00000000-0005-0000-0000-000088030000}"/>
    <cellStyle name="Calculation 2 21 4 3" xfId="4744" xr:uid="{00000000-0005-0000-0000-000089030000}"/>
    <cellStyle name="Calculation 2 21 4 3 2" xfId="7732" xr:uid="{00000000-0005-0000-0000-00008A030000}"/>
    <cellStyle name="Calculation 2 21 4 4" xfId="5551" xr:uid="{00000000-0005-0000-0000-00008B030000}"/>
    <cellStyle name="Calculation 2 21 5" xfId="3654" xr:uid="{00000000-0005-0000-0000-00008C030000}"/>
    <cellStyle name="Calculation 2 21 5 2" xfId="5132" xr:uid="{00000000-0005-0000-0000-00008D030000}"/>
    <cellStyle name="Calculation 2 21 5 2 2" xfId="8120" xr:uid="{00000000-0005-0000-0000-00008E030000}"/>
    <cellStyle name="Calculation 2 21 5 3" xfId="6518" xr:uid="{00000000-0005-0000-0000-00008F030000}"/>
    <cellStyle name="Calculation 2 21 6" xfId="4741" xr:uid="{00000000-0005-0000-0000-000090030000}"/>
    <cellStyle name="Calculation 2 21 6 2" xfId="7729" xr:uid="{00000000-0005-0000-0000-000091030000}"/>
    <cellStyle name="Calculation 2 21 7" xfId="5548" xr:uid="{00000000-0005-0000-0000-000092030000}"/>
    <cellStyle name="Calculation 2 22" xfId="1512" xr:uid="{00000000-0005-0000-0000-000093030000}"/>
    <cellStyle name="Calculation 2 22 2" xfId="1513" xr:uid="{00000000-0005-0000-0000-000094030000}"/>
    <cellStyle name="Calculation 2 22 2 2" xfId="3655" xr:uid="{00000000-0005-0000-0000-000095030000}"/>
    <cellStyle name="Calculation 2 22 2 2 2" xfId="5133" xr:uid="{00000000-0005-0000-0000-000096030000}"/>
    <cellStyle name="Calculation 2 22 2 2 2 2" xfId="8121" xr:uid="{00000000-0005-0000-0000-000097030000}"/>
    <cellStyle name="Calculation 2 22 2 2 3" xfId="6519" xr:uid="{00000000-0005-0000-0000-000098030000}"/>
    <cellStyle name="Calculation 2 22 2 3" xfId="4746" xr:uid="{00000000-0005-0000-0000-000099030000}"/>
    <cellStyle name="Calculation 2 22 2 3 2" xfId="7734" xr:uid="{00000000-0005-0000-0000-00009A030000}"/>
    <cellStyle name="Calculation 2 22 2 4" xfId="5553" xr:uid="{00000000-0005-0000-0000-00009B030000}"/>
    <cellStyle name="Calculation 2 22 3" xfId="1514" xr:uid="{00000000-0005-0000-0000-00009C030000}"/>
    <cellStyle name="Calculation 2 22 3 2" xfId="3656" xr:uid="{00000000-0005-0000-0000-00009D030000}"/>
    <cellStyle name="Calculation 2 22 3 2 2" xfId="5134" xr:uid="{00000000-0005-0000-0000-00009E030000}"/>
    <cellStyle name="Calculation 2 22 3 2 2 2" xfId="8122" xr:uid="{00000000-0005-0000-0000-00009F030000}"/>
    <cellStyle name="Calculation 2 22 3 2 3" xfId="6520" xr:uid="{00000000-0005-0000-0000-0000A0030000}"/>
    <cellStyle name="Calculation 2 22 3 3" xfId="4747" xr:uid="{00000000-0005-0000-0000-0000A1030000}"/>
    <cellStyle name="Calculation 2 22 3 3 2" xfId="7735" xr:uid="{00000000-0005-0000-0000-0000A2030000}"/>
    <cellStyle name="Calculation 2 22 3 4" xfId="5554" xr:uid="{00000000-0005-0000-0000-0000A3030000}"/>
    <cellStyle name="Calculation 2 22 4" xfId="1515" xr:uid="{00000000-0005-0000-0000-0000A4030000}"/>
    <cellStyle name="Calculation 2 22 4 2" xfId="3657" xr:uid="{00000000-0005-0000-0000-0000A5030000}"/>
    <cellStyle name="Calculation 2 22 4 2 2" xfId="5135" xr:uid="{00000000-0005-0000-0000-0000A6030000}"/>
    <cellStyle name="Calculation 2 22 4 2 2 2" xfId="8123" xr:uid="{00000000-0005-0000-0000-0000A7030000}"/>
    <cellStyle name="Calculation 2 22 4 2 3" xfId="6521" xr:uid="{00000000-0005-0000-0000-0000A8030000}"/>
    <cellStyle name="Calculation 2 22 4 3" xfId="4748" xr:uid="{00000000-0005-0000-0000-0000A9030000}"/>
    <cellStyle name="Calculation 2 22 4 3 2" xfId="7736" xr:uid="{00000000-0005-0000-0000-0000AA030000}"/>
    <cellStyle name="Calculation 2 22 4 4" xfId="5555" xr:uid="{00000000-0005-0000-0000-0000AB030000}"/>
    <cellStyle name="Calculation 2 22 5" xfId="3658" xr:uid="{00000000-0005-0000-0000-0000AC030000}"/>
    <cellStyle name="Calculation 2 22 5 2" xfId="5136" xr:uid="{00000000-0005-0000-0000-0000AD030000}"/>
    <cellStyle name="Calculation 2 22 5 2 2" xfId="8124" xr:uid="{00000000-0005-0000-0000-0000AE030000}"/>
    <cellStyle name="Calculation 2 22 5 3" xfId="6522" xr:uid="{00000000-0005-0000-0000-0000AF030000}"/>
    <cellStyle name="Calculation 2 22 6" xfId="4745" xr:uid="{00000000-0005-0000-0000-0000B0030000}"/>
    <cellStyle name="Calculation 2 22 6 2" xfId="7733" xr:uid="{00000000-0005-0000-0000-0000B1030000}"/>
    <cellStyle name="Calculation 2 22 7" xfId="5552" xr:uid="{00000000-0005-0000-0000-0000B2030000}"/>
    <cellStyle name="Calculation 2 23" xfId="1516" xr:uid="{00000000-0005-0000-0000-0000B3030000}"/>
    <cellStyle name="Calculation 2 23 2" xfId="1517" xr:uid="{00000000-0005-0000-0000-0000B4030000}"/>
    <cellStyle name="Calculation 2 23 2 2" xfId="3659" xr:uid="{00000000-0005-0000-0000-0000B5030000}"/>
    <cellStyle name="Calculation 2 23 2 2 2" xfId="5137" xr:uid="{00000000-0005-0000-0000-0000B6030000}"/>
    <cellStyle name="Calculation 2 23 2 2 2 2" xfId="8125" xr:uid="{00000000-0005-0000-0000-0000B7030000}"/>
    <cellStyle name="Calculation 2 23 2 2 3" xfId="6523" xr:uid="{00000000-0005-0000-0000-0000B8030000}"/>
    <cellStyle name="Calculation 2 23 2 3" xfId="4750" xr:uid="{00000000-0005-0000-0000-0000B9030000}"/>
    <cellStyle name="Calculation 2 23 2 3 2" xfId="7738" xr:uid="{00000000-0005-0000-0000-0000BA030000}"/>
    <cellStyle name="Calculation 2 23 2 4" xfId="5557" xr:uid="{00000000-0005-0000-0000-0000BB030000}"/>
    <cellStyle name="Calculation 2 23 3" xfId="1518" xr:uid="{00000000-0005-0000-0000-0000BC030000}"/>
    <cellStyle name="Calculation 2 23 3 2" xfId="3660" xr:uid="{00000000-0005-0000-0000-0000BD030000}"/>
    <cellStyle name="Calculation 2 23 3 2 2" xfId="5138" xr:uid="{00000000-0005-0000-0000-0000BE030000}"/>
    <cellStyle name="Calculation 2 23 3 2 2 2" xfId="8126" xr:uid="{00000000-0005-0000-0000-0000BF030000}"/>
    <cellStyle name="Calculation 2 23 3 2 3" xfId="6524" xr:uid="{00000000-0005-0000-0000-0000C0030000}"/>
    <cellStyle name="Calculation 2 23 3 3" xfId="4751" xr:uid="{00000000-0005-0000-0000-0000C1030000}"/>
    <cellStyle name="Calculation 2 23 3 3 2" xfId="7739" xr:uid="{00000000-0005-0000-0000-0000C2030000}"/>
    <cellStyle name="Calculation 2 23 3 4" xfId="5558" xr:uid="{00000000-0005-0000-0000-0000C3030000}"/>
    <cellStyle name="Calculation 2 23 4" xfId="1519" xr:uid="{00000000-0005-0000-0000-0000C4030000}"/>
    <cellStyle name="Calculation 2 23 4 2" xfId="3661" xr:uid="{00000000-0005-0000-0000-0000C5030000}"/>
    <cellStyle name="Calculation 2 23 4 2 2" xfId="5139" xr:uid="{00000000-0005-0000-0000-0000C6030000}"/>
    <cellStyle name="Calculation 2 23 4 2 2 2" xfId="8127" xr:uid="{00000000-0005-0000-0000-0000C7030000}"/>
    <cellStyle name="Calculation 2 23 4 2 3" xfId="6525" xr:uid="{00000000-0005-0000-0000-0000C8030000}"/>
    <cellStyle name="Calculation 2 23 4 3" xfId="4752" xr:uid="{00000000-0005-0000-0000-0000C9030000}"/>
    <cellStyle name="Calculation 2 23 4 3 2" xfId="7740" xr:uid="{00000000-0005-0000-0000-0000CA030000}"/>
    <cellStyle name="Calculation 2 23 4 4" xfId="5559" xr:uid="{00000000-0005-0000-0000-0000CB030000}"/>
    <cellStyle name="Calculation 2 23 5" xfId="3662" xr:uid="{00000000-0005-0000-0000-0000CC030000}"/>
    <cellStyle name="Calculation 2 23 5 2" xfId="5140" xr:uid="{00000000-0005-0000-0000-0000CD030000}"/>
    <cellStyle name="Calculation 2 23 5 2 2" xfId="8128" xr:uid="{00000000-0005-0000-0000-0000CE030000}"/>
    <cellStyle name="Calculation 2 23 5 3" xfId="6526" xr:uid="{00000000-0005-0000-0000-0000CF030000}"/>
    <cellStyle name="Calculation 2 23 6" xfId="4749" xr:uid="{00000000-0005-0000-0000-0000D0030000}"/>
    <cellStyle name="Calculation 2 23 6 2" xfId="7737" xr:uid="{00000000-0005-0000-0000-0000D1030000}"/>
    <cellStyle name="Calculation 2 23 7" xfId="5556" xr:uid="{00000000-0005-0000-0000-0000D2030000}"/>
    <cellStyle name="Calculation 2 24" xfId="1520" xr:uid="{00000000-0005-0000-0000-0000D3030000}"/>
    <cellStyle name="Calculation 2 24 2" xfId="1521" xr:uid="{00000000-0005-0000-0000-0000D4030000}"/>
    <cellStyle name="Calculation 2 24 2 2" xfId="3663" xr:uid="{00000000-0005-0000-0000-0000D5030000}"/>
    <cellStyle name="Calculation 2 24 2 2 2" xfId="5141" xr:uid="{00000000-0005-0000-0000-0000D6030000}"/>
    <cellStyle name="Calculation 2 24 2 2 2 2" xfId="8129" xr:uid="{00000000-0005-0000-0000-0000D7030000}"/>
    <cellStyle name="Calculation 2 24 2 2 3" xfId="6527" xr:uid="{00000000-0005-0000-0000-0000D8030000}"/>
    <cellStyle name="Calculation 2 24 2 3" xfId="4754" xr:uid="{00000000-0005-0000-0000-0000D9030000}"/>
    <cellStyle name="Calculation 2 24 2 3 2" xfId="7742" xr:uid="{00000000-0005-0000-0000-0000DA030000}"/>
    <cellStyle name="Calculation 2 24 2 4" xfId="5561" xr:uid="{00000000-0005-0000-0000-0000DB030000}"/>
    <cellStyle name="Calculation 2 24 3" xfId="1522" xr:uid="{00000000-0005-0000-0000-0000DC030000}"/>
    <cellStyle name="Calculation 2 24 3 2" xfId="3664" xr:uid="{00000000-0005-0000-0000-0000DD030000}"/>
    <cellStyle name="Calculation 2 24 3 2 2" xfId="5142" xr:uid="{00000000-0005-0000-0000-0000DE030000}"/>
    <cellStyle name="Calculation 2 24 3 2 2 2" xfId="8130" xr:uid="{00000000-0005-0000-0000-0000DF030000}"/>
    <cellStyle name="Calculation 2 24 3 2 3" xfId="6528" xr:uid="{00000000-0005-0000-0000-0000E0030000}"/>
    <cellStyle name="Calculation 2 24 3 3" xfId="4755" xr:uid="{00000000-0005-0000-0000-0000E1030000}"/>
    <cellStyle name="Calculation 2 24 3 3 2" xfId="7743" xr:uid="{00000000-0005-0000-0000-0000E2030000}"/>
    <cellStyle name="Calculation 2 24 3 4" xfId="5562" xr:uid="{00000000-0005-0000-0000-0000E3030000}"/>
    <cellStyle name="Calculation 2 24 4" xfId="1523" xr:uid="{00000000-0005-0000-0000-0000E4030000}"/>
    <cellStyle name="Calculation 2 24 4 2" xfId="3665" xr:uid="{00000000-0005-0000-0000-0000E5030000}"/>
    <cellStyle name="Calculation 2 24 4 2 2" xfId="5143" xr:uid="{00000000-0005-0000-0000-0000E6030000}"/>
    <cellStyle name="Calculation 2 24 4 2 2 2" xfId="8131" xr:uid="{00000000-0005-0000-0000-0000E7030000}"/>
    <cellStyle name="Calculation 2 24 4 2 3" xfId="6529" xr:uid="{00000000-0005-0000-0000-0000E8030000}"/>
    <cellStyle name="Calculation 2 24 4 3" xfId="4756" xr:uid="{00000000-0005-0000-0000-0000E9030000}"/>
    <cellStyle name="Calculation 2 24 4 3 2" xfId="7744" xr:uid="{00000000-0005-0000-0000-0000EA030000}"/>
    <cellStyle name="Calculation 2 24 4 4" xfId="5563" xr:uid="{00000000-0005-0000-0000-0000EB030000}"/>
    <cellStyle name="Calculation 2 24 5" xfId="3666" xr:uid="{00000000-0005-0000-0000-0000EC030000}"/>
    <cellStyle name="Calculation 2 24 5 2" xfId="5144" xr:uid="{00000000-0005-0000-0000-0000ED030000}"/>
    <cellStyle name="Calculation 2 24 5 2 2" xfId="8132" xr:uid="{00000000-0005-0000-0000-0000EE030000}"/>
    <cellStyle name="Calculation 2 24 5 3" xfId="6530" xr:uid="{00000000-0005-0000-0000-0000EF030000}"/>
    <cellStyle name="Calculation 2 24 6" xfId="4753" xr:uid="{00000000-0005-0000-0000-0000F0030000}"/>
    <cellStyle name="Calculation 2 24 6 2" xfId="7741" xr:uid="{00000000-0005-0000-0000-0000F1030000}"/>
    <cellStyle name="Calculation 2 24 7" xfId="5560" xr:uid="{00000000-0005-0000-0000-0000F2030000}"/>
    <cellStyle name="Calculation 2 25" xfId="1524" xr:uid="{00000000-0005-0000-0000-0000F3030000}"/>
    <cellStyle name="Calculation 2 25 2" xfId="1525" xr:uid="{00000000-0005-0000-0000-0000F4030000}"/>
    <cellStyle name="Calculation 2 25 2 2" xfId="3667" xr:uid="{00000000-0005-0000-0000-0000F5030000}"/>
    <cellStyle name="Calculation 2 25 2 2 2" xfId="5145" xr:uid="{00000000-0005-0000-0000-0000F6030000}"/>
    <cellStyle name="Calculation 2 25 2 2 2 2" xfId="8133" xr:uid="{00000000-0005-0000-0000-0000F7030000}"/>
    <cellStyle name="Calculation 2 25 2 2 3" xfId="6531" xr:uid="{00000000-0005-0000-0000-0000F8030000}"/>
    <cellStyle name="Calculation 2 25 2 3" xfId="4758" xr:uid="{00000000-0005-0000-0000-0000F9030000}"/>
    <cellStyle name="Calculation 2 25 2 3 2" xfId="7746" xr:uid="{00000000-0005-0000-0000-0000FA030000}"/>
    <cellStyle name="Calculation 2 25 2 4" xfId="5565" xr:uid="{00000000-0005-0000-0000-0000FB030000}"/>
    <cellStyle name="Calculation 2 25 3" xfId="1526" xr:uid="{00000000-0005-0000-0000-0000FC030000}"/>
    <cellStyle name="Calculation 2 25 3 2" xfId="3668" xr:uid="{00000000-0005-0000-0000-0000FD030000}"/>
    <cellStyle name="Calculation 2 25 3 2 2" xfId="5146" xr:uid="{00000000-0005-0000-0000-0000FE030000}"/>
    <cellStyle name="Calculation 2 25 3 2 2 2" xfId="8134" xr:uid="{00000000-0005-0000-0000-0000FF030000}"/>
    <cellStyle name="Calculation 2 25 3 2 3" xfId="6532" xr:uid="{00000000-0005-0000-0000-000000040000}"/>
    <cellStyle name="Calculation 2 25 3 3" xfId="4759" xr:uid="{00000000-0005-0000-0000-000001040000}"/>
    <cellStyle name="Calculation 2 25 3 3 2" xfId="7747" xr:uid="{00000000-0005-0000-0000-000002040000}"/>
    <cellStyle name="Calculation 2 25 3 4" xfId="5566" xr:uid="{00000000-0005-0000-0000-000003040000}"/>
    <cellStyle name="Calculation 2 25 4" xfId="1527" xr:uid="{00000000-0005-0000-0000-000004040000}"/>
    <cellStyle name="Calculation 2 25 4 2" xfId="3669" xr:uid="{00000000-0005-0000-0000-000005040000}"/>
    <cellStyle name="Calculation 2 25 4 2 2" xfId="5147" xr:uid="{00000000-0005-0000-0000-000006040000}"/>
    <cellStyle name="Calculation 2 25 4 2 2 2" xfId="8135" xr:uid="{00000000-0005-0000-0000-000007040000}"/>
    <cellStyle name="Calculation 2 25 4 2 3" xfId="6533" xr:uid="{00000000-0005-0000-0000-000008040000}"/>
    <cellStyle name="Calculation 2 25 4 3" xfId="4760" xr:uid="{00000000-0005-0000-0000-000009040000}"/>
    <cellStyle name="Calculation 2 25 4 3 2" xfId="7748" xr:uid="{00000000-0005-0000-0000-00000A040000}"/>
    <cellStyle name="Calculation 2 25 4 4" xfId="5567" xr:uid="{00000000-0005-0000-0000-00000B040000}"/>
    <cellStyle name="Calculation 2 25 5" xfId="3670" xr:uid="{00000000-0005-0000-0000-00000C040000}"/>
    <cellStyle name="Calculation 2 25 5 2" xfId="5148" xr:uid="{00000000-0005-0000-0000-00000D040000}"/>
    <cellStyle name="Calculation 2 25 5 2 2" xfId="8136" xr:uid="{00000000-0005-0000-0000-00000E040000}"/>
    <cellStyle name="Calculation 2 25 5 3" xfId="6534" xr:uid="{00000000-0005-0000-0000-00000F040000}"/>
    <cellStyle name="Calculation 2 25 6" xfId="4757" xr:uid="{00000000-0005-0000-0000-000010040000}"/>
    <cellStyle name="Calculation 2 25 6 2" xfId="7745" xr:uid="{00000000-0005-0000-0000-000011040000}"/>
    <cellStyle name="Calculation 2 25 7" xfId="5564" xr:uid="{00000000-0005-0000-0000-000012040000}"/>
    <cellStyle name="Calculation 2 26" xfId="1528" xr:uid="{00000000-0005-0000-0000-000013040000}"/>
    <cellStyle name="Calculation 2 26 2" xfId="1529" xr:uid="{00000000-0005-0000-0000-000014040000}"/>
    <cellStyle name="Calculation 2 26 2 2" xfId="3671" xr:uid="{00000000-0005-0000-0000-000015040000}"/>
    <cellStyle name="Calculation 2 26 2 2 2" xfId="5149" xr:uid="{00000000-0005-0000-0000-000016040000}"/>
    <cellStyle name="Calculation 2 26 2 2 2 2" xfId="8137" xr:uid="{00000000-0005-0000-0000-000017040000}"/>
    <cellStyle name="Calculation 2 26 2 2 3" xfId="6535" xr:uid="{00000000-0005-0000-0000-000018040000}"/>
    <cellStyle name="Calculation 2 26 2 3" xfId="4762" xr:uid="{00000000-0005-0000-0000-000019040000}"/>
    <cellStyle name="Calculation 2 26 2 3 2" xfId="7750" xr:uid="{00000000-0005-0000-0000-00001A040000}"/>
    <cellStyle name="Calculation 2 26 2 4" xfId="5569" xr:uid="{00000000-0005-0000-0000-00001B040000}"/>
    <cellStyle name="Calculation 2 26 3" xfId="1530" xr:uid="{00000000-0005-0000-0000-00001C040000}"/>
    <cellStyle name="Calculation 2 26 3 2" xfId="3672" xr:uid="{00000000-0005-0000-0000-00001D040000}"/>
    <cellStyle name="Calculation 2 26 3 2 2" xfId="5150" xr:uid="{00000000-0005-0000-0000-00001E040000}"/>
    <cellStyle name="Calculation 2 26 3 2 2 2" xfId="8138" xr:uid="{00000000-0005-0000-0000-00001F040000}"/>
    <cellStyle name="Calculation 2 26 3 2 3" xfId="6536" xr:uid="{00000000-0005-0000-0000-000020040000}"/>
    <cellStyle name="Calculation 2 26 3 3" xfId="4763" xr:uid="{00000000-0005-0000-0000-000021040000}"/>
    <cellStyle name="Calculation 2 26 3 3 2" xfId="7751" xr:uid="{00000000-0005-0000-0000-000022040000}"/>
    <cellStyle name="Calculation 2 26 3 4" xfId="5570" xr:uid="{00000000-0005-0000-0000-000023040000}"/>
    <cellStyle name="Calculation 2 26 4" xfId="1531" xr:uid="{00000000-0005-0000-0000-000024040000}"/>
    <cellStyle name="Calculation 2 26 4 2" xfId="3673" xr:uid="{00000000-0005-0000-0000-000025040000}"/>
    <cellStyle name="Calculation 2 26 4 2 2" xfId="5151" xr:uid="{00000000-0005-0000-0000-000026040000}"/>
    <cellStyle name="Calculation 2 26 4 2 2 2" xfId="8139" xr:uid="{00000000-0005-0000-0000-000027040000}"/>
    <cellStyle name="Calculation 2 26 4 2 3" xfId="6537" xr:uid="{00000000-0005-0000-0000-000028040000}"/>
    <cellStyle name="Calculation 2 26 4 3" xfId="4764" xr:uid="{00000000-0005-0000-0000-000029040000}"/>
    <cellStyle name="Calculation 2 26 4 3 2" xfId="7752" xr:uid="{00000000-0005-0000-0000-00002A040000}"/>
    <cellStyle name="Calculation 2 26 4 4" xfId="5571" xr:uid="{00000000-0005-0000-0000-00002B040000}"/>
    <cellStyle name="Calculation 2 26 5" xfId="3674" xr:uid="{00000000-0005-0000-0000-00002C040000}"/>
    <cellStyle name="Calculation 2 26 5 2" xfId="5152" xr:uid="{00000000-0005-0000-0000-00002D040000}"/>
    <cellStyle name="Calculation 2 26 5 2 2" xfId="8140" xr:uid="{00000000-0005-0000-0000-00002E040000}"/>
    <cellStyle name="Calculation 2 26 5 3" xfId="6538" xr:uid="{00000000-0005-0000-0000-00002F040000}"/>
    <cellStyle name="Calculation 2 26 6" xfId="4761" xr:uid="{00000000-0005-0000-0000-000030040000}"/>
    <cellStyle name="Calculation 2 26 6 2" xfId="7749" xr:uid="{00000000-0005-0000-0000-000031040000}"/>
    <cellStyle name="Calculation 2 26 7" xfId="5568" xr:uid="{00000000-0005-0000-0000-000032040000}"/>
    <cellStyle name="Calculation 2 27" xfId="1532" xr:uid="{00000000-0005-0000-0000-000033040000}"/>
    <cellStyle name="Calculation 2 27 2" xfId="1533" xr:uid="{00000000-0005-0000-0000-000034040000}"/>
    <cellStyle name="Calculation 2 27 2 2" xfId="3675" xr:uid="{00000000-0005-0000-0000-000035040000}"/>
    <cellStyle name="Calculation 2 27 2 2 2" xfId="5153" xr:uid="{00000000-0005-0000-0000-000036040000}"/>
    <cellStyle name="Calculation 2 27 2 2 2 2" xfId="8141" xr:uid="{00000000-0005-0000-0000-000037040000}"/>
    <cellStyle name="Calculation 2 27 2 2 3" xfId="6539" xr:uid="{00000000-0005-0000-0000-000038040000}"/>
    <cellStyle name="Calculation 2 27 2 3" xfId="4766" xr:uid="{00000000-0005-0000-0000-000039040000}"/>
    <cellStyle name="Calculation 2 27 2 3 2" xfId="7754" xr:uid="{00000000-0005-0000-0000-00003A040000}"/>
    <cellStyle name="Calculation 2 27 2 4" xfId="5573" xr:uid="{00000000-0005-0000-0000-00003B040000}"/>
    <cellStyle name="Calculation 2 27 3" xfId="1534" xr:uid="{00000000-0005-0000-0000-00003C040000}"/>
    <cellStyle name="Calculation 2 27 3 2" xfId="3676" xr:uid="{00000000-0005-0000-0000-00003D040000}"/>
    <cellStyle name="Calculation 2 27 3 2 2" xfId="5154" xr:uid="{00000000-0005-0000-0000-00003E040000}"/>
    <cellStyle name="Calculation 2 27 3 2 2 2" xfId="8142" xr:uid="{00000000-0005-0000-0000-00003F040000}"/>
    <cellStyle name="Calculation 2 27 3 2 3" xfId="6540" xr:uid="{00000000-0005-0000-0000-000040040000}"/>
    <cellStyle name="Calculation 2 27 3 3" xfId="4767" xr:uid="{00000000-0005-0000-0000-000041040000}"/>
    <cellStyle name="Calculation 2 27 3 3 2" xfId="7755" xr:uid="{00000000-0005-0000-0000-000042040000}"/>
    <cellStyle name="Calculation 2 27 3 4" xfId="5574" xr:uid="{00000000-0005-0000-0000-000043040000}"/>
    <cellStyle name="Calculation 2 27 4" xfId="1535" xr:uid="{00000000-0005-0000-0000-000044040000}"/>
    <cellStyle name="Calculation 2 27 4 2" xfId="3677" xr:uid="{00000000-0005-0000-0000-000045040000}"/>
    <cellStyle name="Calculation 2 27 4 2 2" xfId="5155" xr:uid="{00000000-0005-0000-0000-000046040000}"/>
    <cellStyle name="Calculation 2 27 4 2 2 2" xfId="8143" xr:uid="{00000000-0005-0000-0000-000047040000}"/>
    <cellStyle name="Calculation 2 27 4 2 3" xfId="6541" xr:uid="{00000000-0005-0000-0000-000048040000}"/>
    <cellStyle name="Calculation 2 27 4 3" xfId="4768" xr:uid="{00000000-0005-0000-0000-000049040000}"/>
    <cellStyle name="Calculation 2 27 4 3 2" xfId="7756" xr:uid="{00000000-0005-0000-0000-00004A040000}"/>
    <cellStyle name="Calculation 2 27 4 4" xfId="5575" xr:uid="{00000000-0005-0000-0000-00004B040000}"/>
    <cellStyle name="Calculation 2 27 5" xfId="3678" xr:uid="{00000000-0005-0000-0000-00004C040000}"/>
    <cellStyle name="Calculation 2 27 5 2" xfId="5156" xr:uid="{00000000-0005-0000-0000-00004D040000}"/>
    <cellStyle name="Calculation 2 27 5 2 2" xfId="8144" xr:uid="{00000000-0005-0000-0000-00004E040000}"/>
    <cellStyle name="Calculation 2 27 5 3" xfId="6542" xr:uid="{00000000-0005-0000-0000-00004F040000}"/>
    <cellStyle name="Calculation 2 27 6" xfId="4765" xr:uid="{00000000-0005-0000-0000-000050040000}"/>
    <cellStyle name="Calculation 2 27 6 2" xfId="7753" xr:uid="{00000000-0005-0000-0000-000051040000}"/>
    <cellStyle name="Calculation 2 27 7" xfId="5572" xr:uid="{00000000-0005-0000-0000-000052040000}"/>
    <cellStyle name="Calculation 2 28" xfId="1536" xr:uid="{00000000-0005-0000-0000-000053040000}"/>
    <cellStyle name="Calculation 2 28 2" xfId="1537" xr:uid="{00000000-0005-0000-0000-000054040000}"/>
    <cellStyle name="Calculation 2 28 2 2" xfId="3679" xr:uid="{00000000-0005-0000-0000-000055040000}"/>
    <cellStyle name="Calculation 2 28 2 2 2" xfId="5157" xr:uid="{00000000-0005-0000-0000-000056040000}"/>
    <cellStyle name="Calculation 2 28 2 2 2 2" xfId="8145" xr:uid="{00000000-0005-0000-0000-000057040000}"/>
    <cellStyle name="Calculation 2 28 2 2 3" xfId="6543" xr:uid="{00000000-0005-0000-0000-000058040000}"/>
    <cellStyle name="Calculation 2 28 2 3" xfId="4770" xr:uid="{00000000-0005-0000-0000-000059040000}"/>
    <cellStyle name="Calculation 2 28 2 3 2" xfId="7758" xr:uid="{00000000-0005-0000-0000-00005A040000}"/>
    <cellStyle name="Calculation 2 28 2 4" xfId="5577" xr:uid="{00000000-0005-0000-0000-00005B040000}"/>
    <cellStyle name="Calculation 2 28 3" xfId="1538" xr:uid="{00000000-0005-0000-0000-00005C040000}"/>
    <cellStyle name="Calculation 2 28 3 2" xfId="3680" xr:uid="{00000000-0005-0000-0000-00005D040000}"/>
    <cellStyle name="Calculation 2 28 3 2 2" xfId="5158" xr:uid="{00000000-0005-0000-0000-00005E040000}"/>
    <cellStyle name="Calculation 2 28 3 2 2 2" xfId="8146" xr:uid="{00000000-0005-0000-0000-00005F040000}"/>
    <cellStyle name="Calculation 2 28 3 2 3" xfId="6544" xr:uid="{00000000-0005-0000-0000-000060040000}"/>
    <cellStyle name="Calculation 2 28 3 3" xfId="4771" xr:uid="{00000000-0005-0000-0000-000061040000}"/>
    <cellStyle name="Calculation 2 28 3 3 2" xfId="7759" xr:uid="{00000000-0005-0000-0000-000062040000}"/>
    <cellStyle name="Calculation 2 28 3 4" xfId="5578" xr:uid="{00000000-0005-0000-0000-000063040000}"/>
    <cellStyle name="Calculation 2 28 4" xfId="1539" xr:uid="{00000000-0005-0000-0000-000064040000}"/>
    <cellStyle name="Calculation 2 28 4 2" xfId="3681" xr:uid="{00000000-0005-0000-0000-000065040000}"/>
    <cellStyle name="Calculation 2 28 4 2 2" xfId="5159" xr:uid="{00000000-0005-0000-0000-000066040000}"/>
    <cellStyle name="Calculation 2 28 4 2 2 2" xfId="8147" xr:uid="{00000000-0005-0000-0000-000067040000}"/>
    <cellStyle name="Calculation 2 28 4 2 3" xfId="6545" xr:uid="{00000000-0005-0000-0000-000068040000}"/>
    <cellStyle name="Calculation 2 28 4 3" xfId="4772" xr:uid="{00000000-0005-0000-0000-000069040000}"/>
    <cellStyle name="Calculation 2 28 4 3 2" xfId="7760" xr:uid="{00000000-0005-0000-0000-00006A040000}"/>
    <cellStyle name="Calculation 2 28 4 4" xfId="5579" xr:uid="{00000000-0005-0000-0000-00006B040000}"/>
    <cellStyle name="Calculation 2 28 5" xfId="3682" xr:uid="{00000000-0005-0000-0000-00006C040000}"/>
    <cellStyle name="Calculation 2 28 5 2" xfId="5160" xr:uid="{00000000-0005-0000-0000-00006D040000}"/>
    <cellStyle name="Calculation 2 28 5 2 2" xfId="8148" xr:uid="{00000000-0005-0000-0000-00006E040000}"/>
    <cellStyle name="Calculation 2 28 5 3" xfId="6546" xr:uid="{00000000-0005-0000-0000-00006F040000}"/>
    <cellStyle name="Calculation 2 28 6" xfId="4769" xr:uid="{00000000-0005-0000-0000-000070040000}"/>
    <cellStyle name="Calculation 2 28 6 2" xfId="7757" xr:uid="{00000000-0005-0000-0000-000071040000}"/>
    <cellStyle name="Calculation 2 28 7" xfId="5576" xr:uid="{00000000-0005-0000-0000-000072040000}"/>
    <cellStyle name="Calculation 2 29" xfId="1540" xr:uid="{00000000-0005-0000-0000-000073040000}"/>
    <cellStyle name="Calculation 2 29 2" xfId="1541" xr:uid="{00000000-0005-0000-0000-000074040000}"/>
    <cellStyle name="Calculation 2 29 2 2" xfId="3683" xr:uid="{00000000-0005-0000-0000-000075040000}"/>
    <cellStyle name="Calculation 2 29 2 2 2" xfId="5161" xr:uid="{00000000-0005-0000-0000-000076040000}"/>
    <cellStyle name="Calculation 2 29 2 2 2 2" xfId="8149" xr:uid="{00000000-0005-0000-0000-000077040000}"/>
    <cellStyle name="Calculation 2 29 2 2 3" xfId="6547" xr:uid="{00000000-0005-0000-0000-000078040000}"/>
    <cellStyle name="Calculation 2 29 2 3" xfId="4774" xr:uid="{00000000-0005-0000-0000-000079040000}"/>
    <cellStyle name="Calculation 2 29 2 3 2" xfId="7762" xr:uid="{00000000-0005-0000-0000-00007A040000}"/>
    <cellStyle name="Calculation 2 29 2 4" xfId="5581" xr:uid="{00000000-0005-0000-0000-00007B040000}"/>
    <cellStyle name="Calculation 2 29 3" xfId="1542" xr:uid="{00000000-0005-0000-0000-00007C040000}"/>
    <cellStyle name="Calculation 2 29 3 2" xfId="3684" xr:uid="{00000000-0005-0000-0000-00007D040000}"/>
    <cellStyle name="Calculation 2 29 3 2 2" xfId="5162" xr:uid="{00000000-0005-0000-0000-00007E040000}"/>
    <cellStyle name="Calculation 2 29 3 2 2 2" xfId="8150" xr:uid="{00000000-0005-0000-0000-00007F040000}"/>
    <cellStyle name="Calculation 2 29 3 2 3" xfId="6548" xr:uid="{00000000-0005-0000-0000-000080040000}"/>
    <cellStyle name="Calculation 2 29 3 3" xfId="4775" xr:uid="{00000000-0005-0000-0000-000081040000}"/>
    <cellStyle name="Calculation 2 29 3 3 2" xfId="7763" xr:uid="{00000000-0005-0000-0000-000082040000}"/>
    <cellStyle name="Calculation 2 29 3 4" xfId="5582" xr:uid="{00000000-0005-0000-0000-000083040000}"/>
    <cellStyle name="Calculation 2 29 4" xfId="1543" xr:uid="{00000000-0005-0000-0000-000084040000}"/>
    <cellStyle name="Calculation 2 29 4 2" xfId="3685" xr:uid="{00000000-0005-0000-0000-000085040000}"/>
    <cellStyle name="Calculation 2 29 4 2 2" xfId="5163" xr:uid="{00000000-0005-0000-0000-000086040000}"/>
    <cellStyle name="Calculation 2 29 4 2 2 2" xfId="8151" xr:uid="{00000000-0005-0000-0000-000087040000}"/>
    <cellStyle name="Calculation 2 29 4 2 3" xfId="6549" xr:uid="{00000000-0005-0000-0000-000088040000}"/>
    <cellStyle name="Calculation 2 29 4 3" xfId="4776" xr:uid="{00000000-0005-0000-0000-000089040000}"/>
    <cellStyle name="Calculation 2 29 4 3 2" xfId="7764" xr:uid="{00000000-0005-0000-0000-00008A040000}"/>
    <cellStyle name="Calculation 2 29 4 4" xfId="5583" xr:uid="{00000000-0005-0000-0000-00008B040000}"/>
    <cellStyle name="Calculation 2 29 5" xfId="3686" xr:uid="{00000000-0005-0000-0000-00008C040000}"/>
    <cellStyle name="Calculation 2 29 5 2" xfId="5164" xr:uid="{00000000-0005-0000-0000-00008D040000}"/>
    <cellStyle name="Calculation 2 29 5 2 2" xfId="8152" xr:uid="{00000000-0005-0000-0000-00008E040000}"/>
    <cellStyle name="Calculation 2 29 5 3" xfId="6550" xr:uid="{00000000-0005-0000-0000-00008F040000}"/>
    <cellStyle name="Calculation 2 29 6" xfId="4773" xr:uid="{00000000-0005-0000-0000-000090040000}"/>
    <cellStyle name="Calculation 2 29 6 2" xfId="7761" xr:uid="{00000000-0005-0000-0000-000091040000}"/>
    <cellStyle name="Calculation 2 29 7" xfId="5580" xr:uid="{00000000-0005-0000-0000-000092040000}"/>
    <cellStyle name="Calculation 2 3" xfId="1544" xr:uid="{00000000-0005-0000-0000-000093040000}"/>
    <cellStyle name="Calculation 2 3 2" xfId="1545" xr:uid="{00000000-0005-0000-0000-000094040000}"/>
    <cellStyle name="Calculation 2 3 2 2" xfId="3687" xr:uid="{00000000-0005-0000-0000-000095040000}"/>
    <cellStyle name="Calculation 2 3 2 2 2" xfId="5165" xr:uid="{00000000-0005-0000-0000-000096040000}"/>
    <cellStyle name="Calculation 2 3 2 2 2 2" xfId="8153" xr:uid="{00000000-0005-0000-0000-000097040000}"/>
    <cellStyle name="Calculation 2 3 2 2 3" xfId="6551" xr:uid="{00000000-0005-0000-0000-000098040000}"/>
    <cellStyle name="Calculation 2 3 2 3" xfId="4778" xr:uid="{00000000-0005-0000-0000-000099040000}"/>
    <cellStyle name="Calculation 2 3 2 3 2" xfId="7766" xr:uid="{00000000-0005-0000-0000-00009A040000}"/>
    <cellStyle name="Calculation 2 3 2 4" xfId="5585" xr:uid="{00000000-0005-0000-0000-00009B040000}"/>
    <cellStyle name="Calculation 2 3 3" xfId="1546" xr:uid="{00000000-0005-0000-0000-00009C040000}"/>
    <cellStyle name="Calculation 2 3 3 2" xfId="3688" xr:uid="{00000000-0005-0000-0000-00009D040000}"/>
    <cellStyle name="Calculation 2 3 3 2 2" xfId="5166" xr:uid="{00000000-0005-0000-0000-00009E040000}"/>
    <cellStyle name="Calculation 2 3 3 2 2 2" xfId="8154" xr:uid="{00000000-0005-0000-0000-00009F040000}"/>
    <cellStyle name="Calculation 2 3 3 2 3" xfId="6552" xr:uid="{00000000-0005-0000-0000-0000A0040000}"/>
    <cellStyle name="Calculation 2 3 3 3" xfId="4779" xr:uid="{00000000-0005-0000-0000-0000A1040000}"/>
    <cellStyle name="Calculation 2 3 3 3 2" xfId="7767" xr:uid="{00000000-0005-0000-0000-0000A2040000}"/>
    <cellStyle name="Calculation 2 3 3 4" xfId="5586" xr:uid="{00000000-0005-0000-0000-0000A3040000}"/>
    <cellStyle name="Calculation 2 3 4" xfId="1547" xr:uid="{00000000-0005-0000-0000-0000A4040000}"/>
    <cellStyle name="Calculation 2 3 4 2" xfId="3689" xr:uid="{00000000-0005-0000-0000-0000A5040000}"/>
    <cellStyle name="Calculation 2 3 4 2 2" xfId="5167" xr:uid="{00000000-0005-0000-0000-0000A6040000}"/>
    <cellStyle name="Calculation 2 3 4 2 2 2" xfId="8155" xr:uid="{00000000-0005-0000-0000-0000A7040000}"/>
    <cellStyle name="Calculation 2 3 4 2 3" xfId="6553" xr:uid="{00000000-0005-0000-0000-0000A8040000}"/>
    <cellStyle name="Calculation 2 3 4 3" xfId="4780" xr:uid="{00000000-0005-0000-0000-0000A9040000}"/>
    <cellStyle name="Calculation 2 3 4 3 2" xfId="7768" xr:uid="{00000000-0005-0000-0000-0000AA040000}"/>
    <cellStyle name="Calculation 2 3 4 4" xfId="5587" xr:uid="{00000000-0005-0000-0000-0000AB040000}"/>
    <cellStyle name="Calculation 2 3 5" xfId="3690" xr:uid="{00000000-0005-0000-0000-0000AC040000}"/>
    <cellStyle name="Calculation 2 3 5 2" xfId="5168" xr:uid="{00000000-0005-0000-0000-0000AD040000}"/>
    <cellStyle name="Calculation 2 3 5 2 2" xfId="8156" xr:uid="{00000000-0005-0000-0000-0000AE040000}"/>
    <cellStyle name="Calculation 2 3 5 3" xfId="6554" xr:uid="{00000000-0005-0000-0000-0000AF040000}"/>
    <cellStyle name="Calculation 2 3 6" xfId="4777" xr:uid="{00000000-0005-0000-0000-0000B0040000}"/>
    <cellStyle name="Calculation 2 3 6 2" xfId="7765" xr:uid="{00000000-0005-0000-0000-0000B1040000}"/>
    <cellStyle name="Calculation 2 3 7" xfId="5584" xr:uid="{00000000-0005-0000-0000-0000B2040000}"/>
    <cellStyle name="Calculation 2 30" xfId="1548" xr:uid="{00000000-0005-0000-0000-0000B3040000}"/>
    <cellStyle name="Calculation 2 30 2" xfId="1549" xr:uid="{00000000-0005-0000-0000-0000B4040000}"/>
    <cellStyle name="Calculation 2 30 2 2" xfId="3691" xr:uid="{00000000-0005-0000-0000-0000B5040000}"/>
    <cellStyle name="Calculation 2 30 2 2 2" xfId="5169" xr:uid="{00000000-0005-0000-0000-0000B6040000}"/>
    <cellStyle name="Calculation 2 30 2 2 2 2" xfId="8157" xr:uid="{00000000-0005-0000-0000-0000B7040000}"/>
    <cellStyle name="Calculation 2 30 2 2 3" xfId="6555" xr:uid="{00000000-0005-0000-0000-0000B8040000}"/>
    <cellStyle name="Calculation 2 30 2 3" xfId="4782" xr:uid="{00000000-0005-0000-0000-0000B9040000}"/>
    <cellStyle name="Calculation 2 30 2 3 2" xfId="7770" xr:uid="{00000000-0005-0000-0000-0000BA040000}"/>
    <cellStyle name="Calculation 2 30 2 4" xfId="5589" xr:uid="{00000000-0005-0000-0000-0000BB040000}"/>
    <cellStyle name="Calculation 2 30 3" xfId="1550" xr:uid="{00000000-0005-0000-0000-0000BC040000}"/>
    <cellStyle name="Calculation 2 30 3 2" xfId="3692" xr:uid="{00000000-0005-0000-0000-0000BD040000}"/>
    <cellStyle name="Calculation 2 30 3 2 2" xfId="5170" xr:uid="{00000000-0005-0000-0000-0000BE040000}"/>
    <cellStyle name="Calculation 2 30 3 2 2 2" xfId="8158" xr:uid="{00000000-0005-0000-0000-0000BF040000}"/>
    <cellStyle name="Calculation 2 30 3 2 3" xfId="6556" xr:uid="{00000000-0005-0000-0000-0000C0040000}"/>
    <cellStyle name="Calculation 2 30 3 3" xfId="4783" xr:uid="{00000000-0005-0000-0000-0000C1040000}"/>
    <cellStyle name="Calculation 2 30 3 3 2" xfId="7771" xr:uid="{00000000-0005-0000-0000-0000C2040000}"/>
    <cellStyle name="Calculation 2 30 3 4" xfId="5590" xr:uid="{00000000-0005-0000-0000-0000C3040000}"/>
    <cellStyle name="Calculation 2 30 4" xfId="1551" xr:uid="{00000000-0005-0000-0000-0000C4040000}"/>
    <cellStyle name="Calculation 2 30 4 2" xfId="3693" xr:uid="{00000000-0005-0000-0000-0000C5040000}"/>
    <cellStyle name="Calculation 2 30 4 2 2" xfId="5171" xr:uid="{00000000-0005-0000-0000-0000C6040000}"/>
    <cellStyle name="Calculation 2 30 4 2 2 2" xfId="8159" xr:uid="{00000000-0005-0000-0000-0000C7040000}"/>
    <cellStyle name="Calculation 2 30 4 2 3" xfId="6557" xr:uid="{00000000-0005-0000-0000-0000C8040000}"/>
    <cellStyle name="Calculation 2 30 4 3" xfId="4784" xr:uid="{00000000-0005-0000-0000-0000C9040000}"/>
    <cellStyle name="Calculation 2 30 4 3 2" xfId="7772" xr:uid="{00000000-0005-0000-0000-0000CA040000}"/>
    <cellStyle name="Calculation 2 30 4 4" xfId="5591" xr:uid="{00000000-0005-0000-0000-0000CB040000}"/>
    <cellStyle name="Calculation 2 30 5" xfId="3694" xr:uid="{00000000-0005-0000-0000-0000CC040000}"/>
    <cellStyle name="Calculation 2 30 5 2" xfId="5172" xr:uid="{00000000-0005-0000-0000-0000CD040000}"/>
    <cellStyle name="Calculation 2 30 5 2 2" xfId="8160" xr:uid="{00000000-0005-0000-0000-0000CE040000}"/>
    <cellStyle name="Calculation 2 30 5 3" xfId="6558" xr:uid="{00000000-0005-0000-0000-0000CF040000}"/>
    <cellStyle name="Calculation 2 30 6" xfId="4781" xr:uid="{00000000-0005-0000-0000-0000D0040000}"/>
    <cellStyle name="Calculation 2 30 6 2" xfId="7769" xr:uid="{00000000-0005-0000-0000-0000D1040000}"/>
    <cellStyle name="Calculation 2 30 7" xfId="5588" xr:uid="{00000000-0005-0000-0000-0000D2040000}"/>
    <cellStyle name="Calculation 2 31" xfId="1552" xr:uid="{00000000-0005-0000-0000-0000D3040000}"/>
    <cellStyle name="Calculation 2 31 2" xfId="1553" xr:uid="{00000000-0005-0000-0000-0000D4040000}"/>
    <cellStyle name="Calculation 2 31 2 2" xfId="3695" xr:uid="{00000000-0005-0000-0000-0000D5040000}"/>
    <cellStyle name="Calculation 2 31 2 2 2" xfId="5173" xr:uid="{00000000-0005-0000-0000-0000D6040000}"/>
    <cellStyle name="Calculation 2 31 2 2 2 2" xfId="8161" xr:uid="{00000000-0005-0000-0000-0000D7040000}"/>
    <cellStyle name="Calculation 2 31 2 2 3" xfId="6559" xr:uid="{00000000-0005-0000-0000-0000D8040000}"/>
    <cellStyle name="Calculation 2 31 2 3" xfId="4786" xr:uid="{00000000-0005-0000-0000-0000D9040000}"/>
    <cellStyle name="Calculation 2 31 2 3 2" xfId="7774" xr:uid="{00000000-0005-0000-0000-0000DA040000}"/>
    <cellStyle name="Calculation 2 31 2 4" xfId="5593" xr:uid="{00000000-0005-0000-0000-0000DB040000}"/>
    <cellStyle name="Calculation 2 31 3" xfId="1554" xr:uid="{00000000-0005-0000-0000-0000DC040000}"/>
    <cellStyle name="Calculation 2 31 3 2" xfId="3696" xr:uid="{00000000-0005-0000-0000-0000DD040000}"/>
    <cellStyle name="Calculation 2 31 3 2 2" xfId="5174" xr:uid="{00000000-0005-0000-0000-0000DE040000}"/>
    <cellStyle name="Calculation 2 31 3 2 2 2" xfId="8162" xr:uid="{00000000-0005-0000-0000-0000DF040000}"/>
    <cellStyle name="Calculation 2 31 3 2 3" xfId="6560" xr:uid="{00000000-0005-0000-0000-0000E0040000}"/>
    <cellStyle name="Calculation 2 31 3 3" xfId="4787" xr:uid="{00000000-0005-0000-0000-0000E1040000}"/>
    <cellStyle name="Calculation 2 31 3 3 2" xfId="7775" xr:uid="{00000000-0005-0000-0000-0000E2040000}"/>
    <cellStyle name="Calculation 2 31 3 4" xfId="5594" xr:uid="{00000000-0005-0000-0000-0000E3040000}"/>
    <cellStyle name="Calculation 2 31 4" xfId="1555" xr:uid="{00000000-0005-0000-0000-0000E4040000}"/>
    <cellStyle name="Calculation 2 31 4 2" xfId="3697" xr:uid="{00000000-0005-0000-0000-0000E5040000}"/>
    <cellStyle name="Calculation 2 31 4 2 2" xfId="5175" xr:uid="{00000000-0005-0000-0000-0000E6040000}"/>
    <cellStyle name="Calculation 2 31 4 2 2 2" xfId="8163" xr:uid="{00000000-0005-0000-0000-0000E7040000}"/>
    <cellStyle name="Calculation 2 31 4 2 3" xfId="6561" xr:uid="{00000000-0005-0000-0000-0000E8040000}"/>
    <cellStyle name="Calculation 2 31 4 3" xfId="4788" xr:uid="{00000000-0005-0000-0000-0000E9040000}"/>
    <cellStyle name="Calculation 2 31 4 3 2" xfId="7776" xr:uid="{00000000-0005-0000-0000-0000EA040000}"/>
    <cellStyle name="Calculation 2 31 4 4" xfId="5595" xr:uid="{00000000-0005-0000-0000-0000EB040000}"/>
    <cellStyle name="Calculation 2 31 5" xfId="3698" xr:uid="{00000000-0005-0000-0000-0000EC040000}"/>
    <cellStyle name="Calculation 2 31 5 2" xfId="5176" xr:uid="{00000000-0005-0000-0000-0000ED040000}"/>
    <cellStyle name="Calculation 2 31 5 2 2" xfId="8164" xr:uid="{00000000-0005-0000-0000-0000EE040000}"/>
    <cellStyle name="Calculation 2 31 5 3" xfId="6562" xr:uid="{00000000-0005-0000-0000-0000EF040000}"/>
    <cellStyle name="Calculation 2 31 6" xfId="4785" xr:uid="{00000000-0005-0000-0000-0000F0040000}"/>
    <cellStyle name="Calculation 2 31 6 2" xfId="7773" xr:uid="{00000000-0005-0000-0000-0000F1040000}"/>
    <cellStyle name="Calculation 2 31 7" xfId="5592" xr:uid="{00000000-0005-0000-0000-0000F2040000}"/>
    <cellStyle name="Calculation 2 32" xfId="1556" xr:uid="{00000000-0005-0000-0000-0000F3040000}"/>
    <cellStyle name="Calculation 2 32 2" xfId="1557" xr:uid="{00000000-0005-0000-0000-0000F4040000}"/>
    <cellStyle name="Calculation 2 32 2 2" xfId="3699" xr:uid="{00000000-0005-0000-0000-0000F5040000}"/>
    <cellStyle name="Calculation 2 32 2 2 2" xfId="5177" xr:uid="{00000000-0005-0000-0000-0000F6040000}"/>
    <cellStyle name="Calculation 2 32 2 2 2 2" xfId="8165" xr:uid="{00000000-0005-0000-0000-0000F7040000}"/>
    <cellStyle name="Calculation 2 32 2 2 3" xfId="6563" xr:uid="{00000000-0005-0000-0000-0000F8040000}"/>
    <cellStyle name="Calculation 2 32 2 3" xfId="4790" xr:uid="{00000000-0005-0000-0000-0000F9040000}"/>
    <cellStyle name="Calculation 2 32 2 3 2" xfId="7778" xr:uid="{00000000-0005-0000-0000-0000FA040000}"/>
    <cellStyle name="Calculation 2 32 2 4" xfId="5597" xr:uid="{00000000-0005-0000-0000-0000FB040000}"/>
    <cellStyle name="Calculation 2 32 3" xfId="1558" xr:uid="{00000000-0005-0000-0000-0000FC040000}"/>
    <cellStyle name="Calculation 2 32 3 2" xfId="3700" xr:uid="{00000000-0005-0000-0000-0000FD040000}"/>
    <cellStyle name="Calculation 2 32 3 2 2" xfId="5178" xr:uid="{00000000-0005-0000-0000-0000FE040000}"/>
    <cellStyle name="Calculation 2 32 3 2 2 2" xfId="8166" xr:uid="{00000000-0005-0000-0000-0000FF040000}"/>
    <cellStyle name="Calculation 2 32 3 2 3" xfId="6564" xr:uid="{00000000-0005-0000-0000-000000050000}"/>
    <cellStyle name="Calculation 2 32 3 3" xfId="4791" xr:uid="{00000000-0005-0000-0000-000001050000}"/>
    <cellStyle name="Calculation 2 32 3 3 2" xfId="7779" xr:uid="{00000000-0005-0000-0000-000002050000}"/>
    <cellStyle name="Calculation 2 32 3 4" xfId="5598" xr:uid="{00000000-0005-0000-0000-000003050000}"/>
    <cellStyle name="Calculation 2 32 4" xfId="1559" xr:uid="{00000000-0005-0000-0000-000004050000}"/>
    <cellStyle name="Calculation 2 32 4 2" xfId="3701" xr:uid="{00000000-0005-0000-0000-000005050000}"/>
    <cellStyle name="Calculation 2 32 4 2 2" xfId="5179" xr:uid="{00000000-0005-0000-0000-000006050000}"/>
    <cellStyle name="Calculation 2 32 4 2 2 2" xfId="8167" xr:uid="{00000000-0005-0000-0000-000007050000}"/>
    <cellStyle name="Calculation 2 32 4 2 3" xfId="6565" xr:uid="{00000000-0005-0000-0000-000008050000}"/>
    <cellStyle name="Calculation 2 32 4 3" xfId="4792" xr:uid="{00000000-0005-0000-0000-000009050000}"/>
    <cellStyle name="Calculation 2 32 4 3 2" xfId="7780" xr:uid="{00000000-0005-0000-0000-00000A050000}"/>
    <cellStyle name="Calculation 2 32 4 4" xfId="5599" xr:uid="{00000000-0005-0000-0000-00000B050000}"/>
    <cellStyle name="Calculation 2 32 5" xfId="3702" xr:uid="{00000000-0005-0000-0000-00000C050000}"/>
    <cellStyle name="Calculation 2 32 5 2" xfId="5180" xr:uid="{00000000-0005-0000-0000-00000D050000}"/>
    <cellStyle name="Calculation 2 32 5 2 2" xfId="8168" xr:uid="{00000000-0005-0000-0000-00000E050000}"/>
    <cellStyle name="Calculation 2 32 5 3" xfId="6566" xr:uid="{00000000-0005-0000-0000-00000F050000}"/>
    <cellStyle name="Calculation 2 32 6" xfId="4789" xr:uid="{00000000-0005-0000-0000-000010050000}"/>
    <cellStyle name="Calculation 2 32 6 2" xfId="7777" xr:uid="{00000000-0005-0000-0000-000011050000}"/>
    <cellStyle name="Calculation 2 32 7" xfId="5596" xr:uid="{00000000-0005-0000-0000-000012050000}"/>
    <cellStyle name="Calculation 2 33" xfId="1560" xr:uid="{00000000-0005-0000-0000-000013050000}"/>
    <cellStyle name="Calculation 2 33 2" xfId="1561" xr:uid="{00000000-0005-0000-0000-000014050000}"/>
    <cellStyle name="Calculation 2 33 2 2" xfId="3703" xr:uid="{00000000-0005-0000-0000-000015050000}"/>
    <cellStyle name="Calculation 2 33 2 2 2" xfId="5181" xr:uid="{00000000-0005-0000-0000-000016050000}"/>
    <cellStyle name="Calculation 2 33 2 2 2 2" xfId="8169" xr:uid="{00000000-0005-0000-0000-000017050000}"/>
    <cellStyle name="Calculation 2 33 2 2 3" xfId="6567" xr:uid="{00000000-0005-0000-0000-000018050000}"/>
    <cellStyle name="Calculation 2 33 2 3" xfId="4794" xr:uid="{00000000-0005-0000-0000-000019050000}"/>
    <cellStyle name="Calculation 2 33 2 3 2" xfId="7782" xr:uid="{00000000-0005-0000-0000-00001A050000}"/>
    <cellStyle name="Calculation 2 33 2 4" xfId="5601" xr:uid="{00000000-0005-0000-0000-00001B050000}"/>
    <cellStyle name="Calculation 2 33 3" xfId="1562" xr:uid="{00000000-0005-0000-0000-00001C050000}"/>
    <cellStyle name="Calculation 2 33 3 2" xfId="3704" xr:uid="{00000000-0005-0000-0000-00001D050000}"/>
    <cellStyle name="Calculation 2 33 3 2 2" xfId="5182" xr:uid="{00000000-0005-0000-0000-00001E050000}"/>
    <cellStyle name="Calculation 2 33 3 2 2 2" xfId="8170" xr:uid="{00000000-0005-0000-0000-00001F050000}"/>
    <cellStyle name="Calculation 2 33 3 2 3" xfId="6568" xr:uid="{00000000-0005-0000-0000-000020050000}"/>
    <cellStyle name="Calculation 2 33 3 3" xfId="4795" xr:uid="{00000000-0005-0000-0000-000021050000}"/>
    <cellStyle name="Calculation 2 33 3 3 2" xfId="7783" xr:uid="{00000000-0005-0000-0000-000022050000}"/>
    <cellStyle name="Calculation 2 33 3 4" xfId="5602" xr:uid="{00000000-0005-0000-0000-000023050000}"/>
    <cellStyle name="Calculation 2 33 4" xfId="1563" xr:uid="{00000000-0005-0000-0000-000024050000}"/>
    <cellStyle name="Calculation 2 33 4 2" xfId="3705" xr:uid="{00000000-0005-0000-0000-000025050000}"/>
    <cellStyle name="Calculation 2 33 4 2 2" xfId="5183" xr:uid="{00000000-0005-0000-0000-000026050000}"/>
    <cellStyle name="Calculation 2 33 4 2 2 2" xfId="8171" xr:uid="{00000000-0005-0000-0000-000027050000}"/>
    <cellStyle name="Calculation 2 33 4 2 3" xfId="6569" xr:uid="{00000000-0005-0000-0000-000028050000}"/>
    <cellStyle name="Calculation 2 33 4 3" xfId="4796" xr:uid="{00000000-0005-0000-0000-000029050000}"/>
    <cellStyle name="Calculation 2 33 4 3 2" xfId="7784" xr:uid="{00000000-0005-0000-0000-00002A050000}"/>
    <cellStyle name="Calculation 2 33 4 4" xfId="5603" xr:uid="{00000000-0005-0000-0000-00002B050000}"/>
    <cellStyle name="Calculation 2 33 5" xfId="3706" xr:uid="{00000000-0005-0000-0000-00002C050000}"/>
    <cellStyle name="Calculation 2 33 5 2" xfId="5184" xr:uid="{00000000-0005-0000-0000-00002D050000}"/>
    <cellStyle name="Calculation 2 33 5 2 2" xfId="8172" xr:uid="{00000000-0005-0000-0000-00002E050000}"/>
    <cellStyle name="Calculation 2 33 5 3" xfId="6570" xr:uid="{00000000-0005-0000-0000-00002F050000}"/>
    <cellStyle name="Calculation 2 33 6" xfId="4793" xr:uid="{00000000-0005-0000-0000-000030050000}"/>
    <cellStyle name="Calculation 2 33 6 2" xfId="7781" xr:uid="{00000000-0005-0000-0000-000031050000}"/>
    <cellStyle name="Calculation 2 33 7" xfId="5600" xr:uid="{00000000-0005-0000-0000-000032050000}"/>
    <cellStyle name="Calculation 2 34" xfId="1564" xr:uid="{00000000-0005-0000-0000-000033050000}"/>
    <cellStyle name="Calculation 2 34 2" xfId="1565" xr:uid="{00000000-0005-0000-0000-000034050000}"/>
    <cellStyle name="Calculation 2 34 2 2" xfId="3707" xr:uid="{00000000-0005-0000-0000-000035050000}"/>
    <cellStyle name="Calculation 2 34 2 2 2" xfId="5185" xr:uid="{00000000-0005-0000-0000-000036050000}"/>
    <cellStyle name="Calculation 2 34 2 2 2 2" xfId="8173" xr:uid="{00000000-0005-0000-0000-000037050000}"/>
    <cellStyle name="Calculation 2 34 2 2 3" xfId="6571" xr:uid="{00000000-0005-0000-0000-000038050000}"/>
    <cellStyle name="Calculation 2 34 2 3" xfId="4798" xr:uid="{00000000-0005-0000-0000-000039050000}"/>
    <cellStyle name="Calculation 2 34 2 3 2" xfId="7786" xr:uid="{00000000-0005-0000-0000-00003A050000}"/>
    <cellStyle name="Calculation 2 34 2 4" xfId="5605" xr:uid="{00000000-0005-0000-0000-00003B050000}"/>
    <cellStyle name="Calculation 2 34 3" xfId="1566" xr:uid="{00000000-0005-0000-0000-00003C050000}"/>
    <cellStyle name="Calculation 2 34 3 2" xfId="3708" xr:uid="{00000000-0005-0000-0000-00003D050000}"/>
    <cellStyle name="Calculation 2 34 3 2 2" xfId="5186" xr:uid="{00000000-0005-0000-0000-00003E050000}"/>
    <cellStyle name="Calculation 2 34 3 2 2 2" xfId="8174" xr:uid="{00000000-0005-0000-0000-00003F050000}"/>
    <cellStyle name="Calculation 2 34 3 2 3" xfId="6572" xr:uid="{00000000-0005-0000-0000-000040050000}"/>
    <cellStyle name="Calculation 2 34 3 3" xfId="4799" xr:uid="{00000000-0005-0000-0000-000041050000}"/>
    <cellStyle name="Calculation 2 34 3 3 2" xfId="7787" xr:uid="{00000000-0005-0000-0000-000042050000}"/>
    <cellStyle name="Calculation 2 34 3 4" xfId="5606" xr:uid="{00000000-0005-0000-0000-000043050000}"/>
    <cellStyle name="Calculation 2 34 4" xfId="1567" xr:uid="{00000000-0005-0000-0000-000044050000}"/>
    <cellStyle name="Calculation 2 34 4 2" xfId="3709" xr:uid="{00000000-0005-0000-0000-000045050000}"/>
    <cellStyle name="Calculation 2 34 4 2 2" xfId="5187" xr:uid="{00000000-0005-0000-0000-000046050000}"/>
    <cellStyle name="Calculation 2 34 4 2 2 2" xfId="8175" xr:uid="{00000000-0005-0000-0000-000047050000}"/>
    <cellStyle name="Calculation 2 34 4 2 3" xfId="6573" xr:uid="{00000000-0005-0000-0000-000048050000}"/>
    <cellStyle name="Calculation 2 34 4 3" xfId="4800" xr:uid="{00000000-0005-0000-0000-000049050000}"/>
    <cellStyle name="Calculation 2 34 4 3 2" xfId="7788" xr:uid="{00000000-0005-0000-0000-00004A050000}"/>
    <cellStyle name="Calculation 2 34 4 4" xfId="5607" xr:uid="{00000000-0005-0000-0000-00004B050000}"/>
    <cellStyle name="Calculation 2 34 5" xfId="3710" xr:uid="{00000000-0005-0000-0000-00004C050000}"/>
    <cellStyle name="Calculation 2 34 5 2" xfId="5188" xr:uid="{00000000-0005-0000-0000-00004D050000}"/>
    <cellStyle name="Calculation 2 34 5 2 2" xfId="8176" xr:uid="{00000000-0005-0000-0000-00004E050000}"/>
    <cellStyle name="Calculation 2 34 5 3" xfId="6574" xr:uid="{00000000-0005-0000-0000-00004F050000}"/>
    <cellStyle name="Calculation 2 34 6" xfId="4797" xr:uid="{00000000-0005-0000-0000-000050050000}"/>
    <cellStyle name="Calculation 2 34 6 2" xfId="7785" xr:uid="{00000000-0005-0000-0000-000051050000}"/>
    <cellStyle name="Calculation 2 34 7" xfId="5604" xr:uid="{00000000-0005-0000-0000-000052050000}"/>
    <cellStyle name="Calculation 2 35" xfId="1568" xr:uid="{00000000-0005-0000-0000-000053050000}"/>
    <cellStyle name="Calculation 2 35 2" xfId="1569" xr:uid="{00000000-0005-0000-0000-000054050000}"/>
    <cellStyle name="Calculation 2 35 2 2" xfId="3711" xr:uid="{00000000-0005-0000-0000-000055050000}"/>
    <cellStyle name="Calculation 2 35 2 2 2" xfId="5189" xr:uid="{00000000-0005-0000-0000-000056050000}"/>
    <cellStyle name="Calculation 2 35 2 2 2 2" xfId="8177" xr:uid="{00000000-0005-0000-0000-000057050000}"/>
    <cellStyle name="Calculation 2 35 2 2 3" xfId="6575" xr:uid="{00000000-0005-0000-0000-000058050000}"/>
    <cellStyle name="Calculation 2 35 2 3" xfId="4802" xr:uid="{00000000-0005-0000-0000-000059050000}"/>
    <cellStyle name="Calculation 2 35 2 3 2" xfId="7790" xr:uid="{00000000-0005-0000-0000-00005A050000}"/>
    <cellStyle name="Calculation 2 35 2 4" xfId="5609" xr:uid="{00000000-0005-0000-0000-00005B050000}"/>
    <cellStyle name="Calculation 2 35 3" xfId="1570" xr:uid="{00000000-0005-0000-0000-00005C050000}"/>
    <cellStyle name="Calculation 2 35 3 2" xfId="3712" xr:uid="{00000000-0005-0000-0000-00005D050000}"/>
    <cellStyle name="Calculation 2 35 3 2 2" xfId="5190" xr:uid="{00000000-0005-0000-0000-00005E050000}"/>
    <cellStyle name="Calculation 2 35 3 2 2 2" xfId="8178" xr:uid="{00000000-0005-0000-0000-00005F050000}"/>
    <cellStyle name="Calculation 2 35 3 2 3" xfId="6576" xr:uid="{00000000-0005-0000-0000-000060050000}"/>
    <cellStyle name="Calculation 2 35 3 3" xfId="4803" xr:uid="{00000000-0005-0000-0000-000061050000}"/>
    <cellStyle name="Calculation 2 35 3 3 2" xfId="7791" xr:uid="{00000000-0005-0000-0000-000062050000}"/>
    <cellStyle name="Calculation 2 35 3 4" xfId="5610" xr:uid="{00000000-0005-0000-0000-000063050000}"/>
    <cellStyle name="Calculation 2 35 4" xfId="1571" xr:uid="{00000000-0005-0000-0000-000064050000}"/>
    <cellStyle name="Calculation 2 35 4 2" xfId="3713" xr:uid="{00000000-0005-0000-0000-000065050000}"/>
    <cellStyle name="Calculation 2 35 4 2 2" xfId="5191" xr:uid="{00000000-0005-0000-0000-000066050000}"/>
    <cellStyle name="Calculation 2 35 4 2 2 2" xfId="8179" xr:uid="{00000000-0005-0000-0000-000067050000}"/>
    <cellStyle name="Calculation 2 35 4 2 3" xfId="6577" xr:uid="{00000000-0005-0000-0000-000068050000}"/>
    <cellStyle name="Calculation 2 35 4 3" xfId="4804" xr:uid="{00000000-0005-0000-0000-000069050000}"/>
    <cellStyle name="Calculation 2 35 4 3 2" xfId="7792" xr:uid="{00000000-0005-0000-0000-00006A050000}"/>
    <cellStyle name="Calculation 2 35 4 4" xfId="5611" xr:uid="{00000000-0005-0000-0000-00006B050000}"/>
    <cellStyle name="Calculation 2 35 5" xfId="3714" xr:uid="{00000000-0005-0000-0000-00006C050000}"/>
    <cellStyle name="Calculation 2 35 5 2" xfId="5192" xr:uid="{00000000-0005-0000-0000-00006D050000}"/>
    <cellStyle name="Calculation 2 35 5 2 2" xfId="8180" xr:uid="{00000000-0005-0000-0000-00006E050000}"/>
    <cellStyle name="Calculation 2 35 5 3" xfId="6578" xr:uid="{00000000-0005-0000-0000-00006F050000}"/>
    <cellStyle name="Calculation 2 35 6" xfId="4801" xr:uid="{00000000-0005-0000-0000-000070050000}"/>
    <cellStyle name="Calculation 2 35 6 2" xfId="7789" xr:uid="{00000000-0005-0000-0000-000071050000}"/>
    <cellStyle name="Calculation 2 35 7" xfId="5608" xr:uid="{00000000-0005-0000-0000-000072050000}"/>
    <cellStyle name="Calculation 2 36" xfId="1572" xr:uid="{00000000-0005-0000-0000-000073050000}"/>
    <cellStyle name="Calculation 2 36 2" xfId="1573" xr:uid="{00000000-0005-0000-0000-000074050000}"/>
    <cellStyle name="Calculation 2 36 2 2" xfId="3715" xr:uid="{00000000-0005-0000-0000-000075050000}"/>
    <cellStyle name="Calculation 2 36 2 2 2" xfId="5193" xr:uid="{00000000-0005-0000-0000-000076050000}"/>
    <cellStyle name="Calculation 2 36 2 2 2 2" xfId="8181" xr:uid="{00000000-0005-0000-0000-000077050000}"/>
    <cellStyle name="Calculation 2 36 2 2 3" xfId="6579" xr:uid="{00000000-0005-0000-0000-000078050000}"/>
    <cellStyle name="Calculation 2 36 2 3" xfId="4806" xr:uid="{00000000-0005-0000-0000-000079050000}"/>
    <cellStyle name="Calculation 2 36 2 3 2" xfId="7794" xr:uid="{00000000-0005-0000-0000-00007A050000}"/>
    <cellStyle name="Calculation 2 36 2 4" xfId="5613" xr:uid="{00000000-0005-0000-0000-00007B050000}"/>
    <cellStyle name="Calculation 2 36 3" xfId="1574" xr:uid="{00000000-0005-0000-0000-00007C050000}"/>
    <cellStyle name="Calculation 2 36 3 2" xfId="3716" xr:uid="{00000000-0005-0000-0000-00007D050000}"/>
    <cellStyle name="Calculation 2 36 3 2 2" xfId="5194" xr:uid="{00000000-0005-0000-0000-00007E050000}"/>
    <cellStyle name="Calculation 2 36 3 2 2 2" xfId="8182" xr:uid="{00000000-0005-0000-0000-00007F050000}"/>
    <cellStyle name="Calculation 2 36 3 2 3" xfId="6580" xr:uid="{00000000-0005-0000-0000-000080050000}"/>
    <cellStyle name="Calculation 2 36 3 3" xfId="4807" xr:uid="{00000000-0005-0000-0000-000081050000}"/>
    <cellStyle name="Calculation 2 36 3 3 2" xfId="7795" xr:uid="{00000000-0005-0000-0000-000082050000}"/>
    <cellStyle name="Calculation 2 36 3 4" xfId="5614" xr:uid="{00000000-0005-0000-0000-000083050000}"/>
    <cellStyle name="Calculation 2 36 4" xfId="1575" xr:uid="{00000000-0005-0000-0000-000084050000}"/>
    <cellStyle name="Calculation 2 36 4 2" xfId="3717" xr:uid="{00000000-0005-0000-0000-000085050000}"/>
    <cellStyle name="Calculation 2 36 4 2 2" xfId="5195" xr:uid="{00000000-0005-0000-0000-000086050000}"/>
    <cellStyle name="Calculation 2 36 4 2 2 2" xfId="8183" xr:uid="{00000000-0005-0000-0000-000087050000}"/>
    <cellStyle name="Calculation 2 36 4 2 3" xfId="6581" xr:uid="{00000000-0005-0000-0000-000088050000}"/>
    <cellStyle name="Calculation 2 36 4 3" xfId="4808" xr:uid="{00000000-0005-0000-0000-000089050000}"/>
    <cellStyle name="Calculation 2 36 4 3 2" xfId="7796" xr:uid="{00000000-0005-0000-0000-00008A050000}"/>
    <cellStyle name="Calculation 2 36 4 4" xfId="5615" xr:uid="{00000000-0005-0000-0000-00008B050000}"/>
    <cellStyle name="Calculation 2 36 5" xfId="3718" xr:uid="{00000000-0005-0000-0000-00008C050000}"/>
    <cellStyle name="Calculation 2 36 5 2" xfId="5196" xr:uid="{00000000-0005-0000-0000-00008D050000}"/>
    <cellStyle name="Calculation 2 36 5 2 2" xfId="8184" xr:uid="{00000000-0005-0000-0000-00008E050000}"/>
    <cellStyle name="Calculation 2 36 5 3" xfId="6582" xr:uid="{00000000-0005-0000-0000-00008F050000}"/>
    <cellStyle name="Calculation 2 36 6" xfId="4805" xr:uid="{00000000-0005-0000-0000-000090050000}"/>
    <cellStyle name="Calculation 2 36 6 2" xfId="7793" xr:uid="{00000000-0005-0000-0000-000091050000}"/>
    <cellStyle name="Calculation 2 36 7" xfId="5612" xr:uid="{00000000-0005-0000-0000-000092050000}"/>
    <cellStyle name="Calculation 2 37" xfId="1576" xr:uid="{00000000-0005-0000-0000-000093050000}"/>
    <cellStyle name="Calculation 2 37 2" xfId="1577" xr:uid="{00000000-0005-0000-0000-000094050000}"/>
    <cellStyle name="Calculation 2 37 2 2" xfId="3719" xr:uid="{00000000-0005-0000-0000-000095050000}"/>
    <cellStyle name="Calculation 2 37 2 2 2" xfId="5197" xr:uid="{00000000-0005-0000-0000-000096050000}"/>
    <cellStyle name="Calculation 2 37 2 2 2 2" xfId="8185" xr:uid="{00000000-0005-0000-0000-000097050000}"/>
    <cellStyle name="Calculation 2 37 2 2 3" xfId="6583" xr:uid="{00000000-0005-0000-0000-000098050000}"/>
    <cellStyle name="Calculation 2 37 2 3" xfId="4810" xr:uid="{00000000-0005-0000-0000-000099050000}"/>
    <cellStyle name="Calculation 2 37 2 3 2" xfId="7798" xr:uid="{00000000-0005-0000-0000-00009A050000}"/>
    <cellStyle name="Calculation 2 37 2 4" xfId="5617" xr:uid="{00000000-0005-0000-0000-00009B050000}"/>
    <cellStyle name="Calculation 2 37 3" xfId="1578" xr:uid="{00000000-0005-0000-0000-00009C050000}"/>
    <cellStyle name="Calculation 2 37 3 2" xfId="3720" xr:uid="{00000000-0005-0000-0000-00009D050000}"/>
    <cellStyle name="Calculation 2 37 3 2 2" xfId="5198" xr:uid="{00000000-0005-0000-0000-00009E050000}"/>
    <cellStyle name="Calculation 2 37 3 2 2 2" xfId="8186" xr:uid="{00000000-0005-0000-0000-00009F050000}"/>
    <cellStyle name="Calculation 2 37 3 2 3" xfId="6584" xr:uid="{00000000-0005-0000-0000-0000A0050000}"/>
    <cellStyle name="Calculation 2 37 3 3" xfId="4811" xr:uid="{00000000-0005-0000-0000-0000A1050000}"/>
    <cellStyle name="Calculation 2 37 3 3 2" xfId="7799" xr:uid="{00000000-0005-0000-0000-0000A2050000}"/>
    <cellStyle name="Calculation 2 37 3 4" xfId="5618" xr:uid="{00000000-0005-0000-0000-0000A3050000}"/>
    <cellStyle name="Calculation 2 37 4" xfId="1579" xr:uid="{00000000-0005-0000-0000-0000A4050000}"/>
    <cellStyle name="Calculation 2 37 4 2" xfId="3721" xr:uid="{00000000-0005-0000-0000-0000A5050000}"/>
    <cellStyle name="Calculation 2 37 4 2 2" xfId="5199" xr:uid="{00000000-0005-0000-0000-0000A6050000}"/>
    <cellStyle name="Calculation 2 37 4 2 2 2" xfId="8187" xr:uid="{00000000-0005-0000-0000-0000A7050000}"/>
    <cellStyle name="Calculation 2 37 4 2 3" xfId="6585" xr:uid="{00000000-0005-0000-0000-0000A8050000}"/>
    <cellStyle name="Calculation 2 37 4 3" xfId="4812" xr:uid="{00000000-0005-0000-0000-0000A9050000}"/>
    <cellStyle name="Calculation 2 37 4 3 2" xfId="7800" xr:uid="{00000000-0005-0000-0000-0000AA050000}"/>
    <cellStyle name="Calculation 2 37 4 4" xfId="5619" xr:uid="{00000000-0005-0000-0000-0000AB050000}"/>
    <cellStyle name="Calculation 2 37 5" xfId="3722" xr:uid="{00000000-0005-0000-0000-0000AC050000}"/>
    <cellStyle name="Calculation 2 37 5 2" xfId="5200" xr:uid="{00000000-0005-0000-0000-0000AD050000}"/>
    <cellStyle name="Calculation 2 37 5 2 2" xfId="8188" xr:uid="{00000000-0005-0000-0000-0000AE050000}"/>
    <cellStyle name="Calculation 2 37 5 3" xfId="6586" xr:uid="{00000000-0005-0000-0000-0000AF050000}"/>
    <cellStyle name="Calculation 2 37 6" xfId="4809" xr:uid="{00000000-0005-0000-0000-0000B0050000}"/>
    <cellStyle name="Calculation 2 37 6 2" xfId="7797" xr:uid="{00000000-0005-0000-0000-0000B1050000}"/>
    <cellStyle name="Calculation 2 37 7" xfId="5616" xr:uid="{00000000-0005-0000-0000-0000B2050000}"/>
    <cellStyle name="Calculation 2 38" xfId="1580" xr:uid="{00000000-0005-0000-0000-0000B3050000}"/>
    <cellStyle name="Calculation 2 38 2" xfId="1581" xr:uid="{00000000-0005-0000-0000-0000B4050000}"/>
    <cellStyle name="Calculation 2 38 2 2" xfId="3723" xr:uid="{00000000-0005-0000-0000-0000B5050000}"/>
    <cellStyle name="Calculation 2 38 2 2 2" xfId="5201" xr:uid="{00000000-0005-0000-0000-0000B6050000}"/>
    <cellStyle name="Calculation 2 38 2 2 2 2" xfId="8189" xr:uid="{00000000-0005-0000-0000-0000B7050000}"/>
    <cellStyle name="Calculation 2 38 2 2 3" xfId="6587" xr:uid="{00000000-0005-0000-0000-0000B8050000}"/>
    <cellStyle name="Calculation 2 38 2 3" xfId="4814" xr:uid="{00000000-0005-0000-0000-0000B9050000}"/>
    <cellStyle name="Calculation 2 38 2 3 2" xfId="7802" xr:uid="{00000000-0005-0000-0000-0000BA050000}"/>
    <cellStyle name="Calculation 2 38 2 4" xfId="5621" xr:uid="{00000000-0005-0000-0000-0000BB050000}"/>
    <cellStyle name="Calculation 2 38 3" xfId="1582" xr:uid="{00000000-0005-0000-0000-0000BC050000}"/>
    <cellStyle name="Calculation 2 38 3 2" xfId="3724" xr:uid="{00000000-0005-0000-0000-0000BD050000}"/>
    <cellStyle name="Calculation 2 38 3 2 2" xfId="5202" xr:uid="{00000000-0005-0000-0000-0000BE050000}"/>
    <cellStyle name="Calculation 2 38 3 2 2 2" xfId="8190" xr:uid="{00000000-0005-0000-0000-0000BF050000}"/>
    <cellStyle name="Calculation 2 38 3 2 3" xfId="6588" xr:uid="{00000000-0005-0000-0000-0000C0050000}"/>
    <cellStyle name="Calculation 2 38 3 3" xfId="4815" xr:uid="{00000000-0005-0000-0000-0000C1050000}"/>
    <cellStyle name="Calculation 2 38 3 3 2" xfId="7803" xr:uid="{00000000-0005-0000-0000-0000C2050000}"/>
    <cellStyle name="Calculation 2 38 3 4" xfId="5622" xr:uid="{00000000-0005-0000-0000-0000C3050000}"/>
    <cellStyle name="Calculation 2 38 4" xfId="1583" xr:uid="{00000000-0005-0000-0000-0000C4050000}"/>
    <cellStyle name="Calculation 2 38 4 2" xfId="3725" xr:uid="{00000000-0005-0000-0000-0000C5050000}"/>
    <cellStyle name="Calculation 2 38 4 2 2" xfId="5203" xr:uid="{00000000-0005-0000-0000-0000C6050000}"/>
    <cellStyle name="Calculation 2 38 4 2 2 2" xfId="8191" xr:uid="{00000000-0005-0000-0000-0000C7050000}"/>
    <cellStyle name="Calculation 2 38 4 2 3" xfId="6589" xr:uid="{00000000-0005-0000-0000-0000C8050000}"/>
    <cellStyle name="Calculation 2 38 4 3" xfId="4816" xr:uid="{00000000-0005-0000-0000-0000C9050000}"/>
    <cellStyle name="Calculation 2 38 4 3 2" xfId="7804" xr:uid="{00000000-0005-0000-0000-0000CA050000}"/>
    <cellStyle name="Calculation 2 38 4 4" xfId="5623" xr:uid="{00000000-0005-0000-0000-0000CB050000}"/>
    <cellStyle name="Calculation 2 38 5" xfId="3726" xr:uid="{00000000-0005-0000-0000-0000CC050000}"/>
    <cellStyle name="Calculation 2 38 5 2" xfId="5204" xr:uid="{00000000-0005-0000-0000-0000CD050000}"/>
    <cellStyle name="Calculation 2 38 5 2 2" xfId="8192" xr:uid="{00000000-0005-0000-0000-0000CE050000}"/>
    <cellStyle name="Calculation 2 38 5 3" xfId="6590" xr:uid="{00000000-0005-0000-0000-0000CF050000}"/>
    <cellStyle name="Calculation 2 38 6" xfId="4813" xr:uid="{00000000-0005-0000-0000-0000D0050000}"/>
    <cellStyle name="Calculation 2 38 6 2" xfId="7801" xr:uid="{00000000-0005-0000-0000-0000D1050000}"/>
    <cellStyle name="Calculation 2 38 7" xfId="5620" xr:uid="{00000000-0005-0000-0000-0000D2050000}"/>
    <cellStyle name="Calculation 2 39" xfId="1584" xr:uid="{00000000-0005-0000-0000-0000D3050000}"/>
    <cellStyle name="Calculation 2 39 2" xfId="1585" xr:uid="{00000000-0005-0000-0000-0000D4050000}"/>
    <cellStyle name="Calculation 2 39 2 2" xfId="3727" xr:uid="{00000000-0005-0000-0000-0000D5050000}"/>
    <cellStyle name="Calculation 2 39 2 2 2" xfId="5205" xr:uid="{00000000-0005-0000-0000-0000D6050000}"/>
    <cellStyle name="Calculation 2 39 2 2 2 2" xfId="8193" xr:uid="{00000000-0005-0000-0000-0000D7050000}"/>
    <cellStyle name="Calculation 2 39 2 2 3" xfId="6591" xr:uid="{00000000-0005-0000-0000-0000D8050000}"/>
    <cellStyle name="Calculation 2 39 2 3" xfId="4818" xr:uid="{00000000-0005-0000-0000-0000D9050000}"/>
    <cellStyle name="Calculation 2 39 2 3 2" xfId="7806" xr:uid="{00000000-0005-0000-0000-0000DA050000}"/>
    <cellStyle name="Calculation 2 39 2 4" xfId="5625" xr:uid="{00000000-0005-0000-0000-0000DB050000}"/>
    <cellStyle name="Calculation 2 39 3" xfId="1586" xr:uid="{00000000-0005-0000-0000-0000DC050000}"/>
    <cellStyle name="Calculation 2 39 3 2" xfId="3728" xr:uid="{00000000-0005-0000-0000-0000DD050000}"/>
    <cellStyle name="Calculation 2 39 3 2 2" xfId="5206" xr:uid="{00000000-0005-0000-0000-0000DE050000}"/>
    <cellStyle name="Calculation 2 39 3 2 2 2" xfId="8194" xr:uid="{00000000-0005-0000-0000-0000DF050000}"/>
    <cellStyle name="Calculation 2 39 3 2 3" xfId="6592" xr:uid="{00000000-0005-0000-0000-0000E0050000}"/>
    <cellStyle name="Calculation 2 39 3 3" xfId="4819" xr:uid="{00000000-0005-0000-0000-0000E1050000}"/>
    <cellStyle name="Calculation 2 39 3 3 2" xfId="7807" xr:uid="{00000000-0005-0000-0000-0000E2050000}"/>
    <cellStyle name="Calculation 2 39 3 4" xfId="5626" xr:uid="{00000000-0005-0000-0000-0000E3050000}"/>
    <cellStyle name="Calculation 2 39 4" xfId="1587" xr:uid="{00000000-0005-0000-0000-0000E4050000}"/>
    <cellStyle name="Calculation 2 39 4 2" xfId="3729" xr:uid="{00000000-0005-0000-0000-0000E5050000}"/>
    <cellStyle name="Calculation 2 39 4 2 2" xfId="5207" xr:uid="{00000000-0005-0000-0000-0000E6050000}"/>
    <cellStyle name="Calculation 2 39 4 2 2 2" xfId="8195" xr:uid="{00000000-0005-0000-0000-0000E7050000}"/>
    <cellStyle name="Calculation 2 39 4 2 3" xfId="6593" xr:uid="{00000000-0005-0000-0000-0000E8050000}"/>
    <cellStyle name="Calculation 2 39 4 3" xfId="4820" xr:uid="{00000000-0005-0000-0000-0000E9050000}"/>
    <cellStyle name="Calculation 2 39 4 3 2" xfId="7808" xr:uid="{00000000-0005-0000-0000-0000EA050000}"/>
    <cellStyle name="Calculation 2 39 4 4" xfId="5627" xr:uid="{00000000-0005-0000-0000-0000EB050000}"/>
    <cellStyle name="Calculation 2 39 5" xfId="3730" xr:uid="{00000000-0005-0000-0000-0000EC050000}"/>
    <cellStyle name="Calculation 2 39 5 2" xfId="5208" xr:uid="{00000000-0005-0000-0000-0000ED050000}"/>
    <cellStyle name="Calculation 2 39 5 2 2" xfId="8196" xr:uid="{00000000-0005-0000-0000-0000EE050000}"/>
    <cellStyle name="Calculation 2 39 5 3" xfId="6594" xr:uid="{00000000-0005-0000-0000-0000EF050000}"/>
    <cellStyle name="Calculation 2 39 6" xfId="4817" xr:uid="{00000000-0005-0000-0000-0000F0050000}"/>
    <cellStyle name="Calculation 2 39 6 2" xfId="7805" xr:uid="{00000000-0005-0000-0000-0000F1050000}"/>
    <cellStyle name="Calculation 2 39 7" xfId="5624" xr:uid="{00000000-0005-0000-0000-0000F2050000}"/>
    <cellStyle name="Calculation 2 4" xfId="1588" xr:uid="{00000000-0005-0000-0000-0000F3050000}"/>
    <cellStyle name="Calculation 2 4 2" xfId="1589" xr:uid="{00000000-0005-0000-0000-0000F4050000}"/>
    <cellStyle name="Calculation 2 4 2 2" xfId="3731" xr:uid="{00000000-0005-0000-0000-0000F5050000}"/>
    <cellStyle name="Calculation 2 4 2 2 2" xfId="5209" xr:uid="{00000000-0005-0000-0000-0000F6050000}"/>
    <cellStyle name="Calculation 2 4 2 2 2 2" xfId="8197" xr:uid="{00000000-0005-0000-0000-0000F7050000}"/>
    <cellStyle name="Calculation 2 4 2 2 3" xfId="6595" xr:uid="{00000000-0005-0000-0000-0000F8050000}"/>
    <cellStyle name="Calculation 2 4 2 3" xfId="4822" xr:uid="{00000000-0005-0000-0000-0000F9050000}"/>
    <cellStyle name="Calculation 2 4 2 3 2" xfId="7810" xr:uid="{00000000-0005-0000-0000-0000FA050000}"/>
    <cellStyle name="Calculation 2 4 2 4" xfId="5629" xr:uid="{00000000-0005-0000-0000-0000FB050000}"/>
    <cellStyle name="Calculation 2 4 3" xfId="1590" xr:uid="{00000000-0005-0000-0000-0000FC050000}"/>
    <cellStyle name="Calculation 2 4 3 2" xfId="3732" xr:uid="{00000000-0005-0000-0000-0000FD050000}"/>
    <cellStyle name="Calculation 2 4 3 2 2" xfId="5210" xr:uid="{00000000-0005-0000-0000-0000FE050000}"/>
    <cellStyle name="Calculation 2 4 3 2 2 2" xfId="8198" xr:uid="{00000000-0005-0000-0000-0000FF050000}"/>
    <cellStyle name="Calculation 2 4 3 2 3" xfId="6596" xr:uid="{00000000-0005-0000-0000-000000060000}"/>
    <cellStyle name="Calculation 2 4 3 3" xfId="4823" xr:uid="{00000000-0005-0000-0000-000001060000}"/>
    <cellStyle name="Calculation 2 4 3 3 2" xfId="7811" xr:uid="{00000000-0005-0000-0000-000002060000}"/>
    <cellStyle name="Calculation 2 4 3 4" xfId="5630" xr:uid="{00000000-0005-0000-0000-000003060000}"/>
    <cellStyle name="Calculation 2 4 4" xfId="1591" xr:uid="{00000000-0005-0000-0000-000004060000}"/>
    <cellStyle name="Calculation 2 4 4 2" xfId="3733" xr:uid="{00000000-0005-0000-0000-000005060000}"/>
    <cellStyle name="Calculation 2 4 4 2 2" xfId="5211" xr:uid="{00000000-0005-0000-0000-000006060000}"/>
    <cellStyle name="Calculation 2 4 4 2 2 2" xfId="8199" xr:uid="{00000000-0005-0000-0000-000007060000}"/>
    <cellStyle name="Calculation 2 4 4 2 3" xfId="6597" xr:uid="{00000000-0005-0000-0000-000008060000}"/>
    <cellStyle name="Calculation 2 4 4 3" xfId="4824" xr:uid="{00000000-0005-0000-0000-000009060000}"/>
    <cellStyle name="Calculation 2 4 4 3 2" xfId="7812" xr:uid="{00000000-0005-0000-0000-00000A060000}"/>
    <cellStyle name="Calculation 2 4 4 4" xfId="5631" xr:uid="{00000000-0005-0000-0000-00000B060000}"/>
    <cellStyle name="Calculation 2 4 5" xfId="3734" xr:uid="{00000000-0005-0000-0000-00000C060000}"/>
    <cellStyle name="Calculation 2 4 5 2" xfId="5212" xr:uid="{00000000-0005-0000-0000-00000D060000}"/>
    <cellStyle name="Calculation 2 4 5 2 2" xfId="8200" xr:uid="{00000000-0005-0000-0000-00000E060000}"/>
    <cellStyle name="Calculation 2 4 5 3" xfId="6598" xr:uid="{00000000-0005-0000-0000-00000F060000}"/>
    <cellStyle name="Calculation 2 4 6" xfId="4821" xr:uid="{00000000-0005-0000-0000-000010060000}"/>
    <cellStyle name="Calculation 2 4 6 2" xfId="7809" xr:uid="{00000000-0005-0000-0000-000011060000}"/>
    <cellStyle name="Calculation 2 4 7" xfId="5628" xr:uid="{00000000-0005-0000-0000-000012060000}"/>
    <cellStyle name="Calculation 2 40" xfId="1592" xr:uid="{00000000-0005-0000-0000-000013060000}"/>
    <cellStyle name="Calculation 2 40 2" xfId="1593" xr:uid="{00000000-0005-0000-0000-000014060000}"/>
    <cellStyle name="Calculation 2 40 2 2" xfId="3735" xr:uid="{00000000-0005-0000-0000-000015060000}"/>
    <cellStyle name="Calculation 2 40 2 2 2" xfId="5213" xr:uid="{00000000-0005-0000-0000-000016060000}"/>
    <cellStyle name="Calculation 2 40 2 2 2 2" xfId="8201" xr:uid="{00000000-0005-0000-0000-000017060000}"/>
    <cellStyle name="Calculation 2 40 2 2 3" xfId="6599" xr:uid="{00000000-0005-0000-0000-000018060000}"/>
    <cellStyle name="Calculation 2 40 2 3" xfId="4826" xr:uid="{00000000-0005-0000-0000-000019060000}"/>
    <cellStyle name="Calculation 2 40 2 3 2" xfId="7814" xr:uid="{00000000-0005-0000-0000-00001A060000}"/>
    <cellStyle name="Calculation 2 40 2 4" xfId="5633" xr:uid="{00000000-0005-0000-0000-00001B060000}"/>
    <cellStyle name="Calculation 2 40 3" xfId="1594" xr:uid="{00000000-0005-0000-0000-00001C060000}"/>
    <cellStyle name="Calculation 2 40 3 2" xfId="3736" xr:uid="{00000000-0005-0000-0000-00001D060000}"/>
    <cellStyle name="Calculation 2 40 3 2 2" xfId="5214" xr:uid="{00000000-0005-0000-0000-00001E060000}"/>
    <cellStyle name="Calculation 2 40 3 2 2 2" xfId="8202" xr:uid="{00000000-0005-0000-0000-00001F060000}"/>
    <cellStyle name="Calculation 2 40 3 2 3" xfId="6600" xr:uid="{00000000-0005-0000-0000-000020060000}"/>
    <cellStyle name="Calculation 2 40 3 3" xfId="4827" xr:uid="{00000000-0005-0000-0000-000021060000}"/>
    <cellStyle name="Calculation 2 40 3 3 2" xfId="7815" xr:uid="{00000000-0005-0000-0000-000022060000}"/>
    <cellStyle name="Calculation 2 40 3 4" xfId="5634" xr:uid="{00000000-0005-0000-0000-000023060000}"/>
    <cellStyle name="Calculation 2 40 4" xfId="1595" xr:uid="{00000000-0005-0000-0000-000024060000}"/>
    <cellStyle name="Calculation 2 40 4 2" xfId="3737" xr:uid="{00000000-0005-0000-0000-000025060000}"/>
    <cellStyle name="Calculation 2 40 4 2 2" xfId="5215" xr:uid="{00000000-0005-0000-0000-000026060000}"/>
    <cellStyle name="Calculation 2 40 4 2 2 2" xfId="8203" xr:uid="{00000000-0005-0000-0000-000027060000}"/>
    <cellStyle name="Calculation 2 40 4 2 3" xfId="6601" xr:uid="{00000000-0005-0000-0000-000028060000}"/>
    <cellStyle name="Calculation 2 40 4 3" xfId="4828" xr:uid="{00000000-0005-0000-0000-000029060000}"/>
    <cellStyle name="Calculation 2 40 4 3 2" xfId="7816" xr:uid="{00000000-0005-0000-0000-00002A060000}"/>
    <cellStyle name="Calculation 2 40 4 4" xfId="5635" xr:uid="{00000000-0005-0000-0000-00002B060000}"/>
    <cellStyle name="Calculation 2 40 5" xfId="3738" xr:uid="{00000000-0005-0000-0000-00002C060000}"/>
    <cellStyle name="Calculation 2 40 5 2" xfId="5216" xr:uid="{00000000-0005-0000-0000-00002D060000}"/>
    <cellStyle name="Calculation 2 40 5 2 2" xfId="8204" xr:uid="{00000000-0005-0000-0000-00002E060000}"/>
    <cellStyle name="Calculation 2 40 5 3" xfId="6602" xr:uid="{00000000-0005-0000-0000-00002F060000}"/>
    <cellStyle name="Calculation 2 40 6" xfId="4825" xr:uid="{00000000-0005-0000-0000-000030060000}"/>
    <cellStyle name="Calculation 2 40 6 2" xfId="7813" xr:uid="{00000000-0005-0000-0000-000031060000}"/>
    <cellStyle name="Calculation 2 40 7" xfId="5632" xr:uid="{00000000-0005-0000-0000-000032060000}"/>
    <cellStyle name="Calculation 2 41" xfId="1596" xr:uid="{00000000-0005-0000-0000-000033060000}"/>
    <cellStyle name="Calculation 2 41 2" xfId="1597" xr:uid="{00000000-0005-0000-0000-000034060000}"/>
    <cellStyle name="Calculation 2 41 2 2" xfId="3739" xr:uid="{00000000-0005-0000-0000-000035060000}"/>
    <cellStyle name="Calculation 2 41 2 2 2" xfId="5217" xr:uid="{00000000-0005-0000-0000-000036060000}"/>
    <cellStyle name="Calculation 2 41 2 2 2 2" xfId="8205" xr:uid="{00000000-0005-0000-0000-000037060000}"/>
    <cellStyle name="Calculation 2 41 2 2 3" xfId="6603" xr:uid="{00000000-0005-0000-0000-000038060000}"/>
    <cellStyle name="Calculation 2 41 2 3" xfId="4830" xr:uid="{00000000-0005-0000-0000-000039060000}"/>
    <cellStyle name="Calculation 2 41 2 3 2" xfId="7818" xr:uid="{00000000-0005-0000-0000-00003A060000}"/>
    <cellStyle name="Calculation 2 41 2 4" xfId="5637" xr:uid="{00000000-0005-0000-0000-00003B060000}"/>
    <cellStyle name="Calculation 2 41 3" xfId="1598" xr:uid="{00000000-0005-0000-0000-00003C060000}"/>
    <cellStyle name="Calculation 2 41 3 2" xfId="3740" xr:uid="{00000000-0005-0000-0000-00003D060000}"/>
    <cellStyle name="Calculation 2 41 3 2 2" xfId="5218" xr:uid="{00000000-0005-0000-0000-00003E060000}"/>
    <cellStyle name="Calculation 2 41 3 2 2 2" xfId="8206" xr:uid="{00000000-0005-0000-0000-00003F060000}"/>
    <cellStyle name="Calculation 2 41 3 2 3" xfId="6604" xr:uid="{00000000-0005-0000-0000-000040060000}"/>
    <cellStyle name="Calculation 2 41 3 3" xfId="4831" xr:uid="{00000000-0005-0000-0000-000041060000}"/>
    <cellStyle name="Calculation 2 41 3 3 2" xfId="7819" xr:uid="{00000000-0005-0000-0000-000042060000}"/>
    <cellStyle name="Calculation 2 41 3 4" xfId="5638" xr:uid="{00000000-0005-0000-0000-000043060000}"/>
    <cellStyle name="Calculation 2 41 4" xfId="1599" xr:uid="{00000000-0005-0000-0000-000044060000}"/>
    <cellStyle name="Calculation 2 41 4 2" xfId="3741" xr:uid="{00000000-0005-0000-0000-000045060000}"/>
    <cellStyle name="Calculation 2 41 4 2 2" xfId="5219" xr:uid="{00000000-0005-0000-0000-000046060000}"/>
    <cellStyle name="Calculation 2 41 4 2 2 2" xfId="8207" xr:uid="{00000000-0005-0000-0000-000047060000}"/>
    <cellStyle name="Calculation 2 41 4 2 3" xfId="6605" xr:uid="{00000000-0005-0000-0000-000048060000}"/>
    <cellStyle name="Calculation 2 41 4 3" xfId="4832" xr:uid="{00000000-0005-0000-0000-000049060000}"/>
    <cellStyle name="Calculation 2 41 4 3 2" xfId="7820" xr:uid="{00000000-0005-0000-0000-00004A060000}"/>
    <cellStyle name="Calculation 2 41 4 4" xfId="5639" xr:uid="{00000000-0005-0000-0000-00004B060000}"/>
    <cellStyle name="Calculation 2 41 5" xfId="3742" xr:uid="{00000000-0005-0000-0000-00004C060000}"/>
    <cellStyle name="Calculation 2 41 5 2" xfId="5220" xr:uid="{00000000-0005-0000-0000-00004D060000}"/>
    <cellStyle name="Calculation 2 41 5 2 2" xfId="8208" xr:uid="{00000000-0005-0000-0000-00004E060000}"/>
    <cellStyle name="Calculation 2 41 5 3" xfId="6606" xr:uid="{00000000-0005-0000-0000-00004F060000}"/>
    <cellStyle name="Calculation 2 41 6" xfId="4829" xr:uid="{00000000-0005-0000-0000-000050060000}"/>
    <cellStyle name="Calculation 2 41 6 2" xfId="7817" xr:uid="{00000000-0005-0000-0000-000051060000}"/>
    <cellStyle name="Calculation 2 41 7" xfId="5636" xr:uid="{00000000-0005-0000-0000-000052060000}"/>
    <cellStyle name="Calculation 2 42" xfId="1600" xr:uid="{00000000-0005-0000-0000-000053060000}"/>
    <cellStyle name="Calculation 2 42 2" xfId="1601" xr:uid="{00000000-0005-0000-0000-000054060000}"/>
    <cellStyle name="Calculation 2 42 2 2" xfId="3743" xr:uid="{00000000-0005-0000-0000-000055060000}"/>
    <cellStyle name="Calculation 2 42 2 2 2" xfId="5221" xr:uid="{00000000-0005-0000-0000-000056060000}"/>
    <cellStyle name="Calculation 2 42 2 2 2 2" xfId="8209" xr:uid="{00000000-0005-0000-0000-000057060000}"/>
    <cellStyle name="Calculation 2 42 2 2 3" xfId="6607" xr:uid="{00000000-0005-0000-0000-000058060000}"/>
    <cellStyle name="Calculation 2 42 2 3" xfId="4834" xr:uid="{00000000-0005-0000-0000-000059060000}"/>
    <cellStyle name="Calculation 2 42 2 3 2" xfId="7822" xr:uid="{00000000-0005-0000-0000-00005A060000}"/>
    <cellStyle name="Calculation 2 42 2 4" xfId="5641" xr:uid="{00000000-0005-0000-0000-00005B060000}"/>
    <cellStyle name="Calculation 2 42 3" xfId="1602" xr:uid="{00000000-0005-0000-0000-00005C060000}"/>
    <cellStyle name="Calculation 2 42 3 2" xfId="3744" xr:uid="{00000000-0005-0000-0000-00005D060000}"/>
    <cellStyle name="Calculation 2 42 3 2 2" xfId="5222" xr:uid="{00000000-0005-0000-0000-00005E060000}"/>
    <cellStyle name="Calculation 2 42 3 2 2 2" xfId="8210" xr:uid="{00000000-0005-0000-0000-00005F060000}"/>
    <cellStyle name="Calculation 2 42 3 2 3" xfId="6608" xr:uid="{00000000-0005-0000-0000-000060060000}"/>
    <cellStyle name="Calculation 2 42 3 3" xfId="4835" xr:uid="{00000000-0005-0000-0000-000061060000}"/>
    <cellStyle name="Calculation 2 42 3 3 2" xfId="7823" xr:uid="{00000000-0005-0000-0000-000062060000}"/>
    <cellStyle name="Calculation 2 42 3 4" xfId="5642" xr:uid="{00000000-0005-0000-0000-000063060000}"/>
    <cellStyle name="Calculation 2 42 4" xfId="1603" xr:uid="{00000000-0005-0000-0000-000064060000}"/>
    <cellStyle name="Calculation 2 42 4 2" xfId="3745" xr:uid="{00000000-0005-0000-0000-000065060000}"/>
    <cellStyle name="Calculation 2 42 4 2 2" xfId="5223" xr:uid="{00000000-0005-0000-0000-000066060000}"/>
    <cellStyle name="Calculation 2 42 4 2 2 2" xfId="8211" xr:uid="{00000000-0005-0000-0000-000067060000}"/>
    <cellStyle name="Calculation 2 42 4 2 3" xfId="6609" xr:uid="{00000000-0005-0000-0000-000068060000}"/>
    <cellStyle name="Calculation 2 42 4 3" xfId="4836" xr:uid="{00000000-0005-0000-0000-000069060000}"/>
    <cellStyle name="Calculation 2 42 4 3 2" xfId="7824" xr:uid="{00000000-0005-0000-0000-00006A060000}"/>
    <cellStyle name="Calculation 2 42 4 4" xfId="5643" xr:uid="{00000000-0005-0000-0000-00006B060000}"/>
    <cellStyle name="Calculation 2 42 5" xfId="3746" xr:uid="{00000000-0005-0000-0000-00006C060000}"/>
    <cellStyle name="Calculation 2 42 5 2" xfId="5224" xr:uid="{00000000-0005-0000-0000-00006D060000}"/>
    <cellStyle name="Calculation 2 42 5 2 2" xfId="8212" xr:uid="{00000000-0005-0000-0000-00006E060000}"/>
    <cellStyle name="Calculation 2 42 5 3" xfId="6610" xr:uid="{00000000-0005-0000-0000-00006F060000}"/>
    <cellStyle name="Calculation 2 42 6" xfId="4833" xr:uid="{00000000-0005-0000-0000-000070060000}"/>
    <cellStyle name="Calculation 2 42 6 2" xfId="7821" xr:uid="{00000000-0005-0000-0000-000071060000}"/>
    <cellStyle name="Calculation 2 42 7" xfId="5640" xr:uid="{00000000-0005-0000-0000-000072060000}"/>
    <cellStyle name="Calculation 2 43" xfId="1604" xr:uid="{00000000-0005-0000-0000-000073060000}"/>
    <cellStyle name="Calculation 2 43 2" xfId="1605" xr:uid="{00000000-0005-0000-0000-000074060000}"/>
    <cellStyle name="Calculation 2 43 2 2" xfId="3747" xr:uid="{00000000-0005-0000-0000-000075060000}"/>
    <cellStyle name="Calculation 2 43 2 2 2" xfId="5225" xr:uid="{00000000-0005-0000-0000-000076060000}"/>
    <cellStyle name="Calculation 2 43 2 2 2 2" xfId="8213" xr:uid="{00000000-0005-0000-0000-000077060000}"/>
    <cellStyle name="Calculation 2 43 2 2 3" xfId="6611" xr:uid="{00000000-0005-0000-0000-000078060000}"/>
    <cellStyle name="Calculation 2 43 2 3" xfId="4838" xr:uid="{00000000-0005-0000-0000-000079060000}"/>
    <cellStyle name="Calculation 2 43 2 3 2" xfId="7826" xr:uid="{00000000-0005-0000-0000-00007A060000}"/>
    <cellStyle name="Calculation 2 43 2 4" xfId="5645" xr:uid="{00000000-0005-0000-0000-00007B060000}"/>
    <cellStyle name="Calculation 2 43 3" xfId="1606" xr:uid="{00000000-0005-0000-0000-00007C060000}"/>
    <cellStyle name="Calculation 2 43 3 2" xfId="3748" xr:uid="{00000000-0005-0000-0000-00007D060000}"/>
    <cellStyle name="Calculation 2 43 3 2 2" xfId="5226" xr:uid="{00000000-0005-0000-0000-00007E060000}"/>
    <cellStyle name="Calculation 2 43 3 2 2 2" xfId="8214" xr:uid="{00000000-0005-0000-0000-00007F060000}"/>
    <cellStyle name="Calculation 2 43 3 2 3" xfId="6612" xr:uid="{00000000-0005-0000-0000-000080060000}"/>
    <cellStyle name="Calculation 2 43 3 3" xfId="4839" xr:uid="{00000000-0005-0000-0000-000081060000}"/>
    <cellStyle name="Calculation 2 43 3 3 2" xfId="7827" xr:uid="{00000000-0005-0000-0000-000082060000}"/>
    <cellStyle name="Calculation 2 43 3 4" xfId="5646" xr:uid="{00000000-0005-0000-0000-000083060000}"/>
    <cellStyle name="Calculation 2 43 4" xfId="1607" xr:uid="{00000000-0005-0000-0000-000084060000}"/>
    <cellStyle name="Calculation 2 43 4 2" xfId="3749" xr:uid="{00000000-0005-0000-0000-000085060000}"/>
    <cellStyle name="Calculation 2 43 4 2 2" xfId="5227" xr:uid="{00000000-0005-0000-0000-000086060000}"/>
    <cellStyle name="Calculation 2 43 4 2 2 2" xfId="8215" xr:uid="{00000000-0005-0000-0000-000087060000}"/>
    <cellStyle name="Calculation 2 43 4 2 3" xfId="6613" xr:uid="{00000000-0005-0000-0000-000088060000}"/>
    <cellStyle name="Calculation 2 43 4 3" xfId="4840" xr:uid="{00000000-0005-0000-0000-000089060000}"/>
    <cellStyle name="Calculation 2 43 4 3 2" xfId="7828" xr:uid="{00000000-0005-0000-0000-00008A060000}"/>
    <cellStyle name="Calculation 2 43 4 4" xfId="5647" xr:uid="{00000000-0005-0000-0000-00008B060000}"/>
    <cellStyle name="Calculation 2 43 5" xfId="3750" xr:uid="{00000000-0005-0000-0000-00008C060000}"/>
    <cellStyle name="Calculation 2 43 5 2" xfId="5228" xr:uid="{00000000-0005-0000-0000-00008D060000}"/>
    <cellStyle name="Calculation 2 43 5 2 2" xfId="8216" xr:uid="{00000000-0005-0000-0000-00008E060000}"/>
    <cellStyle name="Calculation 2 43 5 3" xfId="6614" xr:uid="{00000000-0005-0000-0000-00008F060000}"/>
    <cellStyle name="Calculation 2 43 6" xfId="4837" xr:uid="{00000000-0005-0000-0000-000090060000}"/>
    <cellStyle name="Calculation 2 43 6 2" xfId="7825" xr:uid="{00000000-0005-0000-0000-000091060000}"/>
    <cellStyle name="Calculation 2 43 7" xfId="5644" xr:uid="{00000000-0005-0000-0000-000092060000}"/>
    <cellStyle name="Calculation 2 44" xfId="1608" xr:uid="{00000000-0005-0000-0000-000093060000}"/>
    <cellStyle name="Calculation 2 44 2" xfId="1609" xr:uid="{00000000-0005-0000-0000-000094060000}"/>
    <cellStyle name="Calculation 2 44 2 2" xfId="3751" xr:uid="{00000000-0005-0000-0000-000095060000}"/>
    <cellStyle name="Calculation 2 44 2 2 2" xfId="5229" xr:uid="{00000000-0005-0000-0000-000096060000}"/>
    <cellStyle name="Calculation 2 44 2 2 2 2" xfId="8217" xr:uid="{00000000-0005-0000-0000-000097060000}"/>
    <cellStyle name="Calculation 2 44 2 2 3" xfId="6615" xr:uid="{00000000-0005-0000-0000-000098060000}"/>
    <cellStyle name="Calculation 2 44 2 3" xfId="4842" xr:uid="{00000000-0005-0000-0000-000099060000}"/>
    <cellStyle name="Calculation 2 44 2 3 2" xfId="7830" xr:uid="{00000000-0005-0000-0000-00009A060000}"/>
    <cellStyle name="Calculation 2 44 2 4" xfId="5649" xr:uid="{00000000-0005-0000-0000-00009B060000}"/>
    <cellStyle name="Calculation 2 44 3" xfId="1610" xr:uid="{00000000-0005-0000-0000-00009C060000}"/>
    <cellStyle name="Calculation 2 44 3 2" xfId="3752" xr:uid="{00000000-0005-0000-0000-00009D060000}"/>
    <cellStyle name="Calculation 2 44 3 2 2" xfId="5230" xr:uid="{00000000-0005-0000-0000-00009E060000}"/>
    <cellStyle name="Calculation 2 44 3 2 2 2" xfId="8218" xr:uid="{00000000-0005-0000-0000-00009F060000}"/>
    <cellStyle name="Calculation 2 44 3 2 3" xfId="6616" xr:uid="{00000000-0005-0000-0000-0000A0060000}"/>
    <cellStyle name="Calculation 2 44 3 3" xfId="4843" xr:uid="{00000000-0005-0000-0000-0000A1060000}"/>
    <cellStyle name="Calculation 2 44 3 3 2" xfId="7831" xr:uid="{00000000-0005-0000-0000-0000A2060000}"/>
    <cellStyle name="Calculation 2 44 3 4" xfId="5650" xr:uid="{00000000-0005-0000-0000-0000A3060000}"/>
    <cellStyle name="Calculation 2 44 4" xfId="1611" xr:uid="{00000000-0005-0000-0000-0000A4060000}"/>
    <cellStyle name="Calculation 2 44 4 2" xfId="3753" xr:uid="{00000000-0005-0000-0000-0000A5060000}"/>
    <cellStyle name="Calculation 2 44 4 2 2" xfId="5231" xr:uid="{00000000-0005-0000-0000-0000A6060000}"/>
    <cellStyle name="Calculation 2 44 4 2 2 2" xfId="8219" xr:uid="{00000000-0005-0000-0000-0000A7060000}"/>
    <cellStyle name="Calculation 2 44 4 2 3" xfId="6617" xr:uid="{00000000-0005-0000-0000-0000A8060000}"/>
    <cellStyle name="Calculation 2 44 4 3" xfId="4844" xr:uid="{00000000-0005-0000-0000-0000A9060000}"/>
    <cellStyle name="Calculation 2 44 4 3 2" xfId="7832" xr:uid="{00000000-0005-0000-0000-0000AA060000}"/>
    <cellStyle name="Calculation 2 44 4 4" xfId="5651" xr:uid="{00000000-0005-0000-0000-0000AB060000}"/>
    <cellStyle name="Calculation 2 44 5" xfId="3754" xr:uid="{00000000-0005-0000-0000-0000AC060000}"/>
    <cellStyle name="Calculation 2 44 5 2" xfId="5232" xr:uid="{00000000-0005-0000-0000-0000AD060000}"/>
    <cellStyle name="Calculation 2 44 5 2 2" xfId="8220" xr:uid="{00000000-0005-0000-0000-0000AE060000}"/>
    <cellStyle name="Calculation 2 44 5 3" xfId="6618" xr:uid="{00000000-0005-0000-0000-0000AF060000}"/>
    <cellStyle name="Calculation 2 44 6" xfId="4841" xr:uid="{00000000-0005-0000-0000-0000B0060000}"/>
    <cellStyle name="Calculation 2 44 6 2" xfId="7829" xr:uid="{00000000-0005-0000-0000-0000B1060000}"/>
    <cellStyle name="Calculation 2 44 7" xfId="5648" xr:uid="{00000000-0005-0000-0000-0000B2060000}"/>
    <cellStyle name="Calculation 2 45" xfId="1612" xr:uid="{00000000-0005-0000-0000-0000B3060000}"/>
    <cellStyle name="Calculation 2 45 2" xfId="1613" xr:uid="{00000000-0005-0000-0000-0000B4060000}"/>
    <cellStyle name="Calculation 2 45 2 2" xfId="3755" xr:uid="{00000000-0005-0000-0000-0000B5060000}"/>
    <cellStyle name="Calculation 2 45 2 2 2" xfId="5233" xr:uid="{00000000-0005-0000-0000-0000B6060000}"/>
    <cellStyle name="Calculation 2 45 2 2 2 2" xfId="8221" xr:uid="{00000000-0005-0000-0000-0000B7060000}"/>
    <cellStyle name="Calculation 2 45 2 2 3" xfId="6619" xr:uid="{00000000-0005-0000-0000-0000B8060000}"/>
    <cellStyle name="Calculation 2 45 2 3" xfId="4846" xr:uid="{00000000-0005-0000-0000-0000B9060000}"/>
    <cellStyle name="Calculation 2 45 2 3 2" xfId="7834" xr:uid="{00000000-0005-0000-0000-0000BA060000}"/>
    <cellStyle name="Calculation 2 45 2 4" xfId="5653" xr:uid="{00000000-0005-0000-0000-0000BB060000}"/>
    <cellStyle name="Calculation 2 45 3" xfId="1614" xr:uid="{00000000-0005-0000-0000-0000BC060000}"/>
    <cellStyle name="Calculation 2 45 3 2" xfId="3756" xr:uid="{00000000-0005-0000-0000-0000BD060000}"/>
    <cellStyle name="Calculation 2 45 3 2 2" xfId="5234" xr:uid="{00000000-0005-0000-0000-0000BE060000}"/>
    <cellStyle name="Calculation 2 45 3 2 2 2" xfId="8222" xr:uid="{00000000-0005-0000-0000-0000BF060000}"/>
    <cellStyle name="Calculation 2 45 3 2 3" xfId="6620" xr:uid="{00000000-0005-0000-0000-0000C0060000}"/>
    <cellStyle name="Calculation 2 45 3 3" xfId="4847" xr:uid="{00000000-0005-0000-0000-0000C1060000}"/>
    <cellStyle name="Calculation 2 45 3 3 2" xfId="7835" xr:uid="{00000000-0005-0000-0000-0000C2060000}"/>
    <cellStyle name="Calculation 2 45 3 4" xfId="5654" xr:uid="{00000000-0005-0000-0000-0000C3060000}"/>
    <cellStyle name="Calculation 2 45 4" xfId="1615" xr:uid="{00000000-0005-0000-0000-0000C4060000}"/>
    <cellStyle name="Calculation 2 45 4 2" xfId="3757" xr:uid="{00000000-0005-0000-0000-0000C5060000}"/>
    <cellStyle name="Calculation 2 45 4 2 2" xfId="5235" xr:uid="{00000000-0005-0000-0000-0000C6060000}"/>
    <cellStyle name="Calculation 2 45 4 2 2 2" xfId="8223" xr:uid="{00000000-0005-0000-0000-0000C7060000}"/>
    <cellStyle name="Calculation 2 45 4 2 3" xfId="6621" xr:uid="{00000000-0005-0000-0000-0000C8060000}"/>
    <cellStyle name="Calculation 2 45 4 3" xfId="4848" xr:uid="{00000000-0005-0000-0000-0000C9060000}"/>
    <cellStyle name="Calculation 2 45 4 3 2" xfId="7836" xr:uid="{00000000-0005-0000-0000-0000CA060000}"/>
    <cellStyle name="Calculation 2 45 4 4" xfId="5655" xr:uid="{00000000-0005-0000-0000-0000CB060000}"/>
    <cellStyle name="Calculation 2 45 5" xfId="3758" xr:uid="{00000000-0005-0000-0000-0000CC060000}"/>
    <cellStyle name="Calculation 2 45 5 2" xfId="5236" xr:uid="{00000000-0005-0000-0000-0000CD060000}"/>
    <cellStyle name="Calculation 2 45 5 2 2" xfId="8224" xr:uid="{00000000-0005-0000-0000-0000CE060000}"/>
    <cellStyle name="Calculation 2 45 5 3" xfId="6622" xr:uid="{00000000-0005-0000-0000-0000CF060000}"/>
    <cellStyle name="Calculation 2 45 6" xfId="4845" xr:uid="{00000000-0005-0000-0000-0000D0060000}"/>
    <cellStyle name="Calculation 2 45 6 2" xfId="7833" xr:uid="{00000000-0005-0000-0000-0000D1060000}"/>
    <cellStyle name="Calculation 2 45 7" xfId="5652" xr:uid="{00000000-0005-0000-0000-0000D2060000}"/>
    <cellStyle name="Calculation 2 46" xfId="1616" xr:uid="{00000000-0005-0000-0000-0000D3060000}"/>
    <cellStyle name="Calculation 2 46 2" xfId="1617" xr:uid="{00000000-0005-0000-0000-0000D4060000}"/>
    <cellStyle name="Calculation 2 46 2 2" xfId="3759" xr:uid="{00000000-0005-0000-0000-0000D5060000}"/>
    <cellStyle name="Calculation 2 46 2 2 2" xfId="5237" xr:uid="{00000000-0005-0000-0000-0000D6060000}"/>
    <cellStyle name="Calculation 2 46 2 2 2 2" xfId="8225" xr:uid="{00000000-0005-0000-0000-0000D7060000}"/>
    <cellStyle name="Calculation 2 46 2 2 3" xfId="6623" xr:uid="{00000000-0005-0000-0000-0000D8060000}"/>
    <cellStyle name="Calculation 2 46 2 3" xfId="4850" xr:uid="{00000000-0005-0000-0000-0000D9060000}"/>
    <cellStyle name="Calculation 2 46 2 3 2" xfId="7838" xr:uid="{00000000-0005-0000-0000-0000DA060000}"/>
    <cellStyle name="Calculation 2 46 2 4" xfId="5657" xr:uid="{00000000-0005-0000-0000-0000DB060000}"/>
    <cellStyle name="Calculation 2 46 3" xfId="1618" xr:uid="{00000000-0005-0000-0000-0000DC060000}"/>
    <cellStyle name="Calculation 2 46 3 2" xfId="3760" xr:uid="{00000000-0005-0000-0000-0000DD060000}"/>
    <cellStyle name="Calculation 2 46 3 2 2" xfId="5238" xr:uid="{00000000-0005-0000-0000-0000DE060000}"/>
    <cellStyle name="Calculation 2 46 3 2 2 2" xfId="8226" xr:uid="{00000000-0005-0000-0000-0000DF060000}"/>
    <cellStyle name="Calculation 2 46 3 2 3" xfId="6624" xr:uid="{00000000-0005-0000-0000-0000E0060000}"/>
    <cellStyle name="Calculation 2 46 3 3" xfId="4851" xr:uid="{00000000-0005-0000-0000-0000E1060000}"/>
    <cellStyle name="Calculation 2 46 3 3 2" xfId="7839" xr:uid="{00000000-0005-0000-0000-0000E2060000}"/>
    <cellStyle name="Calculation 2 46 3 4" xfId="5658" xr:uid="{00000000-0005-0000-0000-0000E3060000}"/>
    <cellStyle name="Calculation 2 46 4" xfId="1619" xr:uid="{00000000-0005-0000-0000-0000E4060000}"/>
    <cellStyle name="Calculation 2 46 4 2" xfId="3761" xr:uid="{00000000-0005-0000-0000-0000E5060000}"/>
    <cellStyle name="Calculation 2 46 4 2 2" xfId="5239" xr:uid="{00000000-0005-0000-0000-0000E6060000}"/>
    <cellStyle name="Calculation 2 46 4 2 2 2" xfId="8227" xr:uid="{00000000-0005-0000-0000-0000E7060000}"/>
    <cellStyle name="Calculation 2 46 4 2 3" xfId="6625" xr:uid="{00000000-0005-0000-0000-0000E8060000}"/>
    <cellStyle name="Calculation 2 46 4 3" xfId="4852" xr:uid="{00000000-0005-0000-0000-0000E9060000}"/>
    <cellStyle name="Calculation 2 46 4 3 2" xfId="7840" xr:uid="{00000000-0005-0000-0000-0000EA060000}"/>
    <cellStyle name="Calculation 2 46 4 4" xfId="5659" xr:uid="{00000000-0005-0000-0000-0000EB060000}"/>
    <cellStyle name="Calculation 2 46 5" xfId="3762" xr:uid="{00000000-0005-0000-0000-0000EC060000}"/>
    <cellStyle name="Calculation 2 46 5 2" xfId="5240" xr:uid="{00000000-0005-0000-0000-0000ED060000}"/>
    <cellStyle name="Calculation 2 46 5 2 2" xfId="8228" xr:uid="{00000000-0005-0000-0000-0000EE060000}"/>
    <cellStyle name="Calculation 2 46 5 3" xfId="6626" xr:uid="{00000000-0005-0000-0000-0000EF060000}"/>
    <cellStyle name="Calculation 2 46 6" xfId="4849" xr:uid="{00000000-0005-0000-0000-0000F0060000}"/>
    <cellStyle name="Calculation 2 46 6 2" xfId="7837" xr:uid="{00000000-0005-0000-0000-0000F1060000}"/>
    <cellStyle name="Calculation 2 46 7" xfId="5656" xr:uid="{00000000-0005-0000-0000-0000F2060000}"/>
    <cellStyle name="Calculation 2 47" xfId="1620" xr:uid="{00000000-0005-0000-0000-0000F3060000}"/>
    <cellStyle name="Calculation 2 47 2" xfId="1621" xr:uid="{00000000-0005-0000-0000-0000F4060000}"/>
    <cellStyle name="Calculation 2 47 2 2" xfId="3763" xr:uid="{00000000-0005-0000-0000-0000F5060000}"/>
    <cellStyle name="Calculation 2 47 2 2 2" xfId="5241" xr:uid="{00000000-0005-0000-0000-0000F6060000}"/>
    <cellStyle name="Calculation 2 47 2 2 2 2" xfId="8229" xr:uid="{00000000-0005-0000-0000-0000F7060000}"/>
    <cellStyle name="Calculation 2 47 2 2 3" xfId="6627" xr:uid="{00000000-0005-0000-0000-0000F8060000}"/>
    <cellStyle name="Calculation 2 47 2 3" xfId="4854" xr:uid="{00000000-0005-0000-0000-0000F9060000}"/>
    <cellStyle name="Calculation 2 47 2 3 2" xfId="7842" xr:uid="{00000000-0005-0000-0000-0000FA060000}"/>
    <cellStyle name="Calculation 2 47 2 4" xfId="5661" xr:uid="{00000000-0005-0000-0000-0000FB060000}"/>
    <cellStyle name="Calculation 2 47 3" xfId="1622" xr:uid="{00000000-0005-0000-0000-0000FC060000}"/>
    <cellStyle name="Calculation 2 47 3 2" xfId="3764" xr:uid="{00000000-0005-0000-0000-0000FD060000}"/>
    <cellStyle name="Calculation 2 47 3 2 2" xfId="5242" xr:uid="{00000000-0005-0000-0000-0000FE060000}"/>
    <cellStyle name="Calculation 2 47 3 2 2 2" xfId="8230" xr:uid="{00000000-0005-0000-0000-0000FF060000}"/>
    <cellStyle name="Calculation 2 47 3 2 3" xfId="6628" xr:uid="{00000000-0005-0000-0000-000000070000}"/>
    <cellStyle name="Calculation 2 47 3 3" xfId="4855" xr:uid="{00000000-0005-0000-0000-000001070000}"/>
    <cellStyle name="Calculation 2 47 3 3 2" xfId="7843" xr:uid="{00000000-0005-0000-0000-000002070000}"/>
    <cellStyle name="Calculation 2 47 3 4" xfId="5662" xr:uid="{00000000-0005-0000-0000-000003070000}"/>
    <cellStyle name="Calculation 2 47 4" xfId="1623" xr:uid="{00000000-0005-0000-0000-000004070000}"/>
    <cellStyle name="Calculation 2 47 4 2" xfId="3765" xr:uid="{00000000-0005-0000-0000-000005070000}"/>
    <cellStyle name="Calculation 2 47 4 2 2" xfId="5243" xr:uid="{00000000-0005-0000-0000-000006070000}"/>
    <cellStyle name="Calculation 2 47 4 2 2 2" xfId="8231" xr:uid="{00000000-0005-0000-0000-000007070000}"/>
    <cellStyle name="Calculation 2 47 4 2 3" xfId="6629" xr:uid="{00000000-0005-0000-0000-000008070000}"/>
    <cellStyle name="Calculation 2 47 4 3" xfId="4856" xr:uid="{00000000-0005-0000-0000-000009070000}"/>
    <cellStyle name="Calculation 2 47 4 3 2" xfId="7844" xr:uid="{00000000-0005-0000-0000-00000A070000}"/>
    <cellStyle name="Calculation 2 47 4 4" xfId="5663" xr:uid="{00000000-0005-0000-0000-00000B070000}"/>
    <cellStyle name="Calculation 2 47 5" xfId="3766" xr:uid="{00000000-0005-0000-0000-00000C070000}"/>
    <cellStyle name="Calculation 2 47 5 2" xfId="5244" xr:uid="{00000000-0005-0000-0000-00000D070000}"/>
    <cellStyle name="Calculation 2 47 5 2 2" xfId="8232" xr:uid="{00000000-0005-0000-0000-00000E070000}"/>
    <cellStyle name="Calculation 2 47 5 3" xfId="6630" xr:uid="{00000000-0005-0000-0000-00000F070000}"/>
    <cellStyle name="Calculation 2 47 6" xfId="4853" xr:uid="{00000000-0005-0000-0000-000010070000}"/>
    <cellStyle name="Calculation 2 47 6 2" xfId="7841" xr:uid="{00000000-0005-0000-0000-000011070000}"/>
    <cellStyle name="Calculation 2 47 7" xfId="5660" xr:uid="{00000000-0005-0000-0000-000012070000}"/>
    <cellStyle name="Calculation 2 48" xfId="1624" xr:uid="{00000000-0005-0000-0000-000013070000}"/>
    <cellStyle name="Calculation 2 48 2" xfId="3767" xr:uid="{00000000-0005-0000-0000-000014070000}"/>
    <cellStyle name="Calculation 2 48 2 2" xfId="5245" xr:uid="{00000000-0005-0000-0000-000015070000}"/>
    <cellStyle name="Calculation 2 48 2 2 2" xfId="8233" xr:uid="{00000000-0005-0000-0000-000016070000}"/>
    <cellStyle name="Calculation 2 48 2 3" xfId="6631" xr:uid="{00000000-0005-0000-0000-000017070000}"/>
    <cellStyle name="Calculation 2 48 3" xfId="4857" xr:uid="{00000000-0005-0000-0000-000018070000}"/>
    <cellStyle name="Calculation 2 48 3 2" xfId="7845" xr:uid="{00000000-0005-0000-0000-000019070000}"/>
    <cellStyle name="Calculation 2 48 4" xfId="5664" xr:uid="{00000000-0005-0000-0000-00001A070000}"/>
    <cellStyle name="Calculation 2 49" xfId="1625" xr:uid="{00000000-0005-0000-0000-00001B070000}"/>
    <cellStyle name="Calculation 2 49 2" xfId="3768" xr:uid="{00000000-0005-0000-0000-00001C070000}"/>
    <cellStyle name="Calculation 2 49 2 2" xfId="5246" xr:uid="{00000000-0005-0000-0000-00001D070000}"/>
    <cellStyle name="Calculation 2 49 2 2 2" xfId="8234" xr:uid="{00000000-0005-0000-0000-00001E070000}"/>
    <cellStyle name="Calculation 2 49 2 3" xfId="6632" xr:uid="{00000000-0005-0000-0000-00001F070000}"/>
    <cellStyle name="Calculation 2 49 3" xfId="4858" xr:uid="{00000000-0005-0000-0000-000020070000}"/>
    <cellStyle name="Calculation 2 49 3 2" xfId="7846" xr:uid="{00000000-0005-0000-0000-000021070000}"/>
    <cellStyle name="Calculation 2 49 4" xfId="5665" xr:uid="{00000000-0005-0000-0000-000022070000}"/>
    <cellStyle name="Calculation 2 5" xfId="1626" xr:uid="{00000000-0005-0000-0000-000023070000}"/>
    <cellStyle name="Calculation 2 5 2" xfId="1627" xr:uid="{00000000-0005-0000-0000-000024070000}"/>
    <cellStyle name="Calculation 2 5 2 2" xfId="3769" xr:uid="{00000000-0005-0000-0000-000025070000}"/>
    <cellStyle name="Calculation 2 5 2 2 2" xfId="5247" xr:uid="{00000000-0005-0000-0000-000026070000}"/>
    <cellStyle name="Calculation 2 5 2 2 2 2" xfId="8235" xr:uid="{00000000-0005-0000-0000-000027070000}"/>
    <cellStyle name="Calculation 2 5 2 2 3" xfId="6633" xr:uid="{00000000-0005-0000-0000-000028070000}"/>
    <cellStyle name="Calculation 2 5 2 3" xfId="4860" xr:uid="{00000000-0005-0000-0000-000029070000}"/>
    <cellStyle name="Calculation 2 5 2 3 2" xfId="7848" xr:uid="{00000000-0005-0000-0000-00002A070000}"/>
    <cellStyle name="Calculation 2 5 2 4" xfId="5667" xr:uid="{00000000-0005-0000-0000-00002B070000}"/>
    <cellStyle name="Calculation 2 5 3" xfId="1628" xr:uid="{00000000-0005-0000-0000-00002C070000}"/>
    <cellStyle name="Calculation 2 5 3 2" xfId="3770" xr:uid="{00000000-0005-0000-0000-00002D070000}"/>
    <cellStyle name="Calculation 2 5 3 2 2" xfId="5248" xr:uid="{00000000-0005-0000-0000-00002E070000}"/>
    <cellStyle name="Calculation 2 5 3 2 2 2" xfId="8236" xr:uid="{00000000-0005-0000-0000-00002F070000}"/>
    <cellStyle name="Calculation 2 5 3 2 3" xfId="6634" xr:uid="{00000000-0005-0000-0000-000030070000}"/>
    <cellStyle name="Calculation 2 5 3 3" xfId="4861" xr:uid="{00000000-0005-0000-0000-000031070000}"/>
    <cellStyle name="Calculation 2 5 3 3 2" xfId="7849" xr:uid="{00000000-0005-0000-0000-000032070000}"/>
    <cellStyle name="Calculation 2 5 3 4" xfId="5668" xr:uid="{00000000-0005-0000-0000-000033070000}"/>
    <cellStyle name="Calculation 2 5 4" xfId="1629" xr:uid="{00000000-0005-0000-0000-000034070000}"/>
    <cellStyle name="Calculation 2 5 4 2" xfId="3771" xr:uid="{00000000-0005-0000-0000-000035070000}"/>
    <cellStyle name="Calculation 2 5 4 2 2" xfId="5249" xr:uid="{00000000-0005-0000-0000-000036070000}"/>
    <cellStyle name="Calculation 2 5 4 2 2 2" xfId="8237" xr:uid="{00000000-0005-0000-0000-000037070000}"/>
    <cellStyle name="Calculation 2 5 4 2 3" xfId="6635" xr:uid="{00000000-0005-0000-0000-000038070000}"/>
    <cellStyle name="Calculation 2 5 4 3" xfId="4862" xr:uid="{00000000-0005-0000-0000-000039070000}"/>
    <cellStyle name="Calculation 2 5 4 3 2" xfId="7850" xr:uid="{00000000-0005-0000-0000-00003A070000}"/>
    <cellStyle name="Calculation 2 5 4 4" xfId="5669" xr:uid="{00000000-0005-0000-0000-00003B070000}"/>
    <cellStyle name="Calculation 2 5 5" xfId="3772" xr:uid="{00000000-0005-0000-0000-00003C070000}"/>
    <cellStyle name="Calculation 2 5 5 2" xfId="5250" xr:uid="{00000000-0005-0000-0000-00003D070000}"/>
    <cellStyle name="Calculation 2 5 5 2 2" xfId="8238" xr:uid="{00000000-0005-0000-0000-00003E070000}"/>
    <cellStyle name="Calculation 2 5 5 3" xfId="6636" xr:uid="{00000000-0005-0000-0000-00003F070000}"/>
    <cellStyle name="Calculation 2 5 6" xfId="4859" xr:uid="{00000000-0005-0000-0000-000040070000}"/>
    <cellStyle name="Calculation 2 5 6 2" xfId="7847" xr:uid="{00000000-0005-0000-0000-000041070000}"/>
    <cellStyle name="Calculation 2 5 7" xfId="5666" xr:uid="{00000000-0005-0000-0000-000042070000}"/>
    <cellStyle name="Calculation 2 50" xfId="1630" xr:uid="{00000000-0005-0000-0000-000043070000}"/>
    <cellStyle name="Calculation 2 50 2" xfId="3773" xr:uid="{00000000-0005-0000-0000-000044070000}"/>
    <cellStyle name="Calculation 2 50 2 2" xfId="5251" xr:uid="{00000000-0005-0000-0000-000045070000}"/>
    <cellStyle name="Calculation 2 50 2 2 2" xfId="8239" xr:uid="{00000000-0005-0000-0000-000046070000}"/>
    <cellStyle name="Calculation 2 50 2 3" xfId="6637" xr:uid="{00000000-0005-0000-0000-000047070000}"/>
    <cellStyle name="Calculation 2 50 3" xfId="4863" xr:uid="{00000000-0005-0000-0000-000048070000}"/>
    <cellStyle name="Calculation 2 50 3 2" xfId="7851" xr:uid="{00000000-0005-0000-0000-000049070000}"/>
    <cellStyle name="Calculation 2 50 4" xfId="5670" xr:uid="{00000000-0005-0000-0000-00004A070000}"/>
    <cellStyle name="Calculation 2 51" xfId="3774" xr:uid="{00000000-0005-0000-0000-00004B070000}"/>
    <cellStyle name="Calculation 2 51 2" xfId="5252" xr:uid="{00000000-0005-0000-0000-00004C070000}"/>
    <cellStyle name="Calculation 2 51 2 2" xfId="8240" xr:uid="{00000000-0005-0000-0000-00004D070000}"/>
    <cellStyle name="Calculation 2 51 3" xfId="6638" xr:uid="{00000000-0005-0000-0000-00004E070000}"/>
    <cellStyle name="Calculation 2 52" xfId="4685" xr:uid="{00000000-0005-0000-0000-00004F070000}"/>
    <cellStyle name="Calculation 2 52 2" xfId="7673" xr:uid="{00000000-0005-0000-0000-000050070000}"/>
    <cellStyle name="Calculation 2 53" xfId="5477" xr:uid="{00000000-0005-0000-0000-000051070000}"/>
    <cellStyle name="Calculation 2 6" xfId="1631" xr:uid="{00000000-0005-0000-0000-000052070000}"/>
    <cellStyle name="Calculation 2 6 2" xfId="1632" xr:uid="{00000000-0005-0000-0000-000053070000}"/>
    <cellStyle name="Calculation 2 6 2 2" xfId="3775" xr:uid="{00000000-0005-0000-0000-000054070000}"/>
    <cellStyle name="Calculation 2 6 2 2 2" xfId="5253" xr:uid="{00000000-0005-0000-0000-000055070000}"/>
    <cellStyle name="Calculation 2 6 2 2 2 2" xfId="8241" xr:uid="{00000000-0005-0000-0000-000056070000}"/>
    <cellStyle name="Calculation 2 6 2 2 3" xfId="6639" xr:uid="{00000000-0005-0000-0000-000057070000}"/>
    <cellStyle name="Calculation 2 6 2 3" xfId="4865" xr:uid="{00000000-0005-0000-0000-000058070000}"/>
    <cellStyle name="Calculation 2 6 2 3 2" xfId="7853" xr:uid="{00000000-0005-0000-0000-000059070000}"/>
    <cellStyle name="Calculation 2 6 2 4" xfId="5672" xr:uid="{00000000-0005-0000-0000-00005A070000}"/>
    <cellStyle name="Calculation 2 6 3" xfId="1633" xr:uid="{00000000-0005-0000-0000-00005B070000}"/>
    <cellStyle name="Calculation 2 6 3 2" xfId="3776" xr:uid="{00000000-0005-0000-0000-00005C070000}"/>
    <cellStyle name="Calculation 2 6 3 2 2" xfId="5254" xr:uid="{00000000-0005-0000-0000-00005D070000}"/>
    <cellStyle name="Calculation 2 6 3 2 2 2" xfId="8242" xr:uid="{00000000-0005-0000-0000-00005E070000}"/>
    <cellStyle name="Calculation 2 6 3 2 3" xfId="6640" xr:uid="{00000000-0005-0000-0000-00005F070000}"/>
    <cellStyle name="Calculation 2 6 3 3" xfId="4866" xr:uid="{00000000-0005-0000-0000-000060070000}"/>
    <cellStyle name="Calculation 2 6 3 3 2" xfId="7854" xr:uid="{00000000-0005-0000-0000-000061070000}"/>
    <cellStyle name="Calculation 2 6 3 4" xfId="5673" xr:uid="{00000000-0005-0000-0000-000062070000}"/>
    <cellStyle name="Calculation 2 6 4" xfId="1634" xr:uid="{00000000-0005-0000-0000-000063070000}"/>
    <cellStyle name="Calculation 2 6 4 2" xfId="3777" xr:uid="{00000000-0005-0000-0000-000064070000}"/>
    <cellStyle name="Calculation 2 6 4 2 2" xfId="5255" xr:uid="{00000000-0005-0000-0000-000065070000}"/>
    <cellStyle name="Calculation 2 6 4 2 2 2" xfId="8243" xr:uid="{00000000-0005-0000-0000-000066070000}"/>
    <cellStyle name="Calculation 2 6 4 2 3" xfId="6641" xr:uid="{00000000-0005-0000-0000-000067070000}"/>
    <cellStyle name="Calculation 2 6 4 3" xfId="4867" xr:uid="{00000000-0005-0000-0000-000068070000}"/>
    <cellStyle name="Calculation 2 6 4 3 2" xfId="7855" xr:uid="{00000000-0005-0000-0000-000069070000}"/>
    <cellStyle name="Calculation 2 6 4 4" xfId="5674" xr:uid="{00000000-0005-0000-0000-00006A070000}"/>
    <cellStyle name="Calculation 2 6 5" xfId="3778" xr:uid="{00000000-0005-0000-0000-00006B070000}"/>
    <cellStyle name="Calculation 2 6 5 2" xfId="5256" xr:uid="{00000000-0005-0000-0000-00006C070000}"/>
    <cellStyle name="Calculation 2 6 5 2 2" xfId="8244" xr:uid="{00000000-0005-0000-0000-00006D070000}"/>
    <cellStyle name="Calculation 2 6 5 3" xfId="6642" xr:uid="{00000000-0005-0000-0000-00006E070000}"/>
    <cellStyle name="Calculation 2 6 6" xfId="4864" xr:uid="{00000000-0005-0000-0000-00006F070000}"/>
    <cellStyle name="Calculation 2 6 6 2" xfId="7852" xr:uid="{00000000-0005-0000-0000-000070070000}"/>
    <cellStyle name="Calculation 2 6 7" xfId="5671" xr:uid="{00000000-0005-0000-0000-000071070000}"/>
    <cellStyle name="Calculation 2 7" xfId="1635" xr:uid="{00000000-0005-0000-0000-000072070000}"/>
    <cellStyle name="Calculation 2 7 2" xfId="1636" xr:uid="{00000000-0005-0000-0000-000073070000}"/>
    <cellStyle name="Calculation 2 7 2 2" xfId="3779" xr:uid="{00000000-0005-0000-0000-000074070000}"/>
    <cellStyle name="Calculation 2 7 2 2 2" xfId="5257" xr:uid="{00000000-0005-0000-0000-000075070000}"/>
    <cellStyle name="Calculation 2 7 2 2 2 2" xfId="8245" xr:uid="{00000000-0005-0000-0000-000076070000}"/>
    <cellStyle name="Calculation 2 7 2 2 3" xfId="6643" xr:uid="{00000000-0005-0000-0000-000077070000}"/>
    <cellStyle name="Calculation 2 7 2 3" xfId="4869" xr:uid="{00000000-0005-0000-0000-000078070000}"/>
    <cellStyle name="Calculation 2 7 2 3 2" xfId="7857" xr:uid="{00000000-0005-0000-0000-000079070000}"/>
    <cellStyle name="Calculation 2 7 2 4" xfId="5676" xr:uid="{00000000-0005-0000-0000-00007A070000}"/>
    <cellStyle name="Calculation 2 7 3" xfId="1637" xr:uid="{00000000-0005-0000-0000-00007B070000}"/>
    <cellStyle name="Calculation 2 7 3 2" xfId="3780" xr:uid="{00000000-0005-0000-0000-00007C070000}"/>
    <cellStyle name="Calculation 2 7 3 2 2" xfId="5258" xr:uid="{00000000-0005-0000-0000-00007D070000}"/>
    <cellStyle name="Calculation 2 7 3 2 2 2" xfId="8246" xr:uid="{00000000-0005-0000-0000-00007E070000}"/>
    <cellStyle name="Calculation 2 7 3 2 3" xfId="6644" xr:uid="{00000000-0005-0000-0000-00007F070000}"/>
    <cellStyle name="Calculation 2 7 3 3" xfId="4870" xr:uid="{00000000-0005-0000-0000-000080070000}"/>
    <cellStyle name="Calculation 2 7 3 3 2" xfId="7858" xr:uid="{00000000-0005-0000-0000-000081070000}"/>
    <cellStyle name="Calculation 2 7 3 4" xfId="5677" xr:uid="{00000000-0005-0000-0000-000082070000}"/>
    <cellStyle name="Calculation 2 7 4" xfId="1638" xr:uid="{00000000-0005-0000-0000-000083070000}"/>
    <cellStyle name="Calculation 2 7 4 2" xfId="3781" xr:uid="{00000000-0005-0000-0000-000084070000}"/>
    <cellStyle name="Calculation 2 7 4 2 2" xfId="5259" xr:uid="{00000000-0005-0000-0000-000085070000}"/>
    <cellStyle name="Calculation 2 7 4 2 2 2" xfId="8247" xr:uid="{00000000-0005-0000-0000-000086070000}"/>
    <cellStyle name="Calculation 2 7 4 2 3" xfId="6645" xr:uid="{00000000-0005-0000-0000-000087070000}"/>
    <cellStyle name="Calculation 2 7 4 3" xfId="4871" xr:uid="{00000000-0005-0000-0000-000088070000}"/>
    <cellStyle name="Calculation 2 7 4 3 2" xfId="7859" xr:uid="{00000000-0005-0000-0000-000089070000}"/>
    <cellStyle name="Calculation 2 7 4 4" xfId="5678" xr:uid="{00000000-0005-0000-0000-00008A070000}"/>
    <cellStyle name="Calculation 2 7 5" xfId="3782" xr:uid="{00000000-0005-0000-0000-00008B070000}"/>
    <cellStyle name="Calculation 2 7 5 2" xfId="5260" xr:uid="{00000000-0005-0000-0000-00008C070000}"/>
    <cellStyle name="Calculation 2 7 5 2 2" xfId="8248" xr:uid="{00000000-0005-0000-0000-00008D070000}"/>
    <cellStyle name="Calculation 2 7 5 3" xfId="6646" xr:uid="{00000000-0005-0000-0000-00008E070000}"/>
    <cellStyle name="Calculation 2 7 6" xfId="4868" xr:uid="{00000000-0005-0000-0000-00008F070000}"/>
    <cellStyle name="Calculation 2 7 6 2" xfId="7856" xr:uid="{00000000-0005-0000-0000-000090070000}"/>
    <cellStyle name="Calculation 2 7 7" xfId="5675" xr:uid="{00000000-0005-0000-0000-000091070000}"/>
    <cellStyle name="Calculation 2 8" xfId="1639" xr:uid="{00000000-0005-0000-0000-000092070000}"/>
    <cellStyle name="Calculation 2 8 2" xfId="1640" xr:uid="{00000000-0005-0000-0000-000093070000}"/>
    <cellStyle name="Calculation 2 8 2 2" xfId="3783" xr:uid="{00000000-0005-0000-0000-000094070000}"/>
    <cellStyle name="Calculation 2 8 2 2 2" xfId="5261" xr:uid="{00000000-0005-0000-0000-000095070000}"/>
    <cellStyle name="Calculation 2 8 2 2 2 2" xfId="8249" xr:uid="{00000000-0005-0000-0000-000096070000}"/>
    <cellStyle name="Calculation 2 8 2 2 3" xfId="6647" xr:uid="{00000000-0005-0000-0000-000097070000}"/>
    <cellStyle name="Calculation 2 8 2 3" xfId="4873" xr:uid="{00000000-0005-0000-0000-000098070000}"/>
    <cellStyle name="Calculation 2 8 2 3 2" xfId="7861" xr:uid="{00000000-0005-0000-0000-000099070000}"/>
    <cellStyle name="Calculation 2 8 2 4" xfId="5680" xr:uid="{00000000-0005-0000-0000-00009A070000}"/>
    <cellStyle name="Calculation 2 8 3" xfId="1641" xr:uid="{00000000-0005-0000-0000-00009B070000}"/>
    <cellStyle name="Calculation 2 8 3 2" xfId="3784" xr:uid="{00000000-0005-0000-0000-00009C070000}"/>
    <cellStyle name="Calculation 2 8 3 2 2" xfId="5262" xr:uid="{00000000-0005-0000-0000-00009D070000}"/>
    <cellStyle name="Calculation 2 8 3 2 2 2" xfId="8250" xr:uid="{00000000-0005-0000-0000-00009E070000}"/>
    <cellStyle name="Calculation 2 8 3 2 3" xfId="6648" xr:uid="{00000000-0005-0000-0000-00009F070000}"/>
    <cellStyle name="Calculation 2 8 3 3" xfId="4874" xr:uid="{00000000-0005-0000-0000-0000A0070000}"/>
    <cellStyle name="Calculation 2 8 3 3 2" xfId="7862" xr:uid="{00000000-0005-0000-0000-0000A1070000}"/>
    <cellStyle name="Calculation 2 8 3 4" xfId="5681" xr:uid="{00000000-0005-0000-0000-0000A2070000}"/>
    <cellStyle name="Calculation 2 8 4" xfId="1642" xr:uid="{00000000-0005-0000-0000-0000A3070000}"/>
    <cellStyle name="Calculation 2 8 4 2" xfId="3785" xr:uid="{00000000-0005-0000-0000-0000A4070000}"/>
    <cellStyle name="Calculation 2 8 4 2 2" xfId="5263" xr:uid="{00000000-0005-0000-0000-0000A5070000}"/>
    <cellStyle name="Calculation 2 8 4 2 2 2" xfId="8251" xr:uid="{00000000-0005-0000-0000-0000A6070000}"/>
    <cellStyle name="Calculation 2 8 4 2 3" xfId="6649" xr:uid="{00000000-0005-0000-0000-0000A7070000}"/>
    <cellStyle name="Calculation 2 8 4 3" xfId="4875" xr:uid="{00000000-0005-0000-0000-0000A8070000}"/>
    <cellStyle name="Calculation 2 8 4 3 2" xfId="7863" xr:uid="{00000000-0005-0000-0000-0000A9070000}"/>
    <cellStyle name="Calculation 2 8 4 4" xfId="5682" xr:uid="{00000000-0005-0000-0000-0000AA070000}"/>
    <cellStyle name="Calculation 2 8 5" xfId="3786" xr:uid="{00000000-0005-0000-0000-0000AB070000}"/>
    <cellStyle name="Calculation 2 8 5 2" xfId="5264" xr:uid="{00000000-0005-0000-0000-0000AC070000}"/>
    <cellStyle name="Calculation 2 8 5 2 2" xfId="8252" xr:uid="{00000000-0005-0000-0000-0000AD070000}"/>
    <cellStyle name="Calculation 2 8 5 3" xfId="6650" xr:uid="{00000000-0005-0000-0000-0000AE070000}"/>
    <cellStyle name="Calculation 2 8 6" xfId="4872" xr:uid="{00000000-0005-0000-0000-0000AF070000}"/>
    <cellStyle name="Calculation 2 8 6 2" xfId="7860" xr:uid="{00000000-0005-0000-0000-0000B0070000}"/>
    <cellStyle name="Calculation 2 8 7" xfId="5679" xr:uid="{00000000-0005-0000-0000-0000B1070000}"/>
    <cellStyle name="Calculation 2 9" xfId="1643" xr:uid="{00000000-0005-0000-0000-0000B2070000}"/>
    <cellStyle name="Calculation 2 9 2" xfId="1644" xr:uid="{00000000-0005-0000-0000-0000B3070000}"/>
    <cellStyle name="Calculation 2 9 2 2" xfId="3787" xr:uid="{00000000-0005-0000-0000-0000B4070000}"/>
    <cellStyle name="Calculation 2 9 2 2 2" xfId="5265" xr:uid="{00000000-0005-0000-0000-0000B5070000}"/>
    <cellStyle name="Calculation 2 9 2 2 2 2" xfId="8253" xr:uid="{00000000-0005-0000-0000-0000B6070000}"/>
    <cellStyle name="Calculation 2 9 2 2 3" xfId="6651" xr:uid="{00000000-0005-0000-0000-0000B7070000}"/>
    <cellStyle name="Calculation 2 9 2 3" xfId="4877" xr:uid="{00000000-0005-0000-0000-0000B8070000}"/>
    <cellStyle name="Calculation 2 9 2 3 2" xfId="7865" xr:uid="{00000000-0005-0000-0000-0000B9070000}"/>
    <cellStyle name="Calculation 2 9 2 4" xfId="5684" xr:uid="{00000000-0005-0000-0000-0000BA070000}"/>
    <cellStyle name="Calculation 2 9 3" xfId="1645" xr:uid="{00000000-0005-0000-0000-0000BB070000}"/>
    <cellStyle name="Calculation 2 9 3 2" xfId="3788" xr:uid="{00000000-0005-0000-0000-0000BC070000}"/>
    <cellStyle name="Calculation 2 9 3 2 2" xfId="5266" xr:uid="{00000000-0005-0000-0000-0000BD070000}"/>
    <cellStyle name="Calculation 2 9 3 2 2 2" xfId="8254" xr:uid="{00000000-0005-0000-0000-0000BE070000}"/>
    <cellStyle name="Calculation 2 9 3 2 3" xfId="6652" xr:uid="{00000000-0005-0000-0000-0000BF070000}"/>
    <cellStyle name="Calculation 2 9 3 3" xfId="4878" xr:uid="{00000000-0005-0000-0000-0000C0070000}"/>
    <cellStyle name="Calculation 2 9 3 3 2" xfId="7866" xr:uid="{00000000-0005-0000-0000-0000C1070000}"/>
    <cellStyle name="Calculation 2 9 3 4" xfId="5685" xr:uid="{00000000-0005-0000-0000-0000C2070000}"/>
    <cellStyle name="Calculation 2 9 4" xfId="1646" xr:uid="{00000000-0005-0000-0000-0000C3070000}"/>
    <cellStyle name="Calculation 2 9 4 2" xfId="3789" xr:uid="{00000000-0005-0000-0000-0000C4070000}"/>
    <cellStyle name="Calculation 2 9 4 2 2" xfId="5267" xr:uid="{00000000-0005-0000-0000-0000C5070000}"/>
    <cellStyle name="Calculation 2 9 4 2 2 2" xfId="8255" xr:uid="{00000000-0005-0000-0000-0000C6070000}"/>
    <cellStyle name="Calculation 2 9 4 2 3" xfId="6653" xr:uid="{00000000-0005-0000-0000-0000C7070000}"/>
    <cellStyle name="Calculation 2 9 4 3" xfId="4879" xr:uid="{00000000-0005-0000-0000-0000C8070000}"/>
    <cellStyle name="Calculation 2 9 4 3 2" xfId="7867" xr:uid="{00000000-0005-0000-0000-0000C9070000}"/>
    <cellStyle name="Calculation 2 9 4 4" xfId="5686" xr:uid="{00000000-0005-0000-0000-0000CA070000}"/>
    <cellStyle name="Calculation 2 9 5" xfId="3790" xr:uid="{00000000-0005-0000-0000-0000CB070000}"/>
    <cellStyle name="Calculation 2 9 5 2" xfId="5268" xr:uid="{00000000-0005-0000-0000-0000CC070000}"/>
    <cellStyle name="Calculation 2 9 5 2 2" xfId="8256" xr:uid="{00000000-0005-0000-0000-0000CD070000}"/>
    <cellStyle name="Calculation 2 9 5 3" xfId="6654" xr:uid="{00000000-0005-0000-0000-0000CE070000}"/>
    <cellStyle name="Calculation 2 9 6" xfId="4876" xr:uid="{00000000-0005-0000-0000-0000CF070000}"/>
    <cellStyle name="Calculation 2 9 6 2" xfId="7864" xr:uid="{00000000-0005-0000-0000-0000D0070000}"/>
    <cellStyle name="Calculation 2 9 7" xfId="5683" xr:uid="{00000000-0005-0000-0000-0000D1070000}"/>
    <cellStyle name="Calculation 3" xfId="207" xr:uid="{00000000-0005-0000-0000-0000D2070000}"/>
    <cellStyle name="Calculation 4" xfId="208" xr:uid="{00000000-0005-0000-0000-0000D3070000}"/>
    <cellStyle name="Calculation 4 2" xfId="1647" xr:uid="{00000000-0005-0000-0000-0000D4070000}"/>
    <cellStyle name="Calculation 4 2 2" xfId="3791" xr:uid="{00000000-0005-0000-0000-0000D5070000}"/>
    <cellStyle name="Calculation 4 2 2 2" xfId="5269" xr:uid="{00000000-0005-0000-0000-0000D6070000}"/>
    <cellStyle name="Calculation 4 2 2 2 2" xfId="8257" xr:uid="{00000000-0005-0000-0000-0000D7070000}"/>
    <cellStyle name="Calculation 4 2 2 3" xfId="6655" xr:uid="{00000000-0005-0000-0000-0000D8070000}"/>
    <cellStyle name="Calculation 4 2 3" xfId="4880" xr:uid="{00000000-0005-0000-0000-0000D9070000}"/>
    <cellStyle name="Calculation 4 2 3 2" xfId="7868" xr:uid="{00000000-0005-0000-0000-0000DA070000}"/>
    <cellStyle name="Calculation 4 2 4" xfId="5687" xr:uid="{00000000-0005-0000-0000-0000DB070000}"/>
    <cellStyle name="Calculation 4 3" xfId="1648" xr:uid="{00000000-0005-0000-0000-0000DC070000}"/>
    <cellStyle name="Calculation 4 3 2" xfId="3792" xr:uid="{00000000-0005-0000-0000-0000DD070000}"/>
    <cellStyle name="Calculation 4 3 2 2" xfId="5270" xr:uid="{00000000-0005-0000-0000-0000DE070000}"/>
    <cellStyle name="Calculation 4 3 2 2 2" xfId="8258" xr:uid="{00000000-0005-0000-0000-0000DF070000}"/>
    <cellStyle name="Calculation 4 3 2 3" xfId="6656" xr:uid="{00000000-0005-0000-0000-0000E0070000}"/>
    <cellStyle name="Calculation 4 3 3" xfId="4881" xr:uid="{00000000-0005-0000-0000-0000E1070000}"/>
    <cellStyle name="Calculation 4 3 3 2" xfId="7869" xr:uid="{00000000-0005-0000-0000-0000E2070000}"/>
    <cellStyle name="Calculation 4 3 4" xfId="5688" xr:uid="{00000000-0005-0000-0000-0000E3070000}"/>
    <cellStyle name="Calculation 4 4" xfId="1649" xr:uid="{00000000-0005-0000-0000-0000E4070000}"/>
    <cellStyle name="Calculation 4 4 2" xfId="3793" xr:uid="{00000000-0005-0000-0000-0000E5070000}"/>
    <cellStyle name="Calculation 4 4 2 2" xfId="5271" xr:uid="{00000000-0005-0000-0000-0000E6070000}"/>
    <cellStyle name="Calculation 4 4 2 2 2" xfId="8259" xr:uid="{00000000-0005-0000-0000-0000E7070000}"/>
    <cellStyle name="Calculation 4 4 2 3" xfId="6657" xr:uid="{00000000-0005-0000-0000-0000E8070000}"/>
    <cellStyle name="Calculation 4 4 3" xfId="4882" xr:uid="{00000000-0005-0000-0000-0000E9070000}"/>
    <cellStyle name="Calculation 4 4 3 2" xfId="7870" xr:uid="{00000000-0005-0000-0000-0000EA070000}"/>
    <cellStyle name="Calculation 4 4 4" xfId="5689" xr:uid="{00000000-0005-0000-0000-0000EB070000}"/>
    <cellStyle name="Calculation 4 5" xfId="3794" xr:uid="{00000000-0005-0000-0000-0000EC070000}"/>
    <cellStyle name="Calculation 4 5 2" xfId="5272" xr:uid="{00000000-0005-0000-0000-0000ED070000}"/>
    <cellStyle name="Calculation 4 5 2 2" xfId="8260" xr:uid="{00000000-0005-0000-0000-0000EE070000}"/>
    <cellStyle name="Calculation 4 5 3" xfId="6658" xr:uid="{00000000-0005-0000-0000-0000EF070000}"/>
    <cellStyle name="Calculation 4 6" xfId="4686" xr:uid="{00000000-0005-0000-0000-0000F0070000}"/>
    <cellStyle name="Calculation 4 6 2" xfId="7674" xr:uid="{00000000-0005-0000-0000-0000F1070000}"/>
    <cellStyle name="Calculation 4 7" xfId="5478" xr:uid="{00000000-0005-0000-0000-0000F2070000}"/>
    <cellStyle name="Calculation 5" xfId="3795" xr:uid="{00000000-0005-0000-0000-0000F3070000}"/>
    <cellStyle name="Calculation 5 2" xfId="5273" xr:uid="{00000000-0005-0000-0000-0000F4070000}"/>
    <cellStyle name="Calculation 5 2 2" xfId="8261" xr:uid="{00000000-0005-0000-0000-0000F5070000}"/>
    <cellStyle name="Calculation 5 3" xfId="6659" xr:uid="{00000000-0005-0000-0000-0000F6070000}"/>
    <cellStyle name="Check Cell 2" xfId="209" xr:uid="{00000000-0005-0000-0000-0000F7070000}"/>
    <cellStyle name="Check Cell 3" xfId="210" xr:uid="{00000000-0005-0000-0000-0000F8070000}"/>
    <cellStyle name="Check Cell 4" xfId="211" xr:uid="{00000000-0005-0000-0000-0000F9070000}"/>
    <cellStyle name="Col_heading" xfId="212" xr:uid="{00000000-0005-0000-0000-0000FA070000}"/>
    <cellStyle name="Comma [0] Narrow" xfId="213" xr:uid="{00000000-0005-0000-0000-0000FB070000}"/>
    <cellStyle name="Comma [0] Narrow 2" xfId="214" xr:uid="{00000000-0005-0000-0000-0000FC070000}"/>
    <cellStyle name="Comma [0] Narrow 2 2" xfId="1650" xr:uid="{00000000-0005-0000-0000-0000FD070000}"/>
    <cellStyle name="Comma [0] Narrow 3" xfId="1651" xr:uid="{00000000-0005-0000-0000-0000FE070000}"/>
    <cellStyle name="Comma [1]" xfId="215" xr:uid="{00000000-0005-0000-0000-0000FF070000}"/>
    <cellStyle name="Comma [1] 2" xfId="216" xr:uid="{00000000-0005-0000-0000-000000080000}"/>
    <cellStyle name="Comma [1] 2 2" xfId="1652" xr:uid="{00000000-0005-0000-0000-000001080000}"/>
    <cellStyle name="Comma [1] 3" xfId="1653" xr:uid="{00000000-0005-0000-0000-000002080000}"/>
    <cellStyle name="Comma [1] Narrow" xfId="217" xr:uid="{00000000-0005-0000-0000-000003080000}"/>
    <cellStyle name="Comma [1] Narrow 2" xfId="218" xr:uid="{00000000-0005-0000-0000-000004080000}"/>
    <cellStyle name="Comma [1] Narrow 2 2" xfId="1654" xr:uid="{00000000-0005-0000-0000-000005080000}"/>
    <cellStyle name="Comma [1] Narrow 3" xfId="1655" xr:uid="{00000000-0005-0000-0000-000006080000}"/>
    <cellStyle name="Comma [2]" xfId="219" xr:uid="{00000000-0005-0000-0000-000007080000}"/>
    <cellStyle name="Comma [2] 2" xfId="220" xr:uid="{00000000-0005-0000-0000-000008080000}"/>
    <cellStyle name="Comma [2] 2 2" xfId="1656" xr:uid="{00000000-0005-0000-0000-000009080000}"/>
    <cellStyle name="Comma [2] 3" xfId="1657" xr:uid="{00000000-0005-0000-0000-00000A080000}"/>
    <cellStyle name="Comma [2] Narrow" xfId="221" xr:uid="{00000000-0005-0000-0000-00000B080000}"/>
    <cellStyle name="Comma [2] Narrow 2" xfId="222" xr:uid="{00000000-0005-0000-0000-00000C080000}"/>
    <cellStyle name="Comma [2] Narrow 2 2" xfId="1658" xr:uid="{00000000-0005-0000-0000-00000D080000}"/>
    <cellStyle name="Comma [2] Narrow 3" xfId="1659" xr:uid="{00000000-0005-0000-0000-00000E080000}"/>
    <cellStyle name="Comma 10" xfId="223" xr:uid="{00000000-0005-0000-0000-00000F080000}"/>
    <cellStyle name="Comma 10 2" xfId="1660" xr:uid="{00000000-0005-0000-0000-000010080000}"/>
    <cellStyle name="Comma 10 2 2" xfId="7614" xr:uid="{00000000-0005-0000-0000-000011080000}"/>
    <cellStyle name="Comma 10 2 3" xfId="3192" xr:uid="{00000000-0005-0000-0000-000012080000}"/>
    <cellStyle name="Comma 10 3" xfId="1661" xr:uid="{00000000-0005-0000-0000-000013080000}"/>
    <cellStyle name="Comma 10 3 2" xfId="7615" xr:uid="{00000000-0005-0000-0000-000014080000}"/>
    <cellStyle name="Comma 10 3 3" xfId="3193" xr:uid="{00000000-0005-0000-0000-000015080000}"/>
    <cellStyle name="Comma 11" xfId="224" xr:uid="{00000000-0005-0000-0000-000016080000}"/>
    <cellStyle name="Comma 11 2" xfId="1662" xr:uid="{00000000-0005-0000-0000-000017080000}"/>
    <cellStyle name="Comma 11 2 2" xfId="7616" xr:uid="{00000000-0005-0000-0000-000018080000}"/>
    <cellStyle name="Comma 11 2 3" xfId="3194" xr:uid="{00000000-0005-0000-0000-000019080000}"/>
    <cellStyle name="Comma 11 3" xfId="1663" xr:uid="{00000000-0005-0000-0000-00001A080000}"/>
    <cellStyle name="Comma 11 3 2" xfId="7617" xr:uid="{00000000-0005-0000-0000-00001B080000}"/>
    <cellStyle name="Comma 11 3 3" xfId="3195" xr:uid="{00000000-0005-0000-0000-00001C080000}"/>
    <cellStyle name="Comma 12" xfId="225" xr:uid="{00000000-0005-0000-0000-00001D080000}"/>
    <cellStyle name="Comma 12 2" xfId="1664" xr:uid="{00000000-0005-0000-0000-00001E080000}"/>
    <cellStyle name="Comma 12 2 2" xfId="7618" xr:uid="{00000000-0005-0000-0000-00001F080000}"/>
    <cellStyle name="Comma 12 2 3" xfId="3196" xr:uid="{00000000-0005-0000-0000-000020080000}"/>
    <cellStyle name="Comma 12 3" xfId="1665" xr:uid="{00000000-0005-0000-0000-000021080000}"/>
    <cellStyle name="Comma 12 3 2" xfId="7619" xr:uid="{00000000-0005-0000-0000-000022080000}"/>
    <cellStyle name="Comma 12 3 3" xfId="3197" xr:uid="{00000000-0005-0000-0000-000023080000}"/>
    <cellStyle name="Comma 13" xfId="226" xr:uid="{00000000-0005-0000-0000-000024080000}"/>
    <cellStyle name="Comma 13 2" xfId="1666" xr:uid="{00000000-0005-0000-0000-000025080000}"/>
    <cellStyle name="Comma 13 2 2" xfId="7620" xr:uid="{00000000-0005-0000-0000-000026080000}"/>
    <cellStyle name="Comma 13 2 3" xfId="3198" xr:uid="{00000000-0005-0000-0000-000027080000}"/>
    <cellStyle name="Comma 13 3" xfId="1667" xr:uid="{00000000-0005-0000-0000-000028080000}"/>
    <cellStyle name="Comma 13 3 2" xfId="7621" xr:uid="{00000000-0005-0000-0000-000029080000}"/>
    <cellStyle name="Comma 13 3 3" xfId="3199" xr:uid="{00000000-0005-0000-0000-00002A080000}"/>
    <cellStyle name="Comma 14" xfId="227" xr:uid="{00000000-0005-0000-0000-00002B080000}"/>
    <cellStyle name="Comma 14 2" xfId="1668" xr:uid="{00000000-0005-0000-0000-00002C080000}"/>
    <cellStyle name="Comma 14 2 2" xfId="7622" xr:uid="{00000000-0005-0000-0000-00002D080000}"/>
    <cellStyle name="Comma 14 2 3" xfId="3200" xr:uid="{00000000-0005-0000-0000-00002E080000}"/>
    <cellStyle name="Comma 14 3" xfId="1669" xr:uid="{00000000-0005-0000-0000-00002F080000}"/>
    <cellStyle name="Comma 14 3 2" xfId="7623" xr:uid="{00000000-0005-0000-0000-000030080000}"/>
    <cellStyle name="Comma 14 3 3" xfId="3201" xr:uid="{00000000-0005-0000-0000-000031080000}"/>
    <cellStyle name="Comma 15" xfId="228" xr:uid="{00000000-0005-0000-0000-000032080000}"/>
    <cellStyle name="Comma 15 2" xfId="1670" xr:uid="{00000000-0005-0000-0000-000033080000}"/>
    <cellStyle name="Comma 15 2 2" xfId="7624" xr:uid="{00000000-0005-0000-0000-000034080000}"/>
    <cellStyle name="Comma 15 2 3" xfId="3202" xr:uid="{00000000-0005-0000-0000-000035080000}"/>
    <cellStyle name="Comma 15 3" xfId="1671" xr:uid="{00000000-0005-0000-0000-000036080000}"/>
    <cellStyle name="Comma 15 3 2" xfId="7625" xr:uid="{00000000-0005-0000-0000-000037080000}"/>
    <cellStyle name="Comma 15 3 3" xfId="3203" xr:uid="{00000000-0005-0000-0000-000038080000}"/>
    <cellStyle name="Comma 16" xfId="229" xr:uid="{00000000-0005-0000-0000-000039080000}"/>
    <cellStyle name="Comma 16 2" xfId="1672" xr:uid="{00000000-0005-0000-0000-00003A080000}"/>
    <cellStyle name="Comma 16 2 2" xfId="7626" xr:uid="{00000000-0005-0000-0000-00003B080000}"/>
    <cellStyle name="Comma 16 2 3" xfId="3204" xr:uid="{00000000-0005-0000-0000-00003C080000}"/>
    <cellStyle name="Comma 16 3" xfId="1673" xr:uid="{00000000-0005-0000-0000-00003D080000}"/>
    <cellStyle name="Comma 16 3 2" xfId="7627" xr:uid="{00000000-0005-0000-0000-00003E080000}"/>
    <cellStyle name="Comma 16 3 3" xfId="3205" xr:uid="{00000000-0005-0000-0000-00003F080000}"/>
    <cellStyle name="Comma 17" xfId="230" xr:uid="{00000000-0005-0000-0000-000040080000}"/>
    <cellStyle name="Comma 17 2" xfId="1674" xr:uid="{00000000-0005-0000-0000-000041080000}"/>
    <cellStyle name="Comma 17 2 2" xfId="7628" xr:uid="{00000000-0005-0000-0000-000042080000}"/>
    <cellStyle name="Comma 17 2 3" xfId="3206" xr:uid="{00000000-0005-0000-0000-000043080000}"/>
    <cellStyle name="Comma 17 3" xfId="1675" xr:uid="{00000000-0005-0000-0000-000044080000}"/>
    <cellStyle name="Comma 17 3 2" xfId="7629" xr:uid="{00000000-0005-0000-0000-000045080000}"/>
    <cellStyle name="Comma 17 3 3" xfId="3207" xr:uid="{00000000-0005-0000-0000-000046080000}"/>
    <cellStyle name="Comma 18" xfId="231" xr:uid="{00000000-0005-0000-0000-000047080000}"/>
    <cellStyle name="Comma 18 2" xfId="1676" xr:uid="{00000000-0005-0000-0000-000048080000}"/>
    <cellStyle name="Comma 18 2 2" xfId="7630" xr:uid="{00000000-0005-0000-0000-000049080000}"/>
    <cellStyle name="Comma 18 2 3" xfId="3208" xr:uid="{00000000-0005-0000-0000-00004A080000}"/>
    <cellStyle name="Comma 18 3" xfId="1677" xr:uid="{00000000-0005-0000-0000-00004B080000}"/>
    <cellStyle name="Comma 18 3 2" xfId="7631" xr:uid="{00000000-0005-0000-0000-00004C080000}"/>
    <cellStyle name="Comma 18 3 3" xfId="3209" xr:uid="{00000000-0005-0000-0000-00004D080000}"/>
    <cellStyle name="Comma 19" xfId="232" xr:uid="{00000000-0005-0000-0000-00004E080000}"/>
    <cellStyle name="Comma 19 2" xfId="1678" xr:uid="{00000000-0005-0000-0000-00004F080000}"/>
    <cellStyle name="Comma 19 2 2" xfId="7632" xr:uid="{00000000-0005-0000-0000-000050080000}"/>
    <cellStyle name="Comma 19 2 3" xfId="3210" xr:uid="{00000000-0005-0000-0000-000051080000}"/>
    <cellStyle name="Comma 19 3" xfId="1679" xr:uid="{00000000-0005-0000-0000-000052080000}"/>
    <cellStyle name="Comma 19 3 2" xfId="7633" xr:uid="{00000000-0005-0000-0000-000053080000}"/>
    <cellStyle name="Comma 19 3 3" xfId="3211" xr:uid="{00000000-0005-0000-0000-000054080000}"/>
    <cellStyle name="Comma 2" xfId="233" xr:uid="{00000000-0005-0000-0000-000055080000}"/>
    <cellStyle name="Comma 2 2" xfId="1680" xr:uid="{00000000-0005-0000-0000-000056080000}"/>
    <cellStyle name="Comma 2 2 2" xfId="7634" xr:uid="{00000000-0005-0000-0000-000057080000}"/>
    <cellStyle name="Comma 2 2 3" xfId="3212" xr:uid="{00000000-0005-0000-0000-000058080000}"/>
    <cellStyle name="Comma 2 3" xfId="1681" xr:uid="{00000000-0005-0000-0000-000059080000}"/>
    <cellStyle name="Comma 2 3 2" xfId="7635" xr:uid="{00000000-0005-0000-0000-00005A080000}"/>
    <cellStyle name="Comma 2 3 3" xfId="3213" xr:uid="{00000000-0005-0000-0000-00005B080000}"/>
    <cellStyle name="Comma 2 4" xfId="1682" xr:uid="{00000000-0005-0000-0000-00005C080000}"/>
    <cellStyle name="Comma 2 4 2" xfId="7636" xr:uid="{00000000-0005-0000-0000-00005D080000}"/>
    <cellStyle name="Comma 2 4 3" xfId="3214" xr:uid="{00000000-0005-0000-0000-00005E080000}"/>
    <cellStyle name="Comma 2 5" xfId="1683" xr:uid="{00000000-0005-0000-0000-00005F080000}"/>
    <cellStyle name="Comma 2 5 2" xfId="7637" xr:uid="{00000000-0005-0000-0000-000060080000}"/>
    <cellStyle name="Comma 2 5 3" xfId="3215" xr:uid="{00000000-0005-0000-0000-000061080000}"/>
    <cellStyle name="Comma 20" xfId="234" xr:uid="{00000000-0005-0000-0000-000062080000}"/>
    <cellStyle name="Comma 20 2" xfId="1684" xr:uid="{00000000-0005-0000-0000-000063080000}"/>
    <cellStyle name="Comma 20 2 2" xfId="7638" xr:uid="{00000000-0005-0000-0000-000064080000}"/>
    <cellStyle name="Comma 20 2 3" xfId="3216" xr:uid="{00000000-0005-0000-0000-000065080000}"/>
    <cellStyle name="Comma 21" xfId="235" xr:uid="{00000000-0005-0000-0000-000066080000}"/>
    <cellStyle name="Comma 21 2" xfId="1685" xr:uid="{00000000-0005-0000-0000-000067080000}"/>
    <cellStyle name="Comma 21 2 2" xfId="7639" xr:uid="{00000000-0005-0000-0000-000068080000}"/>
    <cellStyle name="Comma 21 2 3" xfId="3217" xr:uid="{00000000-0005-0000-0000-000069080000}"/>
    <cellStyle name="Comma 22" xfId="236" xr:uid="{00000000-0005-0000-0000-00006A080000}"/>
    <cellStyle name="Comma 22 2" xfId="1686" xr:uid="{00000000-0005-0000-0000-00006B080000}"/>
    <cellStyle name="Comma 22 2 2" xfId="7640" xr:uid="{00000000-0005-0000-0000-00006C080000}"/>
    <cellStyle name="Comma 22 2 3" xfId="3218" xr:uid="{00000000-0005-0000-0000-00006D080000}"/>
    <cellStyle name="Comma 23" xfId="237" xr:uid="{00000000-0005-0000-0000-00006E080000}"/>
    <cellStyle name="Comma 23 2" xfId="1687" xr:uid="{00000000-0005-0000-0000-00006F080000}"/>
    <cellStyle name="Comma 23 2 2" xfId="7641" xr:uid="{00000000-0005-0000-0000-000070080000}"/>
    <cellStyle name="Comma 23 2 3" xfId="3219" xr:uid="{00000000-0005-0000-0000-000071080000}"/>
    <cellStyle name="Comma 24" xfId="238" xr:uid="{00000000-0005-0000-0000-000072080000}"/>
    <cellStyle name="Comma 24 2" xfId="1688" xr:uid="{00000000-0005-0000-0000-000073080000}"/>
    <cellStyle name="Comma 24 2 2" xfId="7642" xr:uid="{00000000-0005-0000-0000-000074080000}"/>
    <cellStyle name="Comma 24 2 3" xfId="3220" xr:uid="{00000000-0005-0000-0000-000075080000}"/>
    <cellStyle name="Comma 25" xfId="239" xr:uid="{00000000-0005-0000-0000-000076080000}"/>
    <cellStyle name="Comma 26" xfId="240" xr:uid="{00000000-0005-0000-0000-000077080000}"/>
    <cellStyle name="Comma 27" xfId="241" xr:uid="{00000000-0005-0000-0000-000078080000}"/>
    <cellStyle name="Comma 27 2" xfId="1689" xr:uid="{00000000-0005-0000-0000-000079080000}"/>
    <cellStyle name="Comma 27 2 2" xfId="7643" xr:uid="{00000000-0005-0000-0000-00007A080000}"/>
    <cellStyle name="Comma 27 2 3" xfId="3221" xr:uid="{00000000-0005-0000-0000-00007B080000}"/>
    <cellStyle name="Comma 28" xfId="242" xr:uid="{00000000-0005-0000-0000-00007C080000}"/>
    <cellStyle name="Comma 29" xfId="243" xr:uid="{00000000-0005-0000-0000-00007D080000}"/>
    <cellStyle name="Comma 3" xfId="244" xr:uid="{00000000-0005-0000-0000-00007E080000}"/>
    <cellStyle name="Comma 3 2" xfId="1690" xr:uid="{00000000-0005-0000-0000-00007F080000}"/>
    <cellStyle name="Comma 3 2 2" xfId="7644" xr:uid="{00000000-0005-0000-0000-000080080000}"/>
    <cellStyle name="Comma 3 2 3" xfId="3222" xr:uid="{00000000-0005-0000-0000-000081080000}"/>
    <cellStyle name="Comma 3 3" xfId="1691" xr:uid="{00000000-0005-0000-0000-000082080000}"/>
    <cellStyle name="Comma 3 3 2" xfId="7645" xr:uid="{00000000-0005-0000-0000-000083080000}"/>
    <cellStyle name="Comma 3 3 3" xfId="3223" xr:uid="{00000000-0005-0000-0000-000084080000}"/>
    <cellStyle name="Comma 3 4" xfId="1692" xr:uid="{00000000-0005-0000-0000-000085080000}"/>
    <cellStyle name="Comma 3 4 2" xfId="7646" xr:uid="{00000000-0005-0000-0000-000086080000}"/>
    <cellStyle name="Comma 3 4 3" xfId="3224" xr:uid="{00000000-0005-0000-0000-000087080000}"/>
    <cellStyle name="Comma 30" xfId="245" xr:uid="{00000000-0005-0000-0000-000088080000}"/>
    <cellStyle name="Comma 31" xfId="246" xr:uid="{00000000-0005-0000-0000-000089080000}"/>
    <cellStyle name="Comma 32" xfId="247" xr:uid="{00000000-0005-0000-0000-00008A080000}"/>
    <cellStyle name="Comma 33" xfId="248" xr:uid="{00000000-0005-0000-0000-00008B080000}"/>
    <cellStyle name="Comma 34" xfId="249" xr:uid="{00000000-0005-0000-0000-00008C080000}"/>
    <cellStyle name="Comma 35" xfId="250" xr:uid="{00000000-0005-0000-0000-00008D080000}"/>
    <cellStyle name="Comma 36" xfId="251" xr:uid="{00000000-0005-0000-0000-00008E080000}"/>
    <cellStyle name="Comma 37" xfId="252" xr:uid="{00000000-0005-0000-0000-00008F080000}"/>
    <cellStyle name="Comma 38" xfId="253" xr:uid="{00000000-0005-0000-0000-000090080000}"/>
    <cellStyle name="Comma 39" xfId="254" xr:uid="{00000000-0005-0000-0000-000091080000}"/>
    <cellStyle name="Comma 4" xfId="255" xr:uid="{00000000-0005-0000-0000-000092080000}"/>
    <cellStyle name="Comma 4 2" xfId="1693" xr:uid="{00000000-0005-0000-0000-000093080000}"/>
    <cellStyle name="Comma 4 2 2" xfId="7647" xr:uid="{00000000-0005-0000-0000-000094080000}"/>
    <cellStyle name="Comma 4 2 3" xfId="3225" xr:uid="{00000000-0005-0000-0000-000095080000}"/>
    <cellStyle name="Comma 4 3" xfId="1694" xr:uid="{00000000-0005-0000-0000-000096080000}"/>
    <cellStyle name="Comma 4 3 2" xfId="1695" xr:uid="{00000000-0005-0000-0000-000097080000}"/>
    <cellStyle name="Comma 4 3 2 2" xfId="3023" xr:uid="{00000000-0005-0000-0000-000098080000}"/>
    <cellStyle name="Comma 4 3 2 2 2" xfId="7668" xr:uid="{00000000-0005-0000-0000-000099080000}"/>
    <cellStyle name="Comma 4 3 2 2 3" xfId="3437" xr:uid="{00000000-0005-0000-0000-00009A080000}"/>
    <cellStyle name="Comma 4 3 2 3" xfId="7649" xr:uid="{00000000-0005-0000-0000-00009B080000}"/>
    <cellStyle name="Comma 4 3 2 4" xfId="3227" xr:uid="{00000000-0005-0000-0000-00009C080000}"/>
    <cellStyle name="Comma 4 3 3" xfId="3024" xr:uid="{00000000-0005-0000-0000-00009D080000}"/>
    <cellStyle name="Comma 4 3 3 2" xfId="7669" xr:uid="{00000000-0005-0000-0000-00009E080000}"/>
    <cellStyle name="Comma 4 3 3 3" xfId="3438" xr:uid="{00000000-0005-0000-0000-00009F080000}"/>
    <cellStyle name="Comma 4 3 4" xfId="7648" xr:uid="{00000000-0005-0000-0000-0000A0080000}"/>
    <cellStyle name="Comma 4 3 5" xfId="3226" xr:uid="{00000000-0005-0000-0000-0000A1080000}"/>
    <cellStyle name="Comma 4 4" xfId="1696" xr:uid="{00000000-0005-0000-0000-0000A2080000}"/>
    <cellStyle name="Comma 4 4 2" xfId="7650" xr:uid="{00000000-0005-0000-0000-0000A3080000}"/>
    <cellStyle name="Comma 4 4 3" xfId="3228" xr:uid="{00000000-0005-0000-0000-0000A4080000}"/>
    <cellStyle name="Comma 40" xfId="256" xr:uid="{00000000-0005-0000-0000-0000A5080000}"/>
    <cellStyle name="Comma 41" xfId="257" xr:uid="{00000000-0005-0000-0000-0000A6080000}"/>
    <cellStyle name="Comma 42" xfId="258" xr:uid="{00000000-0005-0000-0000-0000A7080000}"/>
    <cellStyle name="Comma 43" xfId="259" xr:uid="{00000000-0005-0000-0000-0000A8080000}"/>
    <cellStyle name="Comma 44" xfId="260" xr:uid="{00000000-0005-0000-0000-0000A9080000}"/>
    <cellStyle name="Comma 45" xfId="261" xr:uid="{00000000-0005-0000-0000-0000AA080000}"/>
    <cellStyle name="Comma 46" xfId="262" xr:uid="{00000000-0005-0000-0000-0000AB080000}"/>
    <cellStyle name="Comma 47" xfId="263" xr:uid="{00000000-0005-0000-0000-0000AC080000}"/>
    <cellStyle name="Comma 48" xfId="264" xr:uid="{00000000-0005-0000-0000-0000AD080000}"/>
    <cellStyle name="Comma 49" xfId="265" xr:uid="{00000000-0005-0000-0000-0000AE080000}"/>
    <cellStyle name="Comma 5" xfId="266" xr:uid="{00000000-0005-0000-0000-0000AF080000}"/>
    <cellStyle name="Comma 5 2" xfId="1697" xr:uid="{00000000-0005-0000-0000-0000B0080000}"/>
    <cellStyle name="Comma 5 2 2" xfId="7651" xr:uid="{00000000-0005-0000-0000-0000B1080000}"/>
    <cellStyle name="Comma 5 2 3" xfId="3229" xr:uid="{00000000-0005-0000-0000-0000B2080000}"/>
    <cellStyle name="Comma 5 3" xfId="1698" xr:uid="{00000000-0005-0000-0000-0000B3080000}"/>
    <cellStyle name="Comma 5 3 2" xfId="7652" xr:uid="{00000000-0005-0000-0000-0000B4080000}"/>
    <cellStyle name="Comma 5 3 3" xfId="3230" xr:uid="{00000000-0005-0000-0000-0000B5080000}"/>
    <cellStyle name="Comma 5 4" xfId="1699" xr:uid="{00000000-0005-0000-0000-0000B6080000}"/>
    <cellStyle name="Comma 5 4 2" xfId="7653" xr:uid="{00000000-0005-0000-0000-0000B7080000}"/>
    <cellStyle name="Comma 5 4 3" xfId="3231" xr:uid="{00000000-0005-0000-0000-0000B8080000}"/>
    <cellStyle name="Comma 50" xfId="267" xr:uid="{00000000-0005-0000-0000-0000B9080000}"/>
    <cellStyle name="Comma 51" xfId="268" xr:uid="{00000000-0005-0000-0000-0000BA080000}"/>
    <cellStyle name="Comma 52" xfId="269" xr:uid="{00000000-0005-0000-0000-0000BB080000}"/>
    <cellStyle name="Comma 53" xfId="270" xr:uid="{00000000-0005-0000-0000-0000BC080000}"/>
    <cellStyle name="Comma 54" xfId="271" xr:uid="{00000000-0005-0000-0000-0000BD080000}"/>
    <cellStyle name="Comma 55" xfId="272" xr:uid="{00000000-0005-0000-0000-0000BE080000}"/>
    <cellStyle name="Comma 56" xfId="273" xr:uid="{00000000-0005-0000-0000-0000BF080000}"/>
    <cellStyle name="Comma 57" xfId="274" xr:uid="{00000000-0005-0000-0000-0000C0080000}"/>
    <cellStyle name="Comma 58" xfId="275" xr:uid="{00000000-0005-0000-0000-0000C1080000}"/>
    <cellStyle name="Comma 59" xfId="276" xr:uid="{00000000-0005-0000-0000-0000C2080000}"/>
    <cellStyle name="Comma 6" xfId="277" xr:uid="{00000000-0005-0000-0000-0000C3080000}"/>
    <cellStyle name="Comma 6 2" xfId="1700" xr:uid="{00000000-0005-0000-0000-0000C4080000}"/>
    <cellStyle name="Comma 6 2 2" xfId="7654" xr:uid="{00000000-0005-0000-0000-0000C5080000}"/>
    <cellStyle name="Comma 6 2 3" xfId="3232" xr:uid="{00000000-0005-0000-0000-0000C6080000}"/>
    <cellStyle name="Comma 6 3" xfId="1701" xr:uid="{00000000-0005-0000-0000-0000C7080000}"/>
    <cellStyle name="Comma 6 3 2" xfId="7655" xr:uid="{00000000-0005-0000-0000-0000C8080000}"/>
    <cellStyle name="Comma 6 3 3" xfId="3233" xr:uid="{00000000-0005-0000-0000-0000C9080000}"/>
    <cellStyle name="Comma 6 4" xfId="1702" xr:uid="{00000000-0005-0000-0000-0000CA080000}"/>
    <cellStyle name="Comma 6 4 2" xfId="7656" xr:uid="{00000000-0005-0000-0000-0000CB080000}"/>
    <cellStyle name="Comma 6 4 3" xfId="3234" xr:uid="{00000000-0005-0000-0000-0000CC080000}"/>
    <cellStyle name="Comma 60" xfId="278" xr:uid="{00000000-0005-0000-0000-0000CD080000}"/>
    <cellStyle name="Comma 61" xfId="279" xr:uid="{00000000-0005-0000-0000-0000CE080000}"/>
    <cellStyle name="Comma 62" xfId="280" xr:uid="{00000000-0005-0000-0000-0000CF080000}"/>
    <cellStyle name="Comma 63" xfId="281" xr:uid="{00000000-0005-0000-0000-0000D0080000}"/>
    <cellStyle name="Comma 64" xfId="282" xr:uid="{00000000-0005-0000-0000-0000D1080000}"/>
    <cellStyle name="Comma 65" xfId="283" xr:uid="{00000000-0005-0000-0000-0000D2080000}"/>
    <cellStyle name="Comma 66" xfId="284" xr:uid="{00000000-0005-0000-0000-0000D3080000}"/>
    <cellStyle name="Comma 67" xfId="285" xr:uid="{00000000-0005-0000-0000-0000D4080000}"/>
    <cellStyle name="Comma 68" xfId="286" xr:uid="{00000000-0005-0000-0000-0000D5080000}"/>
    <cellStyle name="Comma 69" xfId="287" xr:uid="{00000000-0005-0000-0000-0000D6080000}"/>
    <cellStyle name="Comma 7" xfId="288" xr:uid="{00000000-0005-0000-0000-0000D7080000}"/>
    <cellStyle name="Comma 7 2" xfId="1703" xr:uid="{00000000-0005-0000-0000-0000D8080000}"/>
    <cellStyle name="Comma 7 2 2" xfId="7657" xr:uid="{00000000-0005-0000-0000-0000D9080000}"/>
    <cellStyle name="Comma 7 2 3" xfId="3235" xr:uid="{00000000-0005-0000-0000-0000DA080000}"/>
    <cellStyle name="Comma 7 3" xfId="1704" xr:uid="{00000000-0005-0000-0000-0000DB080000}"/>
    <cellStyle name="Comma 7 3 2" xfId="7658" xr:uid="{00000000-0005-0000-0000-0000DC080000}"/>
    <cellStyle name="Comma 7 3 3" xfId="3236" xr:uid="{00000000-0005-0000-0000-0000DD080000}"/>
    <cellStyle name="Comma 7 4" xfId="1705" xr:uid="{00000000-0005-0000-0000-0000DE080000}"/>
    <cellStyle name="Comma 7 4 2" xfId="7659" xr:uid="{00000000-0005-0000-0000-0000DF080000}"/>
    <cellStyle name="Comma 7 4 3" xfId="3237" xr:uid="{00000000-0005-0000-0000-0000E0080000}"/>
    <cellStyle name="Comma 70" xfId="289" xr:uid="{00000000-0005-0000-0000-0000E1080000}"/>
    <cellStyle name="Comma 71" xfId="290" xr:uid="{00000000-0005-0000-0000-0000E2080000}"/>
    <cellStyle name="Comma 72" xfId="291" xr:uid="{00000000-0005-0000-0000-0000E3080000}"/>
    <cellStyle name="Comma 73" xfId="292" xr:uid="{00000000-0005-0000-0000-0000E4080000}"/>
    <cellStyle name="Comma 74" xfId="293" xr:uid="{00000000-0005-0000-0000-0000E5080000}"/>
    <cellStyle name="Comma 75" xfId="294" xr:uid="{00000000-0005-0000-0000-0000E6080000}"/>
    <cellStyle name="Comma 76" xfId="295" xr:uid="{00000000-0005-0000-0000-0000E7080000}"/>
    <cellStyle name="Comma 77" xfId="296" xr:uid="{00000000-0005-0000-0000-0000E8080000}"/>
    <cellStyle name="Comma 78" xfId="297" xr:uid="{00000000-0005-0000-0000-0000E9080000}"/>
    <cellStyle name="Comma 79" xfId="298" xr:uid="{00000000-0005-0000-0000-0000EA080000}"/>
    <cellStyle name="Comma 8" xfId="299" xr:uid="{00000000-0005-0000-0000-0000EB080000}"/>
    <cellStyle name="Comma 8 2" xfId="1706" xr:uid="{00000000-0005-0000-0000-0000EC080000}"/>
    <cellStyle name="Comma 8 2 2" xfId="7660" xr:uid="{00000000-0005-0000-0000-0000ED080000}"/>
    <cellStyle name="Comma 8 2 3" xfId="3238" xr:uid="{00000000-0005-0000-0000-0000EE080000}"/>
    <cellStyle name="Comma 8 3" xfId="1707" xr:uid="{00000000-0005-0000-0000-0000EF080000}"/>
    <cellStyle name="Comma 8 3 2" xfId="7661" xr:uid="{00000000-0005-0000-0000-0000F0080000}"/>
    <cellStyle name="Comma 8 3 3" xfId="3239" xr:uid="{00000000-0005-0000-0000-0000F1080000}"/>
    <cellStyle name="Comma 80" xfId="300" xr:uid="{00000000-0005-0000-0000-0000F2080000}"/>
    <cellStyle name="Comma 80 2" xfId="3796" xr:uid="{00000000-0005-0000-0000-0000F3080000}"/>
    <cellStyle name="Comma 80 2 2" xfId="3797" xr:uid="{00000000-0005-0000-0000-0000F4080000}"/>
    <cellStyle name="Comma 80 2 3" xfId="7671" xr:uid="{00000000-0005-0000-0000-0000F5080000}"/>
    <cellStyle name="Comma 81" xfId="1381" xr:uid="{00000000-0005-0000-0000-0000F6080000}"/>
    <cellStyle name="Comma 81 2" xfId="7613" xr:uid="{00000000-0005-0000-0000-0000F7080000}"/>
    <cellStyle name="Comma 81 3" xfId="3191" xr:uid="{00000000-0005-0000-0000-0000F8080000}"/>
    <cellStyle name="Comma 82" xfId="3030" xr:uid="{00000000-0005-0000-0000-0000F9080000}"/>
    <cellStyle name="Comma 82 2" xfId="7672" xr:uid="{00000000-0005-0000-0000-0000FA080000}"/>
    <cellStyle name="Comma 82 3" xfId="3798" xr:uid="{00000000-0005-0000-0000-0000FB080000}"/>
    <cellStyle name="Comma 83" xfId="3032" xr:uid="{00000000-0005-0000-0000-0000FC080000}"/>
    <cellStyle name="Comma 9" xfId="301" xr:uid="{00000000-0005-0000-0000-0000FD080000}"/>
    <cellStyle name="Comma 9 2" xfId="1708" xr:uid="{00000000-0005-0000-0000-0000FE080000}"/>
    <cellStyle name="Comma 9 2 2" xfId="7662" xr:uid="{00000000-0005-0000-0000-0000FF080000}"/>
    <cellStyle name="Comma 9 2 3" xfId="3240" xr:uid="{00000000-0005-0000-0000-000000090000}"/>
    <cellStyle name="Comma 9 3" xfId="1709" xr:uid="{00000000-0005-0000-0000-000001090000}"/>
    <cellStyle name="Comma 9 3 2" xfId="7663" xr:uid="{00000000-0005-0000-0000-000002090000}"/>
    <cellStyle name="Comma 9 3 3" xfId="3241" xr:uid="{00000000-0005-0000-0000-000003090000}"/>
    <cellStyle name="Commentaire 2" xfId="302" xr:uid="{00000000-0005-0000-0000-000004090000}"/>
    <cellStyle name="Commentaire 2 2" xfId="303" xr:uid="{00000000-0005-0000-0000-000005090000}"/>
    <cellStyle name="Commentaire 2 2 2" xfId="304" xr:uid="{00000000-0005-0000-0000-000006090000}"/>
    <cellStyle name="Commentaire 2 2 3" xfId="1710" xr:uid="{00000000-0005-0000-0000-000007090000}"/>
    <cellStyle name="Commentaire 2 3" xfId="305" xr:uid="{00000000-0005-0000-0000-000008090000}"/>
    <cellStyle name="Commentaire 2 4" xfId="1711" xr:uid="{00000000-0005-0000-0000-000009090000}"/>
    <cellStyle name="Commentaire 2 5" xfId="3799" xr:uid="{00000000-0005-0000-0000-00000A090000}"/>
    <cellStyle name="Currency [2]" xfId="306" xr:uid="{00000000-0005-0000-0000-00000B090000}"/>
    <cellStyle name="Currency [2] 2" xfId="307" xr:uid="{00000000-0005-0000-0000-00000C090000}"/>
    <cellStyle name="Currency [2] 2 2" xfId="1712" xr:uid="{00000000-0005-0000-0000-00000D090000}"/>
    <cellStyle name="Currency [2] 3" xfId="1713" xr:uid="{00000000-0005-0000-0000-00000E090000}"/>
    <cellStyle name="Currency 10" xfId="308" xr:uid="{00000000-0005-0000-0000-00000F090000}"/>
    <cellStyle name="Currency 10 2" xfId="309" xr:uid="{00000000-0005-0000-0000-000010090000}"/>
    <cellStyle name="Currency 10 2 2" xfId="7458" xr:uid="{00000000-0005-0000-0000-000011090000}"/>
    <cellStyle name="Currency 10 2 3" xfId="3034" xr:uid="{00000000-0005-0000-0000-000012090000}"/>
    <cellStyle name="Currency 10 3" xfId="7457" xr:uid="{00000000-0005-0000-0000-000013090000}"/>
    <cellStyle name="Currency 10 4" xfId="3033" xr:uid="{00000000-0005-0000-0000-000014090000}"/>
    <cellStyle name="Currency 11" xfId="310" xr:uid="{00000000-0005-0000-0000-000015090000}"/>
    <cellStyle name="Currency 11 2" xfId="311" xr:uid="{00000000-0005-0000-0000-000016090000}"/>
    <cellStyle name="Currency 11 2 2" xfId="7460" xr:uid="{00000000-0005-0000-0000-000017090000}"/>
    <cellStyle name="Currency 11 2 3" xfId="3036" xr:uid="{00000000-0005-0000-0000-000018090000}"/>
    <cellStyle name="Currency 11 3" xfId="7459" xr:uid="{00000000-0005-0000-0000-000019090000}"/>
    <cellStyle name="Currency 11 4" xfId="3035" xr:uid="{00000000-0005-0000-0000-00001A090000}"/>
    <cellStyle name="Currency 12" xfId="312" xr:uid="{00000000-0005-0000-0000-00001B090000}"/>
    <cellStyle name="Currency 12 2" xfId="313" xr:uid="{00000000-0005-0000-0000-00001C090000}"/>
    <cellStyle name="Currency 12 2 2" xfId="7462" xr:uid="{00000000-0005-0000-0000-00001D090000}"/>
    <cellStyle name="Currency 12 2 3" xfId="3038" xr:uid="{00000000-0005-0000-0000-00001E090000}"/>
    <cellStyle name="Currency 12 3" xfId="7461" xr:uid="{00000000-0005-0000-0000-00001F090000}"/>
    <cellStyle name="Currency 12 4" xfId="3037" xr:uid="{00000000-0005-0000-0000-000020090000}"/>
    <cellStyle name="Currency 13" xfId="314" xr:uid="{00000000-0005-0000-0000-000021090000}"/>
    <cellStyle name="Currency 13 2" xfId="315" xr:uid="{00000000-0005-0000-0000-000022090000}"/>
    <cellStyle name="Currency 13 2 2" xfId="7464" xr:uid="{00000000-0005-0000-0000-000023090000}"/>
    <cellStyle name="Currency 13 2 3" xfId="3040" xr:uid="{00000000-0005-0000-0000-000024090000}"/>
    <cellStyle name="Currency 13 3" xfId="7463" xr:uid="{00000000-0005-0000-0000-000025090000}"/>
    <cellStyle name="Currency 13 4" xfId="3039" xr:uid="{00000000-0005-0000-0000-000026090000}"/>
    <cellStyle name="Currency 14" xfId="316" xr:uid="{00000000-0005-0000-0000-000027090000}"/>
    <cellStyle name="Currency 14 2" xfId="317" xr:uid="{00000000-0005-0000-0000-000028090000}"/>
    <cellStyle name="Currency 14 2 2" xfId="7466" xr:uid="{00000000-0005-0000-0000-000029090000}"/>
    <cellStyle name="Currency 14 2 3" xfId="3042" xr:uid="{00000000-0005-0000-0000-00002A090000}"/>
    <cellStyle name="Currency 14 3" xfId="7465" xr:uid="{00000000-0005-0000-0000-00002B090000}"/>
    <cellStyle name="Currency 14 4" xfId="3041" xr:uid="{00000000-0005-0000-0000-00002C090000}"/>
    <cellStyle name="Currency 15" xfId="318" xr:uid="{00000000-0005-0000-0000-00002D090000}"/>
    <cellStyle name="Currency 15 2" xfId="319" xr:uid="{00000000-0005-0000-0000-00002E090000}"/>
    <cellStyle name="Currency 15 2 2" xfId="7468" xr:uid="{00000000-0005-0000-0000-00002F090000}"/>
    <cellStyle name="Currency 15 2 3" xfId="3044" xr:uid="{00000000-0005-0000-0000-000030090000}"/>
    <cellStyle name="Currency 15 3" xfId="7467" xr:uid="{00000000-0005-0000-0000-000031090000}"/>
    <cellStyle name="Currency 15 4" xfId="3043" xr:uid="{00000000-0005-0000-0000-000032090000}"/>
    <cellStyle name="Currency 16" xfId="320" xr:uid="{00000000-0005-0000-0000-000033090000}"/>
    <cellStyle name="Currency 16 2" xfId="321" xr:uid="{00000000-0005-0000-0000-000034090000}"/>
    <cellStyle name="Currency 16 2 2" xfId="7470" xr:uid="{00000000-0005-0000-0000-000035090000}"/>
    <cellStyle name="Currency 16 2 3" xfId="3046" xr:uid="{00000000-0005-0000-0000-000036090000}"/>
    <cellStyle name="Currency 16 3" xfId="7469" xr:uid="{00000000-0005-0000-0000-000037090000}"/>
    <cellStyle name="Currency 16 4" xfId="3045" xr:uid="{00000000-0005-0000-0000-000038090000}"/>
    <cellStyle name="Currency 17" xfId="322" xr:uid="{00000000-0005-0000-0000-000039090000}"/>
    <cellStyle name="Currency 17 2" xfId="323" xr:uid="{00000000-0005-0000-0000-00003A090000}"/>
    <cellStyle name="Currency 17 2 2" xfId="7472" xr:uid="{00000000-0005-0000-0000-00003B090000}"/>
    <cellStyle name="Currency 17 2 3" xfId="3048" xr:uid="{00000000-0005-0000-0000-00003C090000}"/>
    <cellStyle name="Currency 17 3" xfId="7471" xr:uid="{00000000-0005-0000-0000-00003D090000}"/>
    <cellStyle name="Currency 17 4" xfId="3047" xr:uid="{00000000-0005-0000-0000-00003E090000}"/>
    <cellStyle name="Currency 18" xfId="324" xr:uid="{00000000-0005-0000-0000-00003F090000}"/>
    <cellStyle name="Currency 18 2" xfId="325" xr:uid="{00000000-0005-0000-0000-000040090000}"/>
    <cellStyle name="Currency 18 2 2" xfId="7474" xr:uid="{00000000-0005-0000-0000-000041090000}"/>
    <cellStyle name="Currency 18 2 3" xfId="3050" xr:uid="{00000000-0005-0000-0000-000042090000}"/>
    <cellStyle name="Currency 18 3" xfId="7473" xr:uid="{00000000-0005-0000-0000-000043090000}"/>
    <cellStyle name="Currency 18 4" xfId="3049" xr:uid="{00000000-0005-0000-0000-000044090000}"/>
    <cellStyle name="Currency 19" xfId="326" xr:uid="{00000000-0005-0000-0000-000045090000}"/>
    <cellStyle name="Currency 19 2" xfId="327" xr:uid="{00000000-0005-0000-0000-000046090000}"/>
    <cellStyle name="Currency 19 2 2" xfId="7476" xr:uid="{00000000-0005-0000-0000-000047090000}"/>
    <cellStyle name="Currency 19 2 3" xfId="3052" xr:uid="{00000000-0005-0000-0000-000048090000}"/>
    <cellStyle name="Currency 19 3" xfId="7475" xr:uid="{00000000-0005-0000-0000-000049090000}"/>
    <cellStyle name="Currency 19 4" xfId="3051" xr:uid="{00000000-0005-0000-0000-00004A090000}"/>
    <cellStyle name="Currency 2" xfId="328" xr:uid="{00000000-0005-0000-0000-00004B090000}"/>
    <cellStyle name="Currency 2 2" xfId="329" xr:uid="{00000000-0005-0000-0000-00004C090000}"/>
    <cellStyle name="Currency 2 2 2" xfId="7478" xr:uid="{00000000-0005-0000-0000-00004D090000}"/>
    <cellStyle name="Currency 2 2 3" xfId="3054" xr:uid="{00000000-0005-0000-0000-00004E090000}"/>
    <cellStyle name="Currency 2 3" xfId="1714" xr:uid="{00000000-0005-0000-0000-00004F090000}"/>
    <cellStyle name="Currency 2 3 2" xfId="7664" xr:uid="{00000000-0005-0000-0000-000050090000}"/>
    <cellStyle name="Currency 2 3 3" xfId="3242" xr:uid="{00000000-0005-0000-0000-000051090000}"/>
    <cellStyle name="Currency 2 4" xfId="7477" xr:uid="{00000000-0005-0000-0000-000052090000}"/>
    <cellStyle name="Currency 2 5" xfId="3053" xr:uid="{00000000-0005-0000-0000-000053090000}"/>
    <cellStyle name="Currency 20" xfId="330" xr:uid="{00000000-0005-0000-0000-000054090000}"/>
    <cellStyle name="Currency 20 2" xfId="331" xr:uid="{00000000-0005-0000-0000-000055090000}"/>
    <cellStyle name="Currency 20 2 2" xfId="7480" xr:uid="{00000000-0005-0000-0000-000056090000}"/>
    <cellStyle name="Currency 20 2 3" xfId="3056" xr:uid="{00000000-0005-0000-0000-000057090000}"/>
    <cellStyle name="Currency 20 3" xfId="7479" xr:uid="{00000000-0005-0000-0000-000058090000}"/>
    <cellStyle name="Currency 20 4" xfId="3055" xr:uid="{00000000-0005-0000-0000-000059090000}"/>
    <cellStyle name="Currency 21" xfId="332" xr:uid="{00000000-0005-0000-0000-00005A090000}"/>
    <cellStyle name="Currency 21 2" xfId="333" xr:uid="{00000000-0005-0000-0000-00005B090000}"/>
    <cellStyle name="Currency 21 2 2" xfId="7482" xr:uid="{00000000-0005-0000-0000-00005C090000}"/>
    <cellStyle name="Currency 21 2 3" xfId="3058" xr:uid="{00000000-0005-0000-0000-00005D090000}"/>
    <cellStyle name="Currency 21 3" xfId="7481" xr:uid="{00000000-0005-0000-0000-00005E090000}"/>
    <cellStyle name="Currency 21 4" xfId="3057" xr:uid="{00000000-0005-0000-0000-00005F090000}"/>
    <cellStyle name="Currency 22" xfId="334" xr:uid="{00000000-0005-0000-0000-000060090000}"/>
    <cellStyle name="Currency 22 2" xfId="335" xr:uid="{00000000-0005-0000-0000-000061090000}"/>
    <cellStyle name="Currency 22 2 2" xfId="7484" xr:uid="{00000000-0005-0000-0000-000062090000}"/>
    <cellStyle name="Currency 22 2 3" xfId="3060" xr:uid="{00000000-0005-0000-0000-000063090000}"/>
    <cellStyle name="Currency 22 3" xfId="7483" xr:uid="{00000000-0005-0000-0000-000064090000}"/>
    <cellStyle name="Currency 22 4" xfId="3059" xr:uid="{00000000-0005-0000-0000-000065090000}"/>
    <cellStyle name="Currency 23" xfId="336" xr:uid="{00000000-0005-0000-0000-000066090000}"/>
    <cellStyle name="Currency 23 2" xfId="337" xr:uid="{00000000-0005-0000-0000-000067090000}"/>
    <cellStyle name="Currency 23 2 2" xfId="7486" xr:uid="{00000000-0005-0000-0000-000068090000}"/>
    <cellStyle name="Currency 23 2 3" xfId="3062" xr:uid="{00000000-0005-0000-0000-000069090000}"/>
    <cellStyle name="Currency 23 3" xfId="7485" xr:uid="{00000000-0005-0000-0000-00006A090000}"/>
    <cellStyle name="Currency 23 4" xfId="3061" xr:uid="{00000000-0005-0000-0000-00006B090000}"/>
    <cellStyle name="Currency 24" xfId="338" xr:uid="{00000000-0005-0000-0000-00006C090000}"/>
    <cellStyle name="Currency 24 2" xfId="339" xr:uid="{00000000-0005-0000-0000-00006D090000}"/>
    <cellStyle name="Currency 24 2 2" xfId="7488" xr:uid="{00000000-0005-0000-0000-00006E090000}"/>
    <cellStyle name="Currency 24 2 3" xfId="3064" xr:uid="{00000000-0005-0000-0000-00006F090000}"/>
    <cellStyle name="Currency 24 3" xfId="7487" xr:uid="{00000000-0005-0000-0000-000070090000}"/>
    <cellStyle name="Currency 24 4" xfId="3063" xr:uid="{00000000-0005-0000-0000-000071090000}"/>
    <cellStyle name="Currency 25" xfId="340" xr:uid="{00000000-0005-0000-0000-000072090000}"/>
    <cellStyle name="Currency 25 2" xfId="341" xr:uid="{00000000-0005-0000-0000-000073090000}"/>
    <cellStyle name="Currency 25 2 2" xfId="7490" xr:uid="{00000000-0005-0000-0000-000074090000}"/>
    <cellStyle name="Currency 25 2 3" xfId="3066" xr:uid="{00000000-0005-0000-0000-000075090000}"/>
    <cellStyle name="Currency 25 3" xfId="7489" xr:uid="{00000000-0005-0000-0000-000076090000}"/>
    <cellStyle name="Currency 25 4" xfId="3065" xr:uid="{00000000-0005-0000-0000-000077090000}"/>
    <cellStyle name="Currency 26" xfId="342" xr:uid="{00000000-0005-0000-0000-000078090000}"/>
    <cellStyle name="Currency 26 2" xfId="343" xr:uid="{00000000-0005-0000-0000-000079090000}"/>
    <cellStyle name="Currency 26 2 2" xfId="7492" xr:uid="{00000000-0005-0000-0000-00007A090000}"/>
    <cellStyle name="Currency 26 2 3" xfId="3068" xr:uid="{00000000-0005-0000-0000-00007B090000}"/>
    <cellStyle name="Currency 26 3" xfId="7491" xr:uid="{00000000-0005-0000-0000-00007C090000}"/>
    <cellStyle name="Currency 26 4" xfId="3067" xr:uid="{00000000-0005-0000-0000-00007D090000}"/>
    <cellStyle name="Currency 27" xfId="344" xr:uid="{00000000-0005-0000-0000-00007E090000}"/>
    <cellStyle name="Currency 27 2" xfId="345" xr:uid="{00000000-0005-0000-0000-00007F090000}"/>
    <cellStyle name="Currency 27 2 2" xfId="7494" xr:uid="{00000000-0005-0000-0000-000080090000}"/>
    <cellStyle name="Currency 27 2 3" xfId="3070" xr:uid="{00000000-0005-0000-0000-000081090000}"/>
    <cellStyle name="Currency 27 3" xfId="7493" xr:uid="{00000000-0005-0000-0000-000082090000}"/>
    <cellStyle name="Currency 27 4" xfId="3069" xr:uid="{00000000-0005-0000-0000-000083090000}"/>
    <cellStyle name="Currency 28" xfId="346" xr:uid="{00000000-0005-0000-0000-000084090000}"/>
    <cellStyle name="Currency 28 2" xfId="347" xr:uid="{00000000-0005-0000-0000-000085090000}"/>
    <cellStyle name="Currency 28 2 2" xfId="7496" xr:uid="{00000000-0005-0000-0000-000086090000}"/>
    <cellStyle name="Currency 28 2 3" xfId="3072" xr:uid="{00000000-0005-0000-0000-000087090000}"/>
    <cellStyle name="Currency 28 3" xfId="7495" xr:uid="{00000000-0005-0000-0000-000088090000}"/>
    <cellStyle name="Currency 28 4" xfId="3071" xr:uid="{00000000-0005-0000-0000-000089090000}"/>
    <cellStyle name="Currency 29" xfId="348" xr:uid="{00000000-0005-0000-0000-00008A090000}"/>
    <cellStyle name="Currency 29 2" xfId="349" xr:uid="{00000000-0005-0000-0000-00008B090000}"/>
    <cellStyle name="Currency 29 2 2" xfId="7498" xr:uid="{00000000-0005-0000-0000-00008C090000}"/>
    <cellStyle name="Currency 29 2 3" xfId="3074" xr:uid="{00000000-0005-0000-0000-00008D090000}"/>
    <cellStyle name="Currency 29 3" xfId="7497" xr:uid="{00000000-0005-0000-0000-00008E090000}"/>
    <cellStyle name="Currency 29 4" xfId="3073" xr:uid="{00000000-0005-0000-0000-00008F090000}"/>
    <cellStyle name="Currency 3" xfId="350" xr:uid="{00000000-0005-0000-0000-000090090000}"/>
    <cellStyle name="Currency 3 2" xfId="351" xr:uid="{00000000-0005-0000-0000-000091090000}"/>
    <cellStyle name="Currency 3 2 2" xfId="7500" xr:uid="{00000000-0005-0000-0000-000092090000}"/>
    <cellStyle name="Currency 3 2 3" xfId="3076" xr:uid="{00000000-0005-0000-0000-000093090000}"/>
    <cellStyle name="Currency 3 3" xfId="1715" xr:uid="{00000000-0005-0000-0000-000094090000}"/>
    <cellStyle name="Currency 3 3 2" xfId="7665" xr:uid="{00000000-0005-0000-0000-000095090000}"/>
    <cellStyle name="Currency 3 3 3" xfId="3243" xr:uid="{00000000-0005-0000-0000-000096090000}"/>
    <cellStyle name="Currency 3 4" xfId="7499" xr:uid="{00000000-0005-0000-0000-000097090000}"/>
    <cellStyle name="Currency 3 5" xfId="3075" xr:uid="{00000000-0005-0000-0000-000098090000}"/>
    <cellStyle name="Currency 30" xfId="352" xr:uid="{00000000-0005-0000-0000-000099090000}"/>
    <cellStyle name="Currency 30 2" xfId="353" xr:uid="{00000000-0005-0000-0000-00009A090000}"/>
    <cellStyle name="Currency 30 2 2" xfId="7502" xr:uid="{00000000-0005-0000-0000-00009B090000}"/>
    <cellStyle name="Currency 30 2 3" xfId="3078" xr:uid="{00000000-0005-0000-0000-00009C090000}"/>
    <cellStyle name="Currency 30 3" xfId="7501" xr:uid="{00000000-0005-0000-0000-00009D090000}"/>
    <cellStyle name="Currency 30 4" xfId="3077" xr:uid="{00000000-0005-0000-0000-00009E090000}"/>
    <cellStyle name="Currency 31" xfId="354" xr:uid="{00000000-0005-0000-0000-00009F090000}"/>
    <cellStyle name="Currency 31 2" xfId="355" xr:uid="{00000000-0005-0000-0000-0000A0090000}"/>
    <cellStyle name="Currency 31 2 2" xfId="7504" xr:uid="{00000000-0005-0000-0000-0000A1090000}"/>
    <cellStyle name="Currency 31 2 3" xfId="3080" xr:uid="{00000000-0005-0000-0000-0000A2090000}"/>
    <cellStyle name="Currency 31 3" xfId="7503" xr:uid="{00000000-0005-0000-0000-0000A3090000}"/>
    <cellStyle name="Currency 31 4" xfId="3079" xr:uid="{00000000-0005-0000-0000-0000A4090000}"/>
    <cellStyle name="Currency 32" xfId="356" xr:uid="{00000000-0005-0000-0000-0000A5090000}"/>
    <cellStyle name="Currency 32 2" xfId="357" xr:uid="{00000000-0005-0000-0000-0000A6090000}"/>
    <cellStyle name="Currency 32 2 2" xfId="7506" xr:uid="{00000000-0005-0000-0000-0000A7090000}"/>
    <cellStyle name="Currency 32 2 3" xfId="3082" xr:uid="{00000000-0005-0000-0000-0000A8090000}"/>
    <cellStyle name="Currency 32 3" xfId="7505" xr:uid="{00000000-0005-0000-0000-0000A9090000}"/>
    <cellStyle name="Currency 32 4" xfId="3081" xr:uid="{00000000-0005-0000-0000-0000AA090000}"/>
    <cellStyle name="Currency 33" xfId="358" xr:uid="{00000000-0005-0000-0000-0000AB090000}"/>
    <cellStyle name="Currency 33 2" xfId="359" xr:uid="{00000000-0005-0000-0000-0000AC090000}"/>
    <cellStyle name="Currency 33 2 2" xfId="7508" xr:uid="{00000000-0005-0000-0000-0000AD090000}"/>
    <cellStyle name="Currency 33 2 3" xfId="3084" xr:uid="{00000000-0005-0000-0000-0000AE090000}"/>
    <cellStyle name="Currency 33 3" xfId="7507" xr:uid="{00000000-0005-0000-0000-0000AF090000}"/>
    <cellStyle name="Currency 33 4" xfId="3083" xr:uid="{00000000-0005-0000-0000-0000B0090000}"/>
    <cellStyle name="Currency 34" xfId="360" xr:uid="{00000000-0005-0000-0000-0000B1090000}"/>
    <cellStyle name="Currency 34 2" xfId="361" xr:uid="{00000000-0005-0000-0000-0000B2090000}"/>
    <cellStyle name="Currency 34 2 2" xfId="7510" xr:uid="{00000000-0005-0000-0000-0000B3090000}"/>
    <cellStyle name="Currency 34 2 3" xfId="3086" xr:uid="{00000000-0005-0000-0000-0000B4090000}"/>
    <cellStyle name="Currency 34 3" xfId="7509" xr:uid="{00000000-0005-0000-0000-0000B5090000}"/>
    <cellStyle name="Currency 34 4" xfId="3085" xr:uid="{00000000-0005-0000-0000-0000B6090000}"/>
    <cellStyle name="Currency 35" xfId="362" xr:uid="{00000000-0005-0000-0000-0000B7090000}"/>
    <cellStyle name="Currency 35 2" xfId="363" xr:uid="{00000000-0005-0000-0000-0000B8090000}"/>
    <cellStyle name="Currency 35 2 2" xfId="7512" xr:uid="{00000000-0005-0000-0000-0000B9090000}"/>
    <cellStyle name="Currency 35 2 3" xfId="3088" xr:uid="{00000000-0005-0000-0000-0000BA090000}"/>
    <cellStyle name="Currency 35 3" xfId="7511" xr:uid="{00000000-0005-0000-0000-0000BB090000}"/>
    <cellStyle name="Currency 35 4" xfId="3087" xr:uid="{00000000-0005-0000-0000-0000BC090000}"/>
    <cellStyle name="Currency 36" xfId="364" xr:uid="{00000000-0005-0000-0000-0000BD090000}"/>
    <cellStyle name="Currency 36 2" xfId="365" xr:uid="{00000000-0005-0000-0000-0000BE090000}"/>
    <cellStyle name="Currency 36 2 2" xfId="7514" xr:uid="{00000000-0005-0000-0000-0000BF090000}"/>
    <cellStyle name="Currency 36 2 3" xfId="3090" xr:uid="{00000000-0005-0000-0000-0000C0090000}"/>
    <cellStyle name="Currency 36 3" xfId="7513" xr:uid="{00000000-0005-0000-0000-0000C1090000}"/>
    <cellStyle name="Currency 36 4" xfId="3089" xr:uid="{00000000-0005-0000-0000-0000C2090000}"/>
    <cellStyle name="Currency 37" xfId="366" xr:uid="{00000000-0005-0000-0000-0000C3090000}"/>
    <cellStyle name="Currency 37 2" xfId="367" xr:uid="{00000000-0005-0000-0000-0000C4090000}"/>
    <cellStyle name="Currency 37 2 2" xfId="7516" xr:uid="{00000000-0005-0000-0000-0000C5090000}"/>
    <cellStyle name="Currency 37 2 3" xfId="3092" xr:uid="{00000000-0005-0000-0000-0000C6090000}"/>
    <cellStyle name="Currency 37 3" xfId="7515" xr:uid="{00000000-0005-0000-0000-0000C7090000}"/>
    <cellStyle name="Currency 37 4" xfId="3091" xr:uid="{00000000-0005-0000-0000-0000C8090000}"/>
    <cellStyle name="Currency 38" xfId="368" xr:uid="{00000000-0005-0000-0000-0000C9090000}"/>
    <cellStyle name="Currency 38 2" xfId="369" xr:uid="{00000000-0005-0000-0000-0000CA090000}"/>
    <cellStyle name="Currency 38 2 2" xfId="7518" xr:uid="{00000000-0005-0000-0000-0000CB090000}"/>
    <cellStyle name="Currency 38 2 3" xfId="3094" xr:uid="{00000000-0005-0000-0000-0000CC090000}"/>
    <cellStyle name="Currency 38 3" xfId="7517" xr:uid="{00000000-0005-0000-0000-0000CD090000}"/>
    <cellStyle name="Currency 38 4" xfId="3093" xr:uid="{00000000-0005-0000-0000-0000CE090000}"/>
    <cellStyle name="Currency 39" xfId="370" xr:uid="{00000000-0005-0000-0000-0000CF090000}"/>
    <cellStyle name="Currency 39 2" xfId="371" xr:uid="{00000000-0005-0000-0000-0000D0090000}"/>
    <cellStyle name="Currency 39 2 2" xfId="7520" xr:uid="{00000000-0005-0000-0000-0000D1090000}"/>
    <cellStyle name="Currency 39 2 3" xfId="3096" xr:uid="{00000000-0005-0000-0000-0000D2090000}"/>
    <cellStyle name="Currency 39 3" xfId="7519" xr:uid="{00000000-0005-0000-0000-0000D3090000}"/>
    <cellStyle name="Currency 39 4" xfId="3095" xr:uid="{00000000-0005-0000-0000-0000D4090000}"/>
    <cellStyle name="Currency 4" xfId="372" xr:uid="{00000000-0005-0000-0000-0000D5090000}"/>
    <cellStyle name="Currency 4 2" xfId="373" xr:uid="{00000000-0005-0000-0000-0000D6090000}"/>
    <cellStyle name="Currency 4 2 2" xfId="7522" xr:uid="{00000000-0005-0000-0000-0000D7090000}"/>
    <cellStyle name="Currency 4 2 3" xfId="3098" xr:uid="{00000000-0005-0000-0000-0000D8090000}"/>
    <cellStyle name="Currency 4 3" xfId="1716" xr:uid="{00000000-0005-0000-0000-0000D9090000}"/>
    <cellStyle name="Currency 4 3 2" xfId="7666" xr:uid="{00000000-0005-0000-0000-0000DA090000}"/>
    <cellStyle name="Currency 4 3 3" xfId="3244" xr:uid="{00000000-0005-0000-0000-0000DB090000}"/>
    <cellStyle name="Currency 4 4" xfId="7521" xr:uid="{00000000-0005-0000-0000-0000DC090000}"/>
    <cellStyle name="Currency 4 5" xfId="3097" xr:uid="{00000000-0005-0000-0000-0000DD090000}"/>
    <cellStyle name="Currency 40" xfId="374" xr:uid="{00000000-0005-0000-0000-0000DE090000}"/>
    <cellStyle name="Currency 40 2" xfId="375" xr:uid="{00000000-0005-0000-0000-0000DF090000}"/>
    <cellStyle name="Currency 40 2 2" xfId="7524" xr:uid="{00000000-0005-0000-0000-0000E0090000}"/>
    <cellStyle name="Currency 40 2 3" xfId="3100" xr:uid="{00000000-0005-0000-0000-0000E1090000}"/>
    <cellStyle name="Currency 40 3" xfId="7523" xr:uid="{00000000-0005-0000-0000-0000E2090000}"/>
    <cellStyle name="Currency 40 4" xfId="3099" xr:uid="{00000000-0005-0000-0000-0000E3090000}"/>
    <cellStyle name="Currency 41" xfId="376" xr:uid="{00000000-0005-0000-0000-0000E4090000}"/>
    <cellStyle name="Currency 41 2" xfId="377" xr:uid="{00000000-0005-0000-0000-0000E5090000}"/>
    <cellStyle name="Currency 41 2 2" xfId="7526" xr:uid="{00000000-0005-0000-0000-0000E6090000}"/>
    <cellStyle name="Currency 41 2 3" xfId="3102" xr:uid="{00000000-0005-0000-0000-0000E7090000}"/>
    <cellStyle name="Currency 41 3" xfId="7525" xr:uid="{00000000-0005-0000-0000-0000E8090000}"/>
    <cellStyle name="Currency 41 4" xfId="3101" xr:uid="{00000000-0005-0000-0000-0000E9090000}"/>
    <cellStyle name="Currency 42" xfId="378" xr:uid="{00000000-0005-0000-0000-0000EA090000}"/>
    <cellStyle name="Currency 42 2" xfId="379" xr:uid="{00000000-0005-0000-0000-0000EB090000}"/>
    <cellStyle name="Currency 42 2 2" xfId="7528" xr:uid="{00000000-0005-0000-0000-0000EC090000}"/>
    <cellStyle name="Currency 42 2 3" xfId="3104" xr:uid="{00000000-0005-0000-0000-0000ED090000}"/>
    <cellStyle name="Currency 42 3" xfId="7527" xr:uid="{00000000-0005-0000-0000-0000EE090000}"/>
    <cellStyle name="Currency 42 4" xfId="3103" xr:uid="{00000000-0005-0000-0000-0000EF090000}"/>
    <cellStyle name="Currency 43" xfId="380" xr:uid="{00000000-0005-0000-0000-0000F0090000}"/>
    <cellStyle name="Currency 43 2" xfId="381" xr:uid="{00000000-0005-0000-0000-0000F1090000}"/>
    <cellStyle name="Currency 43 2 2" xfId="7530" xr:uid="{00000000-0005-0000-0000-0000F2090000}"/>
    <cellStyle name="Currency 43 2 3" xfId="3106" xr:uid="{00000000-0005-0000-0000-0000F3090000}"/>
    <cellStyle name="Currency 43 3" xfId="7529" xr:uid="{00000000-0005-0000-0000-0000F4090000}"/>
    <cellStyle name="Currency 43 4" xfId="3105" xr:uid="{00000000-0005-0000-0000-0000F5090000}"/>
    <cellStyle name="Currency 44" xfId="382" xr:uid="{00000000-0005-0000-0000-0000F6090000}"/>
    <cellStyle name="Currency 44 2" xfId="383" xr:uid="{00000000-0005-0000-0000-0000F7090000}"/>
    <cellStyle name="Currency 44 2 2" xfId="7532" xr:uid="{00000000-0005-0000-0000-0000F8090000}"/>
    <cellStyle name="Currency 44 2 3" xfId="3108" xr:uid="{00000000-0005-0000-0000-0000F9090000}"/>
    <cellStyle name="Currency 44 3" xfId="7531" xr:uid="{00000000-0005-0000-0000-0000FA090000}"/>
    <cellStyle name="Currency 44 4" xfId="3107" xr:uid="{00000000-0005-0000-0000-0000FB090000}"/>
    <cellStyle name="Currency 45" xfId="384" xr:uid="{00000000-0005-0000-0000-0000FC090000}"/>
    <cellStyle name="Currency 45 2" xfId="385" xr:uid="{00000000-0005-0000-0000-0000FD090000}"/>
    <cellStyle name="Currency 45 2 2" xfId="7534" xr:uid="{00000000-0005-0000-0000-0000FE090000}"/>
    <cellStyle name="Currency 45 2 3" xfId="3110" xr:uid="{00000000-0005-0000-0000-0000FF090000}"/>
    <cellStyle name="Currency 45 3" xfId="7533" xr:uid="{00000000-0005-0000-0000-0000000A0000}"/>
    <cellStyle name="Currency 45 4" xfId="3109" xr:uid="{00000000-0005-0000-0000-0000010A0000}"/>
    <cellStyle name="Currency 46" xfId="386" xr:uid="{00000000-0005-0000-0000-0000020A0000}"/>
    <cellStyle name="Currency 46 2" xfId="387" xr:uid="{00000000-0005-0000-0000-0000030A0000}"/>
    <cellStyle name="Currency 46 2 2" xfId="7536" xr:uid="{00000000-0005-0000-0000-0000040A0000}"/>
    <cellStyle name="Currency 46 2 3" xfId="3112" xr:uid="{00000000-0005-0000-0000-0000050A0000}"/>
    <cellStyle name="Currency 46 3" xfId="7535" xr:uid="{00000000-0005-0000-0000-0000060A0000}"/>
    <cellStyle name="Currency 46 4" xfId="3111" xr:uid="{00000000-0005-0000-0000-0000070A0000}"/>
    <cellStyle name="Currency 47" xfId="388" xr:uid="{00000000-0005-0000-0000-0000080A0000}"/>
    <cellStyle name="Currency 47 2" xfId="389" xr:uid="{00000000-0005-0000-0000-0000090A0000}"/>
    <cellStyle name="Currency 47 2 2" xfId="7538" xr:uid="{00000000-0005-0000-0000-00000A0A0000}"/>
    <cellStyle name="Currency 47 2 3" xfId="3114" xr:uid="{00000000-0005-0000-0000-00000B0A0000}"/>
    <cellStyle name="Currency 47 3" xfId="7537" xr:uid="{00000000-0005-0000-0000-00000C0A0000}"/>
    <cellStyle name="Currency 47 4" xfId="3113" xr:uid="{00000000-0005-0000-0000-00000D0A0000}"/>
    <cellStyle name="Currency 48" xfId="390" xr:uid="{00000000-0005-0000-0000-00000E0A0000}"/>
    <cellStyle name="Currency 48 2" xfId="391" xr:uid="{00000000-0005-0000-0000-00000F0A0000}"/>
    <cellStyle name="Currency 48 2 2" xfId="7540" xr:uid="{00000000-0005-0000-0000-0000100A0000}"/>
    <cellStyle name="Currency 48 2 3" xfId="3116" xr:uid="{00000000-0005-0000-0000-0000110A0000}"/>
    <cellStyle name="Currency 48 3" xfId="7539" xr:uid="{00000000-0005-0000-0000-0000120A0000}"/>
    <cellStyle name="Currency 48 4" xfId="3115" xr:uid="{00000000-0005-0000-0000-0000130A0000}"/>
    <cellStyle name="Currency 49" xfId="392" xr:uid="{00000000-0005-0000-0000-0000140A0000}"/>
    <cellStyle name="Currency 49 2" xfId="393" xr:uid="{00000000-0005-0000-0000-0000150A0000}"/>
    <cellStyle name="Currency 49 2 2" xfId="7542" xr:uid="{00000000-0005-0000-0000-0000160A0000}"/>
    <cellStyle name="Currency 49 2 3" xfId="3118" xr:uid="{00000000-0005-0000-0000-0000170A0000}"/>
    <cellStyle name="Currency 49 3" xfId="7541" xr:uid="{00000000-0005-0000-0000-0000180A0000}"/>
    <cellStyle name="Currency 49 4" xfId="3117" xr:uid="{00000000-0005-0000-0000-0000190A0000}"/>
    <cellStyle name="Currency 5" xfId="394" xr:uid="{00000000-0005-0000-0000-00001A0A0000}"/>
    <cellStyle name="Currency 5 2" xfId="395" xr:uid="{00000000-0005-0000-0000-00001B0A0000}"/>
    <cellStyle name="Currency 5 2 2" xfId="7544" xr:uid="{00000000-0005-0000-0000-00001C0A0000}"/>
    <cellStyle name="Currency 5 2 3" xfId="3120" xr:uid="{00000000-0005-0000-0000-00001D0A0000}"/>
    <cellStyle name="Currency 5 3" xfId="1717" xr:uid="{00000000-0005-0000-0000-00001E0A0000}"/>
    <cellStyle name="Currency 5 3 2" xfId="7667" xr:uid="{00000000-0005-0000-0000-00001F0A0000}"/>
    <cellStyle name="Currency 5 3 3" xfId="3245" xr:uid="{00000000-0005-0000-0000-0000200A0000}"/>
    <cellStyle name="Currency 5 4" xfId="7543" xr:uid="{00000000-0005-0000-0000-0000210A0000}"/>
    <cellStyle name="Currency 5 5" xfId="3119" xr:uid="{00000000-0005-0000-0000-0000220A0000}"/>
    <cellStyle name="Currency 50" xfId="396" xr:uid="{00000000-0005-0000-0000-0000230A0000}"/>
    <cellStyle name="Currency 50 2" xfId="397" xr:uid="{00000000-0005-0000-0000-0000240A0000}"/>
    <cellStyle name="Currency 50 2 2" xfId="7546" xr:uid="{00000000-0005-0000-0000-0000250A0000}"/>
    <cellStyle name="Currency 50 2 3" xfId="3122" xr:uid="{00000000-0005-0000-0000-0000260A0000}"/>
    <cellStyle name="Currency 50 3" xfId="7545" xr:uid="{00000000-0005-0000-0000-0000270A0000}"/>
    <cellStyle name="Currency 50 4" xfId="3121" xr:uid="{00000000-0005-0000-0000-0000280A0000}"/>
    <cellStyle name="Currency 51" xfId="398" xr:uid="{00000000-0005-0000-0000-0000290A0000}"/>
    <cellStyle name="Currency 51 2" xfId="399" xr:uid="{00000000-0005-0000-0000-00002A0A0000}"/>
    <cellStyle name="Currency 51 2 2" xfId="7548" xr:uid="{00000000-0005-0000-0000-00002B0A0000}"/>
    <cellStyle name="Currency 51 2 3" xfId="3124" xr:uid="{00000000-0005-0000-0000-00002C0A0000}"/>
    <cellStyle name="Currency 51 3" xfId="7547" xr:uid="{00000000-0005-0000-0000-00002D0A0000}"/>
    <cellStyle name="Currency 51 4" xfId="3123" xr:uid="{00000000-0005-0000-0000-00002E0A0000}"/>
    <cellStyle name="Currency 52" xfId="400" xr:uid="{00000000-0005-0000-0000-00002F0A0000}"/>
    <cellStyle name="Currency 52 2" xfId="401" xr:uid="{00000000-0005-0000-0000-0000300A0000}"/>
    <cellStyle name="Currency 52 2 2" xfId="7550" xr:uid="{00000000-0005-0000-0000-0000310A0000}"/>
    <cellStyle name="Currency 52 2 3" xfId="3126" xr:uid="{00000000-0005-0000-0000-0000320A0000}"/>
    <cellStyle name="Currency 52 3" xfId="7549" xr:uid="{00000000-0005-0000-0000-0000330A0000}"/>
    <cellStyle name="Currency 52 4" xfId="3125" xr:uid="{00000000-0005-0000-0000-0000340A0000}"/>
    <cellStyle name="Currency 53" xfId="402" xr:uid="{00000000-0005-0000-0000-0000350A0000}"/>
    <cellStyle name="Currency 53 2" xfId="403" xr:uid="{00000000-0005-0000-0000-0000360A0000}"/>
    <cellStyle name="Currency 53 2 2" xfId="7552" xr:uid="{00000000-0005-0000-0000-0000370A0000}"/>
    <cellStyle name="Currency 53 2 3" xfId="3128" xr:uid="{00000000-0005-0000-0000-0000380A0000}"/>
    <cellStyle name="Currency 53 3" xfId="7551" xr:uid="{00000000-0005-0000-0000-0000390A0000}"/>
    <cellStyle name="Currency 53 4" xfId="3127" xr:uid="{00000000-0005-0000-0000-00003A0A0000}"/>
    <cellStyle name="Currency 54" xfId="404" xr:uid="{00000000-0005-0000-0000-00003B0A0000}"/>
    <cellStyle name="Currency 54 2" xfId="405" xr:uid="{00000000-0005-0000-0000-00003C0A0000}"/>
    <cellStyle name="Currency 54 2 2" xfId="7554" xr:uid="{00000000-0005-0000-0000-00003D0A0000}"/>
    <cellStyle name="Currency 54 2 3" xfId="3130" xr:uid="{00000000-0005-0000-0000-00003E0A0000}"/>
    <cellStyle name="Currency 54 3" xfId="7553" xr:uid="{00000000-0005-0000-0000-00003F0A0000}"/>
    <cellStyle name="Currency 54 4" xfId="3129" xr:uid="{00000000-0005-0000-0000-0000400A0000}"/>
    <cellStyle name="Currency 55" xfId="406" xr:uid="{00000000-0005-0000-0000-0000410A0000}"/>
    <cellStyle name="Currency 55 2" xfId="407" xr:uid="{00000000-0005-0000-0000-0000420A0000}"/>
    <cellStyle name="Currency 55 2 2" xfId="7556" xr:uid="{00000000-0005-0000-0000-0000430A0000}"/>
    <cellStyle name="Currency 55 2 3" xfId="3132" xr:uid="{00000000-0005-0000-0000-0000440A0000}"/>
    <cellStyle name="Currency 55 3" xfId="7555" xr:uid="{00000000-0005-0000-0000-0000450A0000}"/>
    <cellStyle name="Currency 55 4" xfId="3131" xr:uid="{00000000-0005-0000-0000-0000460A0000}"/>
    <cellStyle name="Currency 56" xfId="408" xr:uid="{00000000-0005-0000-0000-0000470A0000}"/>
    <cellStyle name="Currency 56 2" xfId="409" xr:uid="{00000000-0005-0000-0000-0000480A0000}"/>
    <cellStyle name="Currency 56 2 2" xfId="7558" xr:uid="{00000000-0005-0000-0000-0000490A0000}"/>
    <cellStyle name="Currency 56 2 3" xfId="3134" xr:uid="{00000000-0005-0000-0000-00004A0A0000}"/>
    <cellStyle name="Currency 56 3" xfId="7557" xr:uid="{00000000-0005-0000-0000-00004B0A0000}"/>
    <cellStyle name="Currency 56 4" xfId="3133" xr:uid="{00000000-0005-0000-0000-00004C0A0000}"/>
    <cellStyle name="Currency 57" xfId="410" xr:uid="{00000000-0005-0000-0000-00004D0A0000}"/>
    <cellStyle name="Currency 57 2" xfId="411" xr:uid="{00000000-0005-0000-0000-00004E0A0000}"/>
    <cellStyle name="Currency 57 2 2" xfId="7560" xr:uid="{00000000-0005-0000-0000-00004F0A0000}"/>
    <cellStyle name="Currency 57 2 3" xfId="3136" xr:uid="{00000000-0005-0000-0000-0000500A0000}"/>
    <cellStyle name="Currency 57 3" xfId="7559" xr:uid="{00000000-0005-0000-0000-0000510A0000}"/>
    <cellStyle name="Currency 57 4" xfId="3135" xr:uid="{00000000-0005-0000-0000-0000520A0000}"/>
    <cellStyle name="Currency 58" xfId="412" xr:uid="{00000000-0005-0000-0000-0000530A0000}"/>
    <cellStyle name="Currency 58 2" xfId="413" xr:uid="{00000000-0005-0000-0000-0000540A0000}"/>
    <cellStyle name="Currency 58 2 2" xfId="7562" xr:uid="{00000000-0005-0000-0000-0000550A0000}"/>
    <cellStyle name="Currency 58 2 3" xfId="3138" xr:uid="{00000000-0005-0000-0000-0000560A0000}"/>
    <cellStyle name="Currency 58 3" xfId="7561" xr:uid="{00000000-0005-0000-0000-0000570A0000}"/>
    <cellStyle name="Currency 58 4" xfId="3137" xr:uid="{00000000-0005-0000-0000-0000580A0000}"/>
    <cellStyle name="Currency 59" xfId="414" xr:uid="{00000000-0005-0000-0000-0000590A0000}"/>
    <cellStyle name="Currency 59 2" xfId="415" xr:uid="{00000000-0005-0000-0000-00005A0A0000}"/>
    <cellStyle name="Currency 59 2 2" xfId="7564" xr:uid="{00000000-0005-0000-0000-00005B0A0000}"/>
    <cellStyle name="Currency 59 2 3" xfId="3140" xr:uid="{00000000-0005-0000-0000-00005C0A0000}"/>
    <cellStyle name="Currency 59 3" xfId="7563" xr:uid="{00000000-0005-0000-0000-00005D0A0000}"/>
    <cellStyle name="Currency 59 4" xfId="3139" xr:uid="{00000000-0005-0000-0000-00005E0A0000}"/>
    <cellStyle name="Currency 6" xfId="416" xr:uid="{00000000-0005-0000-0000-00005F0A0000}"/>
    <cellStyle name="Currency 6 2" xfId="417" xr:uid="{00000000-0005-0000-0000-0000600A0000}"/>
    <cellStyle name="Currency 6 2 2" xfId="7566" xr:uid="{00000000-0005-0000-0000-0000610A0000}"/>
    <cellStyle name="Currency 6 2 3" xfId="3142" xr:uid="{00000000-0005-0000-0000-0000620A0000}"/>
    <cellStyle name="Currency 6 3" xfId="7565" xr:uid="{00000000-0005-0000-0000-0000630A0000}"/>
    <cellStyle name="Currency 6 4" xfId="3141" xr:uid="{00000000-0005-0000-0000-0000640A0000}"/>
    <cellStyle name="Currency 60" xfId="418" xr:uid="{00000000-0005-0000-0000-0000650A0000}"/>
    <cellStyle name="Currency 60 2" xfId="419" xr:uid="{00000000-0005-0000-0000-0000660A0000}"/>
    <cellStyle name="Currency 60 2 2" xfId="7568" xr:uid="{00000000-0005-0000-0000-0000670A0000}"/>
    <cellStyle name="Currency 60 2 3" xfId="3144" xr:uid="{00000000-0005-0000-0000-0000680A0000}"/>
    <cellStyle name="Currency 60 3" xfId="7567" xr:uid="{00000000-0005-0000-0000-0000690A0000}"/>
    <cellStyle name="Currency 60 4" xfId="3143" xr:uid="{00000000-0005-0000-0000-00006A0A0000}"/>
    <cellStyle name="Currency 61" xfId="420" xr:uid="{00000000-0005-0000-0000-00006B0A0000}"/>
    <cellStyle name="Currency 61 2" xfId="421" xr:uid="{00000000-0005-0000-0000-00006C0A0000}"/>
    <cellStyle name="Currency 61 2 2" xfId="7570" xr:uid="{00000000-0005-0000-0000-00006D0A0000}"/>
    <cellStyle name="Currency 61 2 3" xfId="3146" xr:uid="{00000000-0005-0000-0000-00006E0A0000}"/>
    <cellStyle name="Currency 61 3" xfId="7569" xr:uid="{00000000-0005-0000-0000-00006F0A0000}"/>
    <cellStyle name="Currency 61 4" xfId="3145" xr:uid="{00000000-0005-0000-0000-0000700A0000}"/>
    <cellStyle name="Currency 62" xfId="422" xr:uid="{00000000-0005-0000-0000-0000710A0000}"/>
    <cellStyle name="Currency 62 2" xfId="423" xr:uid="{00000000-0005-0000-0000-0000720A0000}"/>
    <cellStyle name="Currency 62 2 2" xfId="7572" xr:uid="{00000000-0005-0000-0000-0000730A0000}"/>
    <cellStyle name="Currency 62 2 3" xfId="3148" xr:uid="{00000000-0005-0000-0000-0000740A0000}"/>
    <cellStyle name="Currency 62 3" xfId="7571" xr:uid="{00000000-0005-0000-0000-0000750A0000}"/>
    <cellStyle name="Currency 62 4" xfId="3147" xr:uid="{00000000-0005-0000-0000-0000760A0000}"/>
    <cellStyle name="Currency 63" xfId="424" xr:uid="{00000000-0005-0000-0000-0000770A0000}"/>
    <cellStyle name="Currency 63 2" xfId="425" xr:uid="{00000000-0005-0000-0000-0000780A0000}"/>
    <cellStyle name="Currency 63 2 2" xfId="7574" xr:uid="{00000000-0005-0000-0000-0000790A0000}"/>
    <cellStyle name="Currency 63 2 3" xfId="3150" xr:uid="{00000000-0005-0000-0000-00007A0A0000}"/>
    <cellStyle name="Currency 63 3" xfId="7573" xr:uid="{00000000-0005-0000-0000-00007B0A0000}"/>
    <cellStyle name="Currency 63 4" xfId="3149" xr:uid="{00000000-0005-0000-0000-00007C0A0000}"/>
    <cellStyle name="Currency 64" xfId="426" xr:uid="{00000000-0005-0000-0000-00007D0A0000}"/>
    <cellStyle name="Currency 64 2" xfId="427" xr:uid="{00000000-0005-0000-0000-00007E0A0000}"/>
    <cellStyle name="Currency 64 2 2" xfId="7576" xr:uid="{00000000-0005-0000-0000-00007F0A0000}"/>
    <cellStyle name="Currency 64 2 3" xfId="3152" xr:uid="{00000000-0005-0000-0000-0000800A0000}"/>
    <cellStyle name="Currency 64 3" xfId="7575" xr:uid="{00000000-0005-0000-0000-0000810A0000}"/>
    <cellStyle name="Currency 64 4" xfId="3151" xr:uid="{00000000-0005-0000-0000-0000820A0000}"/>
    <cellStyle name="Currency 65" xfId="428" xr:uid="{00000000-0005-0000-0000-0000830A0000}"/>
    <cellStyle name="Currency 65 2" xfId="429" xr:uid="{00000000-0005-0000-0000-0000840A0000}"/>
    <cellStyle name="Currency 65 2 2" xfId="7578" xr:uid="{00000000-0005-0000-0000-0000850A0000}"/>
    <cellStyle name="Currency 65 2 3" xfId="3154" xr:uid="{00000000-0005-0000-0000-0000860A0000}"/>
    <cellStyle name="Currency 65 3" xfId="7577" xr:uid="{00000000-0005-0000-0000-0000870A0000}"/>
    <cellStyle name="Currency 65 4" xfId="3153" xr:uid="{00000000-0005-0000-0000-0000880A0000}"/>
    <cellStyle name="Currency 66" xfId="430" xr:uid="{00000000-0005-0000-0000-0000890A0000}"/>
    <cellStyle name="Currency 66 2" xfId="431" xr:uid="{00000000-0005-0000-0000-00008A0A0000}"/>
    <cellStyle name="Currency 66 2 2" xfId="7580" xr:uid="{00000000-0005-0000-0000-00008B0A0000}"/>
    <cellStyle name="Currency 66 2 3" xfId="3156" xr:uid="{00000000-0005-0000-0000-00008C0A0000}"/>
    <cellStyle name="Currency 66 3" xfId="7579" xr:uid="{00000000-0005-0000-0000-00008D0A0000}"/>
    <cellStyle name="Currency 66 4" xfId="3155" xr:uid="{00000000-0005-0000-0000-00008E0A0000}"/>
    <cellStyle name="Currency 67" xfId="432" xr:uid="{00000000-0005-0000-0000-00008F0A0000}"/>
    <cellStyle name="Currency 67 2" xfId="433" xr:uid="{00000000-0005-0000-0000-0000900A0000}"/>
    <cellStyle name="Currency 67 2 2" xfId="7582" xr:uid="{00000000-0005-0000-0000-0000910A0000}"/>
    <cellStyle name="Currency 67 2 3" xfId="3158" xr:uid="{00000000-0005-0000-0000-0000920A0000}"/>
    <cellStyle name="Currency 67 3" xfId="7581" xr:uid="{00000000-0005-0000-0000-0000930A0000}"/>
    <cellStyle name="Currency 67 4" xfId="3157" xr:uid="{00000000-0005-0000-0000-0000940A0000}"/>
    <cellStyle name="Currency 68" xfId="434" xr:uid="{00000000-0005-0000-0000-0000950A0000}"/>
    <cellStyle name="Currency 68 2" xfId="435" xr:uid="{00000000-0005-0000-0000-0000960A0000}"/>
    <cellStyle name="Currency 68 2 2" xfId="7584" xr:uid="{00000000-0005-0000-0000-0000970A0000}"/>
    <cellStyle name="Currency 68 2 3" xfId="3160" xr:uid="{00000000-0005-0000-0000-0000980A0000}"/>
    <cellStyle name="Currency 68 3" xfId="7583" xr:uid="{00000000-0005-0000-0000-0000990A0000}"/>
    <cellStyle name="Currency 68 4" xfId="3159" xr:uid="{00000000-0005-0000-0000-00009A0A0000}"/>
    <cellStyle name="Currency 69" xfId="436" xr:uid="{00000000-0005-0000-0000-00009B0A0000}"/>
    <cellStyle name="Currency 69 2" xfId="437" xr:uid="{00000000-0005-0000-0000-00009C0A0000}"/>
    <cellStyle name="Currency 69 2 2" xfId="7586" xr:uid="{00000000-0005-0000-0000-00009D0A0000}"/>
    <cellStyle name="Currency 69 2 3" xfId="3162" xr:uid="{00000000-0005-0000-0000-00009E0A0000}"/>
    <cellStyle name="Currency 69 3" xfId="7585" xr:uid="{00000000-0005-0000-0000-00009F0A0000}"/>
    <cellStyle name="Currency 69 4" xfId="3161" xr:uid="{00000000-0005-0000-0000-0000A00A0000}"/>
    <cellStyle name="Currency 7" xfId="438" xr:uid="{00000000-0005-0000-0000-0000A10A0000}"/>
    <cellStyle name="Currency 7 2" xfId="439" xr:uid="{00000000-0005-0000-0000-0000A20A0000}"/>
    <cellStyle name="Currency 7 2 2" xfId="7588" xr:uid="{00000000-0005-0000-0000-0000A30A0000}"/>
    <cellStyle name="Currency 7 2 3" xfId="3164" xr:uid="{00000000-0005-0000-0000-0000A40A0000}"/>
    <cellStyle name="Currency 7 3" xfId="7587" xr:uid="{00000000-0005-0000-0000-0000A50A0000}"/>
    <cellStyle name="Currency 7 4" xfId="3163" xr:uid="{00000000-0005-0000-0000-0000A60A0000}"/>
    <cellStyle name="Currency 70" xfId="440" xr:uid="{00000000-0005-0000-0000-0000A70A0000}"/>
    <cellStyle name="Currency 70 2" xfId="441" xr:uid="{00000000-0005-0000-0000-0000A80A0000}"/>
    <cellStyle name="Currency 70 2 2" xfId="7590" xr:uid="{00000000-0005-0000-0000-0000A90A0000}"/>
    <cellStyle name="Currency 70 2 3" xfId="3166" xr:uid="{00000000-0005-0000-0000-0000AA0A0000}"/>
    <cellStyle name="Currency 70 3" xfId="7589" xr:uid="{00000000-0005-0000-0000-0000AB0A0000}"/>
    <cellStyle name="Currency 70 4" xfId="3165" xr:uid="{00000000-0005-0000-0000-0000AC0A0000}"/>
    <cellStyle name="Currency 71" xfId="442" xr:uid="{00000000-0005-0000-0000-0000AD0A0000}"/>
    <cellStyle name="Currency 71 2" xfId="443" xr:uid="{00000000-0005-0000-0000-0000AE0A0000}"/>
    <cellStyle name="Currency 71 2 2" xfId="7592" xr:uid="{00000000-0005-0000-0000-0000AF0A0000}"/>
    <cellStyle name="Currency 71 2 3" xfId="3168" xr:uid="{00000000-0005-0000-0000-0000B00A0000}"/>
    <cellStyle name="Currency 71 3" xfId="7591" xr:uid="{00000000-0005-0000-0000-0000B10A0000}"/>
    <cellStyle name="Currency 71 4" xfId="3167" xr:uid="{00000000-0005-0000-0000-0000B20A0000}"/>
    <cellStyle name="Currency 72" xfId="444" xr:uid="{00000000-0005-0000-0000-0000B30A0000}"/>
    <cellStyle name="Currency 72 2" xfId="445" xr:uid="{00000000-0005-0000-0000-0000B40A0000}"/>
    <cellStyle name="Currency 72 2 2" xfId="7594" xr:uid="{00000000-0005-0000-0000-0000B50A0000}"/>
    <cellStyle name="Currency 72 2 3" xfId="3170" xr:uid="{00000000-0005-0000-0000-0000B60A0000}"/>
    <cellStyle name="Currency 72 3" xfId="7593" xr:uid="{00000000-0005-0000-0000-0000B70A0000}"/>
    <cellStyle name="Currency 72 4" xfId="3169" xr:uid="{00000000-0005-0000-0000-0000B80A0000}"/>
    <cellStyle name="Currency 73" xfId="446" xr:uid="{00000000-0005-0000-0000-0000B90A0000}"/>
    <cellStyle name="Currency 73 2" xfId="447" xr:uid="{00000000-0005-0000-0000-0000BA0A0000}"/>
    <cellStyle name="Currency 73 2 2" xfId="7596" xr:uid="{00000000-0005-0000-0000-0000BB0A0000}"/>
    <cellStyle name="Currency 73 2 3" xfId="3172" xr:uid="{00000000-0005-0000-0000-0000BC0A0000}"/>
    <cellStyle name="Currency 73 3" xfId="7595" xr:uid="{00000000-0005-0000-0000-0000BD0A0000}"/>
    <cellStyle name="Currency 73 4" xfId="3171" xr:uid="{00000000-0005-0000-0000-0000BE0A0000}"/>
    <cellStyle name="Currency 74" xfId="448" xr:uid="{00000000-0005-0000-0000-0000BF0A0000}"/>
    <cellStyle name="Currency 74 2" xfId="449" xr:uid="{00000000-0005-0000-0000-0000C00A0000}"/>
    <cellStyle name="Currency 74 2 2" xfId="7598" xr:uid="{00000000-0005-0000-0000-0000C10A0000}"/>
    <cellStyle name="Currency 74 2 3" xfId="3174" xr:uid="{00000000-0005-0000-0000-0000C20A0000}"/>
    <cellStyle name="Currency 74 3" xfId="7597" xr:uid="{00000000-0005-0000-0000-0000C30A0000}"/>
    <cellStyle name="Currency 74 4" xfId="3173" xr:uid="{00000000-0005-0000-0000-0000C40A0000}"/>
    <cellStyle name="Currency 75" xfId="450" xr:uid="{00000000-0005-0000-0000-0000C50A0000}"/>
    <cellStyle name="Currency 75 2" xfId="451" xr:uid="{00000000-0005-0000-0000-0000C60A0000}"/>
    <cellStyle name="Currency 75 2 2" xfId="7600" xr:uid="{00000000-0005-0000-0000-0000C70A0000}"/>
    <cellStyle name="Currency 75 2 3" xfId="3176" xr:uid="{00000000-0005-0000-0000-0000C80A0000}"/>
    <cellStyle name="Currency 75 3" xfId="7599" xr:uid="{00000000-0005-0000-0000-0000C90A0000}"/>
    <cellStyle name="Currency 75 4" xfId="3175" xr:uid="{00000000-0005-0000-0000-0000CA0A0000}"/>
    <cellStyle name="Currency 76" xfId="452" xr:uid="{00000000-0005-0000-0000-0000CB0A0000}"/>
    <cellStyle name="Currency 76 2" xfId="453" xr:uid="{00000000-0005-0000-0000-0000CC0A0000}"/>
    <cellStyle name="Currency 76 2 2" xfId="7602" xr:uid="{00000000-0005-0000-0000-0000CD0A0000}"/>
    <cellStyle name="Currency 76 2 3" xfId="3178" xr:uid="{00000000-0005-0000-0000-0000CE0A0000}"/>
    <cellStyle name="Currency 76 3" xfId="7601" xr:uid="{00000000-0005-0000-0000-0000CF0A0000}"/>
    <cellStyle name="Currency 76 4" xfId="3177" xr:uid="{00000000-0005-0000-0000-0000D00A0000}"/>
    <cellStyle name="Currency 77" xfId="454" xr:uid="{00000000-0005-0000-0000-0000D10A0000}"/>
    <cellStyle name="Currency 77 2" xfId="455" xr:uid="{00000000-0005-0000-0000-0000D20A0000}"/>
    <cellStyle name="Currency 77 2 2" xfId="7604" xr:uid="{00000000-0005-0000-0000-0000D30A0000}"/>
    <cellStyle name="Currency 77 2 3" xfId="3180" xr:uid="{00000000-0005-0000-0000-0000D40A0000}"/>
    <cellStyle name="Currency 77 3" xfId="7603" xr:uid="{00000000-0005-0000-0000-0000D50A0000}"/>
    <cellStyle name="Currency 77 4" xfId="3179" xr:uid="{00000000-0005-0000-0000-0000D60A0000}"/>
    <cellStyle name="Currency 78" xfId="456" xr:uid="{00000000-0005-0000-0000-0000D70A0000}"/>
    <cellStyle name="Currency 78 2" xfId="457" xr:uid="{00000000-0005-0000-0000-0000D80A0000}"/>
    <cellStyle name="Currency 78 2 2" xfId="7606" xr:uid="{00000000-0005-0000-0000-0000D90A0000}"/>
    <cellStyle name="Currency 78 2 3" xfId="3182" xr:uid="{00000000-0005-0000-0000-0000DA0A0000}"/>
    <cellStyle name="Currency 78 3" xfId="7605" xr:uid="{00000000-0005-0000-0000-0000DB0A0000}"/>
    <cellStyle name="Currency 78 4" xfId="3181" xr:uid="{00000000-0005-0000-0000-0000DC0A0000}"/>
    <cellStyle name="Currency 79" xfId="458" xr:uid="{00000000-0005-0000-0000-0000DD0A0000}"/>
    <cellStyle name="Currency 79 2" xfId="459" xr:uid="{00000000-0005-0000-0000-0000DE0A0000}"/>
    <cellStyle name="Currency 79 2 2" xfId="7608" xr:uid="{00000000-0005-0000-0000-0000DF0A0000}"/>
    <cellStyle name="Currency 79 2 3" xfId="3184" xr:uid="{00000000-0005-0000-0000-0000E00A0000}"/>
    <cellStyle name="Currency 79 3" xfId="7607" xr:uid="{00000000-0005-0000-0000-0000E10A0000}"/>
    <cellStyle name="Currency 79 4" xfId="3183" xr:uid="{00000000-0005-0000-0000-0000E20A0000}"/>
    <cellStyle name="Currency 8" xfId="460" xr:uid="{00000000-0005-0000-0000-0000E30A0000}"/>
    <cellStyle name="Currency 8 2" xfId="461" xr:uid="{00000000-0005-0000-0000-0000E40A0000}"/>
    <cellStyle name="Currency 8 2 2" xfId="7610" xr:uid="{00000000-0005-0000-0000-0000E50A0000}"/>
    <cellStyle name="Currency 8 2 3" xfId="3186" xr:uid="{00000000-0005-0000-0000-0000E60A0000}"/>
    <cellStyle name="Currency 8 3" xfId="7609" xr:uid="{00000000-0005-0000-0000-0000E70A0000}"/>
    <cellStyle name="Currency 8 4" xfId="3185" xr:uid="{00000000-0005-0000-0000-0000E80A0000}"/>
    <cellStyle name="Currency 9" xfId="462" xr:uid="{00000000-0005-0000-0000-0000E90A0000}"/>
    <cellStyle name="Currency 9 2" xfId="463" xr:uid="{00000000-0005-0000-0000-0000EA0A0000}"/>
    <cellStyle name="Currency 9 2 2" xfId="7612" xr:uid="{00000000-0005-0000-0000-0000EB0A0000}"/>
    <cellStyle name="Currency 9 2 3" xfId="3188" xr:uid="{00000000-0005-0000-0000-0000EC0A0000}"/>
    <cellStyle name="Currency 9 3" xfId="7611" xr:uid="{00000000-0005-0000-0000-0000ED0A0000}"/>
    <cellStyle name="Currency 9 4" xfId="3187" xr:uid="{00000000-0005-0000-0000-0000EE0A0000}"/>
    <cellStyle name="Date, Annual" xfId="464" xr:uid="{00000000-0005-0000-0000-0000EF0A0000}"/>
    <cellStyle name="Date, Annual 2" xfId="465" xr:uid="{00000000-0005-0000-0000-0000F00A0000}"/>
    <cellStyle name="Date, Annual 2 2" xfId="1718" xr:uid="{00000000-0005-0000-0000-0000F10A0000}"/>
    <cellStyle name="Date, Annual 3" xfId="1719" xr:uid="{00000000-0005-0000-0000-0000F20A0000}"/>
    <cellStyle name="Date, Monthly" xfId="466" xr:uid="{00000000-0005-0000-0000-0000F30A0000}"/>
    <cellStyle name="Date, Monthly 2" xfId="467" xr:uid="{00000000-0005-0000-0000-0000F40A0000}"/>
    <cellStyle name="Date, Monthly 2 2" xfId="1720" xr:uid="{00000000-0005-0000-0000-0000F50A0000}"/>
    <cellStyle name="Date, Monthly 3" xfId="1721" xr:uid="{00000000-0005-0000-0000-0000F60A0000}"/>
    <cellStyle name="Date, Quarterly" xfId="468" xr:uid="{00000000-0005-0000-0000-0000F70A0000}"/>
    <cellStyle name="Date, Quarterly 2" xfId="469" xr:uid="{00000000-0005-0000-0000-0000F80A0000}"/>
    <cellStyle name="Date, Quarterly 2 2" xfId="1722" xr:uid="{00000000-0005-0000-0000-0000F90A0000}"/>
    <cellStyle name="Date, Quarterly 3" xfId="1723" xr:uid="{00000000-0005-0000-0000-0000FA0A0000}"/>
    <cellStyle name="EEFNormal" xfId="470" xr:uid="{00000000-0005-0000-0000-0000FB0A0000}"/>
    <cellStyle name="EEFNormal 2" xfId="471" xr:uid="{00000000-0005-0000-0000-0000FC0A0000}"/>
    <cellStyle name="EEFNormal 2 2" xfId="1724" xr:uid="{00000000-0005-0000-0000-0000FD0A0000}"/>
    <cellStyle name="EEFNormal 3" xfId="1725" xr:uid="{00000000-0005-0000-0000-0000FE0A0000}"/>
    <cellStyle name="Explanatory Text 2" xfId="472" xr:uid="{00000000-0005-0000-0000-0000FF0A0000}"/>
    <cellStyle name="Explanatory Text 3" xfId="473" xr:uid="{00000000-0005-0000-0000-0000000B0000}"/>
    <cellStyle name="Explanatory Text 4" xfId="474" xr:uid="{00000000-0005-0000-0000-0000010B0000}"/>
    <cellStyle name="First_Column" xfId="475" xr:uid="{00000000-0005-0000-0000-0000020B0000}"/>
    <cellStyle name="Fixed [0]" xfId="476" xr:uid="{00000000-0005-0000-0000-0000030B0000}"/>
    <cellStyle name="Fixed [0] +/-" xfId="477" xr:uid="{00000000-0005-0000-0000-0000040B0000}"/>
    <cellStyle name="Fixed [0] +/- 2" xfId="478" xr:uid="{00000000-0005-0000-0000-0000050B0000}"/>
    <cellStyle name="Fixed [0] +/- 2 2" xfId="1726" xr:uid="{00000000-0005-0000-0000-0000060B0000}"/>
    <cellStyle name="Fixed [0] +/- 3" xfId="1727" xr:uid="{00000000-0005-0000-0000-0000070B0000}"/>
    <cellStyle name="Fixed [0] 10" xfId="479" xr:uid="{00000000-0005-0000-0000-0000080B0000}"/>
    <cellStyle name="Fixed [0] 11" xfId="480" xr:uid="{00000000-0005-0000-0000-0000090B0000}"/>
    <cellStyle name="Fixed [0] 12" xfId="481" xr:uid="{00000000-0005-0000-0000-00000A0B0000}"/>
    <cellStyle name="Fixed [0] 13" xfId="482" xr:uid="{00000000-0005-0000-0000-00000B0B0000}"/>
    <cellStyle name="Fixed [0] 14" xfId="483" xr:uid="{00000000-0005-0000-0000-00000C0B0000}"/>
    <cellStyle name="Fixed [0] 15" xfId="484" xr:uid="{00000000-0005-0000-0000-00000D0B0000}"/>
    <cellStyle name="Fixed [0] 16" xfId="485" xr:uid="{00000000-0005-0000-0000-00000E0B0000}"/>
    <cellStyle name="Fixed [0] 17" xfId="486" xr:uid="{00000000-0005-0000-0000-00000F0B0000}"/>
    <cellStyle name="Fixed [0] 18" xfId="487" xr:uid="{00000000-0005-0000-0000-0000100B0000}"/>
    <cellStyle name="Fixed [0] 19" xfId="488" xr:uid="{00000000-0005-0000-0000-0000110B0000}"/>
    <cellStyle name="Fixed [0] 2" xfId="489" xr:uid="{00000000-0005-0000-0000-0000120B0000}"/>
    <cellStyle name="Fixed [0] 2 2" xfId="1728" xr:uid="{00000000-0005-0000-0000-0000130B0000}"/>
    <cellStyle name="Fixed [0] 20" xfId="490" xr:uid="{00000000-0005-0000-0000-0000140B0000}"/>
    <cellStyle name="Fixed [0] 21" xfId="491" xr:uid="{00000000-0005-0000-0000-0000150B0000}"/>
    <cellStyle name="Fixed [0] 22" xfId="492" xr:uid="{00000000-0005-0000-0000-0000160B0000}"/>
    <cellStyle name="Fixed [0] 23" xfId="493" xr:uid="{00000000-0005-0000-0000-0000170B0000}"/>
    <cellStyle name="Fixed [0] 24" xfId="494" xr:uid="{00000000-0005-0000-0000-0000180B0000}"/>
    <cellStyle name="Fixed [0] 25" xfId="495" xr:uid="{00000000-0005-0000-0000-0000190B0000}"/>
    <cellStyle name="Fixed [0] 26" xfId="496" xr:uid="{00000000-0005-0000-0000-00001A0B0000}"/>
    <cellStyle name="Fixed [0] 27" xfId="497" xr:uid="{00000000-0005-0000-0000-00001B0B0000}"/>
    <cellStyle name="Fixed [0] 28" xfId="498" xr:uid="{00000000-0005-0000-0000-00001C0B0000}"/>
    <cellStyle name="Fixed [0] 29" xfId="499" xr:uid="{00000000-0005-0000-0000-00001D0B0000}"/>
    <cellStyle name="Fixed [0] 3" xfId="500" xr:uid="{00000000-0005-0000-0000-00001E0B0000}"/>
    <cellStyle name="Fixed [0] 3 2" xfId="1729" xr:uid="{00000000-0005-0000-0000-00001F0B0000}"/>
    <cellStyle name="Fixed [0] 30" xfId="501" xr:uid="{00000000-0005-0000-0000-0000200B0000}"/>
    <cellStyle name="Fixed [0] 31" xfId="502" xr:uid="{00000000-0005-0000-0000-0000210B0000}"/>
    <cellStyle name="Fixed [0] 32" xfId="503" xr:uid="{00000000-0005-0000-0000-0000220B0000}"/>
    <cellStyle name="Fixed [0] 33" xfId="504" xr:uid="{00000000-0005-0000-0000-0000230B0000}"/>
    <cellStyle name="Fixed [0] 34" xfId="505" xr:uid="{00000000-0005-0000-0000-0000240B0000}"/>
    <cellStyle name="Fixed [0] 35" xfId="506" xr:uid="{00000000-0005-0000-0000-0000250B0000}"/>
    <cellStyle name="Fixed [0] 36" xfId="507" xr:uid="{00000000-0005-0000-0000-0000260B0000}"/>
    <cellStyle name="Fixed [0] 37" xfId="508" xr:uid="{00000000-0005-0000-0000-0000270B0000}"/>
    <cellStyle name="Fixed [0] 4" xfId="509" xr:uid="{00000000-0005-0000-0000-0000280B0000}"/>
    <cellStyle name="Fixed [0] 4 2" xfId="1730" xr:uid="{00000000-0005-0000-0000-0000290B0000}"/>
    <cellStyle name="Fixed [0] 5" xfId="510" xr:uid="{00000000-0005-0000-0000-00002A0B0000}"/>
    <cellStyle name="Fixed [0] 5 2" xfId="1731" xr:uid="{00000000-0005-0000-0000-00002B0B0000}"/>
    <cellStyle name="Fixed [0] 6" xfId="511" xr:uid="{00000000-0005-0000-0000-00002C0B0000}"/>
    <cellStyle name="Fixed [0] 7" xfId="512" xr:uid="{00000000-0005-0000-0000-00002D0B0000}"/>
    <cellStyle name="Fixed [0] 8" xfId="513" xr:uid="{00000000-0005-0000-0000-00002E0B0000}"/>
    <cellStyle name="Fixed [0] 9" xfId="514" xr:uid="{00000000-0005-0000-0000-00002F0B0000}"/>
    <cellStyle name="Fixed [0] Narrow" xfId="515" xr:uid="{00000000-0005-0000-0000-0000300B0000}"/>
    <cellStyle name="Fixed [0] Narrow 2" xfId="516" xr:uid="{00000000-0005-0000-0000-0000310B0000}"/>
    <cellStyle name="Fixed [0] Narrow 2 2" xfId="1732" xr:uid="{00000000-0005-0000-0000-0000320B0000}"/>
    <cellStyle name="Fixed [0] Narrow 3" xfId="1733" xr:uid="{00000000-0005-0000-0000-0000330B0000}"/>
    <cellStyle name="Fixed [0] with decimal" xfId="517" xr:uid="{00000000-0005-0000-0000-0000340B0000}"/>
    <cellStyle name="Fixed [0] with decimal 2" xfId="518" xr:uid="{00000000-0005-0000-0000-0000350B0000}"/>
    <cellStyle name="Fixed [1]" xfId="519" xr:uid="{00000000-0005-0000-0000-0000360B0000}"/>
    <cellStyle name="Fixed [1] +/-" xfId="520" xr:uid="{00000000-0005-0000-0000-0000370B0000}"/>
    <cellStyle name="Fixed [1] +/- 2" xfId="521" xr:uid="{00000000-0005-0000-0000-0000380B0000}"/>
    <cellStyle name="Fixed [1] +/- 2 2" xfId="1734" xr:uid="{00000000-0005-0000-0000-0000390B0000}"/>
    <cellStyle name="Fixed [1] +/- 3" xfId="1735" xr:uid="{00000000-0005-0000-0000-00003A0B0000}"/>
    <cellStyle name="Fixed [1] 10" xfId="522" xr:uid="{00000000-0005-0000-0000-00003B0B0000}"/>
    <cellStyle name="Fixed [1] 11" xfId="523" xr:uid="{00000000-0005-0000-0000-00003C0B0000}"/>
    <cellStyle name="Fixed [1] 12" xfId="524" xr:uid="{00000000-0005-0000-0000-00003D0B0000}"/>
    <cellStyle name="Fixed [1] 13" xfId="525" xr:uid="{00000000-0005-0000-0000-00003E0B0000}"/>
    <cellStyle name="Fixed [1] 14" xfId="526" xr:uid="{00000000-0005-0000-0000-00003F0B0000}"/>
    <cellStyle name="Fixed [1] 15" xfId="527" xr:uid="{00000000-0005-0000-0000-0000400B0000}"/>
    <cellStyle name="Fixed [1] 16" xfId="528" xr:uid="{00000000-0005-0000-0000-0000410B0000}"/>
    <cellStyle name="Fixed [1] 17" xfId="529" xr:uid="{00000000-0005-0000-0000-0000420B0000}"/>
    <cellStyle name="Fixed [1] 18" xfId="530" xr:uid="{00000000-0005-0000-0000-0000430B0000}"/>
    <cellStyle name="Fixed [1] 19" xfId="531" xr:uid="{00000000-0005-0000-0000-0000440B0000}"/>
    <cellStyle name="Fixed [1] 2" xfId="532" xr:uid="{00000000-0005-0000-0000-0000450B0000}"/>
    <cellStyle name="Fixed [1] 2 2" xfId="1736" xr:uid="{00000000-0005-0000-0000-0000460B0000}"/>
    <cellStyle name="Fixed [1] 20" xfId="533" xr:uid="{00000000-0005-0000-0000-0000470B0000}"/>
    <cellStyle name="Fixed [1] 21" xfId="534" xr:uid="{00000000-0005-0000-0000-0000480B0000}"/>
    <cellStyle name="Fixed [1] 22" xfId="535" xr:uid="{00000000-0005-0000-0000-0000490B0000}"/>
    <cellStyle name="Fixed [1] 23" xfId="536" xr:uid="{00000000-0005-0000-0000-00004A0B0000}"/>
    <cellStyle name="Fixed [1] 24" xfId="537" xr:uid="{00000000-0005-0000-0000-00004B0B0000}"/>
    <cellStyle name="Fixed [1] 25" xfId="538" xr:uid="{00000000-0005-0000-0000-00004C0B0000}"/>
    <cellStyle name="Fixed [1] 26" xfId="539" xr:uid="{00000000-0005-0000-0000-00004D0B0000}"/>
    <cellStyle name="Fixed [1] 27" xfId="540" xr:uid="{00000000-0005-0000-0000-00004E0B0000}"/>
    <cellStyle name="Fixed [1] 28" xfId="541" xr:uid="{00000000-0005-0000-0000-00004F0B0000}"/>
    <cellStyle name="Fixed [1] 29" xfId="542" xr:uid="{00000000-0005-0000-0000-0000500B0000}"/>
    <cellStyle name="Fixed [1] 3" xfId="543" xr:uid="{00000000-0005-0000-0000-0000510B0000}"/>
    <cellStyle name="Fixed [1] 3 2" xfId="1737" xr:uid="{00000000-0005-0000-0000-0000520B0000}"/>
    <cellStyle name="Fixed [1] 30" xfId="544" xr:uid="{00000000-0005-0000-0000-0000530B0000}"/>
    <cellStyle name="Fixed [1] 31" xfId="545" xr:uid="{00000000-0005-0000-0000-0000540B0000}"/>
    <cellStyle name="Fixed [1] 32" xfId="546" xr:uid="{00000000-0005-0000-0000-0000550B0000}"/>
    <cellStyle name="Fixed [1] 33" xfId="547" xr:uid="{00000000-0005-0000-0000-0000560B0000}"/>
    <cellStyle name="Fixed [1] 34" xfId="548" xr:uid="{00000000-0005-0000-0000-0000570B0000}"/>
    <cellStyle name="Fixed [1] 35" xfId="549" xr:uid="{00000000-0005-0000-0000-0000580B0000}"/>
    <cellStyle name="Fixed [1] 36" xfId="550" xr:uid="{00000000-0005-0000-0000-0000590B0000}"/>
    <cellStyle name="Fixed [1] 37" xfId="551" xr:uid="{00000000-0005-0000-0000-00005A0B0000}"/>
    <cellStyle name="Fixed [1] 4" xfId="552" xr:uid="{00000000-0005-0000-0000-00005B0B0000}"/>
    <cellStyle name="Fixed [1] 4 2" xfId="1738" xr:uid="{00000000-0005-0000-0000-00005C0B0000}"/>
    <cellStyle name="Fixed [1] 5" xfId="553" xr:uid="{00000000-0005-0000-0000-00005D0B0000}"/>
    <cellStyle name="Fixed [1] 5 2" xfId="1739" xr:uid="{00000000-0005-0000-0000-00005E0B0000}"/>
    <cellStyle name="Fixed [1] 6" xfId="554" xr:uid="{00000000-0005-0000-0000-00005F0B0000}"/>
    <cellStyle name="Fixed [1] 7" xfId="555" xr:uid="{00000000-0005-0000-0000-0000600B0000}"/>
    <cellStyle name="Fixed [1] 8" xfId="556" xr:uid="{00000000-0005-0000-0000-0000610B0000}"/>
    <cellStyle name="Fixed [1] 9" xfId="557" xr:uid="{00000000-0005-0000-0000-0000620B0000}"/>
    <cellStyle name="Fixed [1] Narrow" xfId="558" xr:uid="{00000000-0005-0000-0000-0000630B0000}"/>
    <cellStyle name="Fixed [1] Narrow 2" xfId="559" xr:uid="{00000000-0005-0000-0000-0000640B0000}"/>
    <cellStyle name="Fixed [1] Narrow 2 2" xfId="1740" xr:uid="{00000000-0005-0000-0000-0000650B0000}"/>
    <cellStyle name="Fixed [1] Narrow 3" xfId="1741" xr:uid="{00000000-0005-0000-0000-0000660B0000}"/>
    <cellStyle name="Fixed [1] with a *" xfId="560" xr:uid="{00000000-0005-0000-0000-0000670B0000}"/>
    <cellStyle name="Fixed [1] with a * 2" xfId="561" xr:uid="{00000000-0005-0000-0000-0000680B0000}"/>
    <cellStyle name="Fixed [2]" xfId="562" xr:uid="{00000000-0005-0000-0000-0000690B0000}"/>
    <cellStyle name="Fixed [2] +/-" xfId="563" xr:uid="{00000000-0005-0000-0000-00006A0B0000}"/>
    <cellStyle name="Fixed [2] +/- 2" xfId="564" xr:uid="{00000000-0005-0000-0000-00006B0B0000}"/>
    <cellStyle name="Fixed [2] +/- 2 2" xfId="1742" xr:uid="{00000000-0005-0000-0000-00006C0B0000}"/>
    <cellStyle name="Fixed [2] +/- 3" xfId="1743" xr:uid="{00000000-0005-0000-0000-00006D0B0000}"/>
    <cellStyle name="Fixed [2] 10" xfId="565" xr:uid="{00000000-0005-0000-0000-00006E0B0000}"/>
    <cellStyle name="Fixed [2] 11" xfId="566" xr:uid="{00000000-0005-0000-0000-00006F0B0000}"/>
    <cellStyle name="Fixed [2] 12" xfId="567" xr:uid="{00000000-0005-0000-0000-0000700B0000}"/>
    <cellStyle name="Fixed [2] 13" xfId="568" xr:uid="{00000000-0005-0000-0000-0000710B0000}"/>
    <cellStyle name="Fixed [2] 14" xfId="569" xr:uid="{00000000-0005-0000-0000-0000720B0000}"/>
    <cellStyle name="Fixed [2] 15" xfId="570" xr:uid="{00000000-0005-0000-0000-0000730B0000}"/>
    <cellStyle name="Fixed [2] 16" xfId="571" xr:uid="{00000000-0005-0000-0000-0000740B0000}"/>
    <cellStyle name="Fixed [2] 17" xfId="572" xr:uid="{00000000-0005-0000-0000-0000750B0000}"/>
    <cellStyle name="Fixed [2] 18" xfId="573" xr:uid="{00000000-0005-0000-0000-0000760B0000}"/>
    <cellStyle name="Fixed [2] 19" xfId="574" xr:uid="{00000000-0005-0000-0000-0000770B0000}"/>
    <cellStyle name="Fixed [2] 2" xfId="575" xr:uid="{00000000-0005-0000-0000-0000780B0000}"/>
    <cellStyle name="Fixed [2] 2 2" xfId="1744" xr:uid="{00000000-0005-0000-0000-0000790B0000}"/>
    <cellStyle name="Fixed [2] 20" xfId="576" xr:uid="{00000000-0005-0000-0000-00007A0B0000}"/>
    <cellStyle name="Fixed [2] 21" xfId="577" xr:uid="{00000000-0005-0000-0000-00007B0B0000}"/>
    <cellStyle name="Fixed [2] 22" xfId="578" xr:uid="{00000000-0005-0000-0000-00007C0B0000}"/>
    <cellStyle name="Fixed [2] 23" xfId="579" xr:uid="{00000000-0005-0000-0000-00007D0B0000}"/>
    <cellStyle name="Fixed [2] 24" xfId="580" xr:uid="{00000000-0005-0000-0000-00007E0B0000}"/>
    <cellStyle name="Fixed [2] 25" xfId="581" xr:uid="{00000000-0005-0000-0000-00007F0B0000}"/>
    <cellStyle name="Fixed [2] 26" xfId="582" xr:uid="{00000000-0005-0000-0000-0000800B0000}"/>
    <cellStyle name="Fixed [2] 27" xfId="583" xr:uid="{00000000-0005-0000-0000-0000810B0000}"/>
    <cellStyle name="Fixed [2] 28" xfId="584" xr:uid="{00000000-0005-0000-0000-0000820B0000}"/>
    <cellStyle name="Fixed [2] 29" xfId="585" xr:uid="{00000000-0005-0000-0000-0000830B0000}"/>
    <cellStyle name="Fixed [2] 3" xfId="586" xr:uid="{00000000-0005-0000-0000-0000840B0000}"/>
    <cellStyle name="Fixed [2] 3 2" xfId="1745" xr:uid="{00000000-0005-0000-0000-0000850B0000}"/>
    <cellStyle name="Fixed [2] 30" xfId="587" xr:uid="{00000000-0005-0000-0000-0000860B0000}"/>
    <cellStyle name="Fixed [2] 31" xfId="588" xr:uid="{00000000-0005-0000-0000-0000870B0000}"/>
    <cellStyle name="Fixed [2] 32" xfId="589" xr:uid="{00000000-0005-0000-0000-0000880B0000}"/>
    <cellStyle name="Fixed [2] 33" xfId="590" xr:uid="{00000000-0005-0000-0000-0000890B0000}"/>
    <cellStyle name="Fixed [2] 34" xfId="591" xr:uid="{00000000-0005-0000-0000-00008A0B0000}"/>
    <cellStyle name="Fixed [2] 35" xfId="592" xr:uid="{00000000-0005-0000-0000-00008B0B0000}"/>
    <cellStyle name="Fixed [2] 36" xfId="593" xr:uid="{00000000-0005-0000-0000-00008C0B0000}"/>
    <cellStyle name="Fixed [2] 37" xfId="594" xr:uid="{00000000-0005-0000-0000-00008D0B0000}"/>
    <cellStyle name="Fixed [2] 4" xfId="595" xr:uid="{00000000-0005-0000-0000-00008E0B0000}"/>
    <cellStyle name="Fixed [2] 4 2" xfId="1746" xr:uid="{00000000-0005-0000-0000-00008F0B0000}"/>
    <cellStyle name="Fixed [2] 5" xfId="596" xr:uid="{00000000-0005-0000-0000-0000900B0000}"/>
    <cellStyle name="Fixed [2] 5 2" xfId="1747" xr:uid="{00000000-0005-0000-0000-0000910B0000}"/>
    <cellStyle name="Fixed [2] 6" xfId="597" xr:uid="{00000000-0005-0000-0000-0000920B0000}"/>
    <cellStyle name="Fixed [2] 7" xfId="598" xr:uid="{00000000-0005-0000-0000-0000930B0000}"/>
    <cellStyle name="Fixed [2] 8" xfId="599" xr:uid="{00000000-0005-0000-0000-0000940B0000}"/>
    <cellStyle name="Fixed [2] 9" xfId="600" xr:uid="{00000000-0005-0000-0000-0000950B0000}"/>
    <cellStyle name="Fixed [2] Narrow" xfId="601" xr:uid="{00000000-0005-0000-0000-0000960B0000}"/>
    <cellStyle name="Fixed [2] Narrow 2" xfId="602" xr:uid="{00000000-0005-0000-0000-0000970B0000}"/>
    <cellStyle name="Fixed [2] Narrow 2 2" xfId="1748" xr:uid="{00000000-0005-0000-0000-0000980B0000}"/>
    <cellStyle name="Fixed [2] Narrow 3" xfId="1749" xr:uid="{00000000-0005-0000-0000-0000990B0000}"/>
    <cellStyle name="Fixed [3]" xfId="603" xr:uid="{00000000-0005-0000-0000-00009A0B0000}"/>
    <cellStyle name="Fixed [3] +/-" xfId="604" xr:uid="{00000000-0005-0000-0000-00009B0B0000}"/>
    <cellStyle name="Fixed [3] +/- 2" xfId="605" xr:uid="{00000000-0005-0000-0000-00009C0B0000}"/>
    <cellStyle name="Fixed [3] +/- 2 2" xfId="1750" xr:uid="{00000000-0005-0000-0000-00009D0B0000}"/>
    <cellStyle name="Fixed [3] +/- 3" xfId="1751" xr:uid="{00000000-0005-0000-0000-00009E0B0000}"/>
    <cellStyle name="Fixed [3] 10" xfId="606" xr:uid="{00000000-0005-0000-0000-00009F0B0000}"/>
    <cellStyle name="Fixed [3] 11" xfId="607" xr:uid="{00000000-0005-0000-0000-0000A00B0000}"/>
    <cellStyle name="Fixed [3] 12" xfId="608" xr:uid="{00000000-0005-0000-0000-0000A10B0000}"/>
    <cellStyle name="Fixed [3] 13" xfId="609" xr:uid="{00000000-0005-0000-0000-0000A20B0000}"/>
    <cellStyle name="Fixed [3] 14" xfId="610" xr:uid="{00000000-0005-0000-0000-0000A30B0000}"/>
    <cellStyle name="Fixed [3] 15" xfId="611" xr:uid="{00000000-0005-0000-0000-0000A40B0000}"/>
    <cellStyle name="Fixed [3] 16" xfId="612" xr:uid="{00000000-0005-0000-0000-0000A50B0000}"/>
    <cellStyle name="Fixed [3] 17" xfId="613" xr:uid="{00000000-0005-0000-0000-0000A60B0000}"/>
    <cellStyle name="Fixed [3] 18" xfId="614" xr:uid="{00000000-0005-0000-0000-0000A70B0000}"/>
    <cellStyle name="Fixed [3] 19" xfId="615" xr:uid="{00000000-0005-0000-0000-0000A80B0000}"/>
    <cellStyle name="Fixed [3] 2" xfId="616" xr:uid="{00000000-0005-0000-0000-0000A90B0000}"/>
    <cellStyle name="Fixed [3] 2 2" xfId="1752" xr:uid="{00000000-0005-0000-0000-0000AA0B0000}"/>
    <cellStyle name="Fixed [3] 20" xfId="617" xr:uid="{00000000-0005-0000-0000-0000AB0B0000}"/>
    <cellStyle name="Fixed [3] 21" xfId="618" xr:uid="{00000000-0005-0000-0000-0000AC0B0000}"/>
    <cellStyle name="Fixed [3] 22" xfId="619" xr:uid="{00000000-0005-0000-0000-0000AD0B0000}"/>
    <cellStyle name="Fixed [3] 23" xfId="620" xr:uid="{00000000-0005-0000-0000-0000AE0B0000}"/>
    <cellStyle name="Fixed [3] 24" xfId="621" xr:uid="{00000000-0005-0000-0000-0000AF0B0000}"/>
    <cellStyle name="Fixed [3] 25" xfId="622" xr:uid="{00000000-0005-0000-0000-0000B00B0000}"/>
    <cellStyle name="Fixed [3] 26" xfId="623" xr:uid="{00000000-0005-0000-0000-0000B10B0000}"/>
    <cellStyle name="Fixed [3] 27" xfId="624" xr:uid="{00000000-0005-0000-0000-0000B20B0000}"/>
    <cellStyle name="Fixed [3] 28" xfId="625" xr:uid="{00000000-0005-0000-0000-0000B30B0000}"/>
    <cellStyle name="Fixed [3] 29" xfId="626" xr:uid="{00000000-0005-0000-0000-0000B40B0000}"/>
    <cellStyle name="Fixed [3] 3" xfId="627" xr:uid="{00000000-0005-0000-0000-0000B50B0000}"/>
    <cellStyle name="Fixed [3] 3 2" xfId="1753" xr:uid="{00000000-0005-0000-0000-0000B60B0000}"/>
    <cellStyle name="Fixed [3] 30" xfId="628" xr:uid="{00000000-0005-0000-0000-0000B70B0000}"/>
    <cellStyle name="Fixed [3] 31" xfId="629" xr:uid="{00000000-0005-0000-0000-0000B80B0000}"/>
    <cellStyle name="Fixed [3] 32" xfId="630" xr:uid="{00000000-0005-0000-0000-0000B90B0000}"/>
    <cellStyle name="Fixed [3] 33" xfId="631" xr:uid="{00000000-0005-0000-0000-0000BA0B0000}"/>
    <cellStyle name="Fixed [3] 34" xfId="632" xr:uid="{00000000-0005-0000-0000-0000BB0B0000}"/>
    <cellStyle name="Fixed [3] 35" xfId="633" xr:uid="{00000000-0005-0000-0000-0000BC0B0000}"/>
    <cellStyle name="Fixed [3] 36" xfId="634" xr:uid="{00000000-0005-0000-0000-0000BD0B0000}"/>
    <cellStyle name="Fixed [3] 37" xfId="635" xr:uid="{00000000-0005-0000-0000-0000BE0B0000}"/>
    <cellStyle name="Fixed [3] 4" xfId="636" xr:uid="{00000000-0005-0000-0000-0000BF0B0000}"/>
    <cellStyle name="Fixed [3] 4 2" xfId="1754" xr:uid="{00000000-0005-0000-0000-0000C00B0000}"/>
    <cellStyle name="Fixed [3] 5" xfId="637" xr:uid="{00000000-0005-0000-0000-0000C10B0000}"/>
    <cellStyle name="Fixed [3] 5 2" xfId="1755" xr:uid="{00000000-0005-0000-0000-0000C20B0000}"/>
    <cellStyle name="Fixed [3] 6" xfId="638" xr:uid="{00000000-0005-0000-0000-0000C30B0000}"/>
    <cellStyle name="Fixed [3] 7" xfId="639" xr:uid="{00000000-0005-0000-0000-0000C40B0000}"/>
    <cellStyle name="Fixed [3] 8" xfId="640" xr:uid="{00000000-0005-0000-0000-0000C50B0000}"/>
    <cellStyle name="Fixed [3] 9" xfId="641" xr:uid="{00000000-0005-0000-0000-0000C60B0000}"/>
    <cellStyle name="Fixed [3] Narrow" xfId="642" xr:uid="{00000000-0005-0000-0000-0000C70B0000}"/>
    <cellStyle name="Fixed [3] Narrow 2" xfId="643" xr:uid="{00000000-0005-0000-0000-0000C80B0000}"/>
    <cellStyle name="Fixed [3] Narrow 2 2" xfId="1756" xr:uid="{00000000-0005-0000-0000-0000C90B0000}"/>
    <cellStyle name="Fixed [3] Narrow 3" xfId="1757" xr:uid="{00000000-0005-0000-0000-0000CA0B0000}"/>
    <cellStyle name="Fixed [4]" xfId="644" xr:uid="{00000000-0005-0000-0000-0000CB0B0000}"/>
    <cellStyle name="Fixed [4] +/-" xfId="645" xr:uid="{00000000-0005-0000-0000-0000CC0B0000}"/>
    <cellStyle name="Fixed [4] +/- 2" xfId="646" xr:uid="{00000000-0005-0000-0000-0000CD0B0000}"/>
    <cellStyle name="Fixed [4] +/- 2 2" xfId="1758" xr:uid="{00000000-0005-0000-0000-0000CE0B0000}"/>
    <cellStyle name="Fixed [4] +/- 3" xfId="1759" xr:uid="{00000000-0005-0000-0000-0000CF0B0000}"/>
    <cellStyle name="Fixed [4] 10" xfId="647" xr:uid="{00000000-0005-0000-0000-0000D00B0000}"/>
    <cellStyle name="Fixed [4] 11" xfId="648" xr:uid="{00000000-0005-0000-0000-0000D10B0000}"/>
    <cellStyle name="Fixed [4] 12" xfId="649" xr:uid="{00000000-0005-0000-0000-0000D20B0000}"/>
    <cellStyle name="Fixed [4] 13" xfId="650" xr:uid="{00000000-0005-0000-0000-0000D30B0000}"/>
    <cellStyle name="Fixed [4] 14" xfId="651" xr:uid="{00000000-0005-0000-0000-0000D40B0000}"/>
    <cellStyle name="Fixed [4] 15" xfId="652" xr:uid="{00000000-0005-0000-0000-0000D50B0000}"/>
    <cellStyle name="Fixed [4] 16" xfId="653" xr:uid="{00000000-0005-0000-0000-0000D60B0000}"/>
    <cellStyle name="Fixed [4] 17" xfId="654" xr:uid="{00000000-0005-0000-0000-0000D70B0000}"/>
    <cellStyle name="Fixed [4] 18" xfId="655" xr:uid="{00000000-0005-0000-0000-0000D80B0000}"/>
    <cellStyle name="Fixed [4] 19" xfId="656" xr:uid="{00000000-0005-0000-0000-0000D90B0000}"/>
    <cellStyle name="Fixed [4] 2" xfId="657" xr:uid="{00000000-0005-0000-0000-0000DA0B0000}"/>
    <cellStyle name="Fixed [4] 2 2" xfId="1760" xr:uid="{00000000-0005-0000-0000-0000DB0B0000}"/>
    <cellStyle name="Fixed [4] 20" xfId="658" xr:uid="{00000000-0005-0000-0000-0000DC0B0000}"/>
    <cellStyle name="Fixed [4] 21" xfId="659" xr:uid="{00000000-0005-0000-0000-0000DD0B0000}"/>
    <cellStyle name="Fixed [4] 22" xfId="660" xr:uid="{00000000-0005-0000-0000-0000DE0B0000}"/>
    <cellStyle name="Fixed [4] 23" xfId="661" xr:uid="{00000000-0005-0000-0000-0000DF0B0000}"/>
    <cellStyle name="Fixed [4] 24" xfId="662" xr:uid="{00000000-0005-0000-0000-0000E00B0000}"/>
    <cellStyle name="Fixed [4] 25" xfId="663" xr:uid="{00000000-0005-0000-0000-0000E10B0000}"/>
    <cellStyle name="Fixed [4] 26" xfId="664" xr:uid="{00000000-0005-0000-0000-0000E20B0000}"/>
    <cellStyle name="Fixed [4] 27" xfId="665" xr:uid="{00000000-0005-0000-0000-0000E30B0000}"/>
    <cellStyle name="Fixed [4] 28" xfId="666" xr:uid="{00000000-0005-0000-0000-0000E40B0000}"/>
    <cellStyle name="Fixed [4] 29" xfId="667" xr:uid="{00000000-0005-0000-0000-0000E50B0000}"/>
    <cellStyle name="Fixed [4] 3" xfId="668" xr:uid="{00000000-0005-0000-0000-0000E60B0000}"/>
    <cellStyle name="Fixed [4] 3 2" xfId="1761" xr:uid="{00000000-0005-0000-0000-0000E70B0000}"/>
    <cellStyle name="Fixed [4] 30" xfId="669" xr:uid="{00000000-0005-0000-0000-0000E80B0000}"/>
    <cellStyle name="Fixed [4] 31" xfId="670" xr:uid="{00000000-0005-0000-0000-0000E90B0000}"/>
    <cellStyle name="Fixed [4] 32" xfId="671" xr:uid="{00000000-0005-0000-0000-0000EA0B0000}"/>
    <cellStyle name="Fixed [4] 33" xfId="672" xr:uid="{00000000-0005-0000-0000-0000EB0B0000}"/>
    <cellStyle name="Fixed [4] 34" xfId="673" xr:uid="{00000000-0005-0000-0000-0000EC0B0000}"/>
    <cellStyle name="Fixed [4] 35" xfId="674" xr:uid="{00000000-0005-0000-0000-0000ED0B0000}"/>
    <cellStyle name="Fixed [4] 36" xfId="675" xr:uid="{00000000-0005-0000-0000-0000EE0B0000}"/>
    <cellStyle name="Fixed [4] 37" xfId="676" xr:uid="{00000000-0005-0000-0000-0000EF0B0000}"/>
    <cellStyle name="Fixed [4] 4" xfId="677" xr:uid="{00000000-0005-0000-0000-0000F00B0000}"/>
    <cellStyle name="Fixed [4] 4 2" xfId="1762" xr:uid="{00000000-0005-0000-0000-0000F10B0000}"/>
    <cellStyle name="Fixed [4] 5" xfId="678" xr:uid="{00000000-0005-0000-0000-0000F20B0000}"/>
    <cellStyle name="Fixed [4] 5 2" xfId="1763" xr:uid="{00000000-0005-0000-0000-0000F30B0000}"/>
    <cellStyle name="Fixed [4] 6" xfId="679" xr:uid="{00000000-0005-0000-0000-0000F40B0000}"/>
    <cellStyle name="Fixed [4] 7" xfId="680" xr:uid="{00000000-0005-0000-0000-0000F50B0000}"/>
    <cellStyle name="Fixed [4] 8" xfId="681" xr:uid="{00000000-0005-0000-0000-0000F60B0000}"/>
    <cellStyle name="Fixed [4] 9" xfId="682" xr:uid="{00000000-0005-0000-0000-0000F70B0000}"/>
    <cellStyle name="Fixed [4] Narrow" xfId="683" xr:uid="{00000000-0005-0000-0000-0000F80B0000}"/>
    <cellStyle name="Fixed [4] Narrow 2" xfId="684" xr:uid="{00000000-0005-0000-0000-0000F90B0000}"/>
    <cellStyle name="Fixed [4] Narrow 2 2" xfId="1764" xr:uid="{00000000-0005-0000-0000-0000FA0B0000}"/>
    <cellStyle name="Fixed [4] Narrow 3" xfId="1765" xr:uid="{00000000-0005-0000-0000-0000FB0B0000}"/>
    <cellStyle name="Fixed [5]" xfId="685" xr:uid="{00000000-0005-0000-0000-0000FC0B0000}"/>
    <cellStyle name="Fixed [5] +/-" xfId="686" xr:uid="{00000000-0005-0000-0000-0000FD0B0000}"/>
    <cellStyle name="Fixed [5] +/- 2" xfId="687" xr:uid="{00000000-0005-0000-0000-0000FE0B0000}"/>
    <cellStyle name="Fixed [5] +/- 2 2" xfId="1766" xr:uid="{00000000-0005-0000-0000-0000FF0B0000}"/>
    <cellStyle name="Fixed [5] +/- 3" xfId="1767" xr:uid="{00000000-0005-0000-0000-0000000C0000}"/>
    <cellStyle name="Fixed [5] 10" xfId="688" xr:uid="{00000000-0005-0000-0000-0000010C0000}"/>
    <cellStyle name="Fixed [5] 11" xfId="689" xr:uid="{00000000-0005-0000-0000-0000020C0000}"/>
    <cellStyle name="Fixed [5] 12" xfId="690" xr:uid="{00000000-0005-0000-0000-0000030C0000}"/>
    <cellStyle name="Fixed [5] 13" xfId="691" xr:uid="{00000000-0005-0000-0000-0000040C0000}"/>
    <cellStyle name="Fixed [5] 14" xfId="692" xr:uid="{00000000-0005-0000-0000-0000050C0000}"/>
    <cellStyle name="Fixed [5] 15" xfId="693" xr:uid="{00000000-0005-0000-0000-0000060C0000}"/>
    <cellStyle name="Fixed [5] 16" xfId="694" xr:uid="{00000000-0005-0000-0000-0000070C0000}"/>
    <cellStyle name="Fixed [5] 17" xfId="695" xr:uid="{00000000-0005-0000-0000-0000080C0000}"/>
    <cellStyle name="Fixed [5] 18" xfId="696" xr:uid="{00000000-0005-0000-0000-0000090C0000}"/>
    <cellStyle name="Fixed [5] 19" xfId="697" xr:uid="{00000000-0005-0000-0000-00000A0C0000}"/>
    <cellStyle name="Fixed [5] 2" xfId="698" xr:uid="{00000000-0005-0000-0000-00000B0C0000}"/>
    <cellStyle name="Fixed [5] 2 2" xfId="1768" xr:uid="{00000000-0005-0000-0000-00000C0C0000}"/>
    <cellStyle name="Fixed [5] 20" xfId="699" xr:uid="{00000000-0005-0000-0000-00000D0C0000}"/>
    <cellStyle name="Fixed [5] 21" xfId="700" xr:uid="{00000000-0005-0000-0000-00000E0C0000}"/>
    <cellStyle name="Fixed [5] 22" xfId="701" xr:uid="{00000000-0005-0000-0000-00000F0C0000}"/>
    <cellStyle name="Fixed [5] 23" xfId="702" xr:uid="{00000000-0005-0000-0000-0000100C0000}"/>
    <cellStyle name="Fixed [5] 24" xfId="703" xr:uid="{00000000-0005-0000-0000-0000110C0000}"/>
    <cellStyle name="Fixed [5] 25" xfId="704" xr:uid="{00000000-0005-0000-0000-0000120C0000}"/>
    <cellStyle name="Fixed [5] 26" xfId="705" xr:uid="{00000000-0005-0000-0000-0000130C0000}"/>
    <cellStyle name="Fixed [5] 27" xfId="706" xr:uid="{00000000-0005-0000-0000-0000140C0000}"/>
    <cellStyle name="Fixed [5] 28" xfId="707" xr:uid="{00000000-0005-0000-0000-0000150C0000}"/>
    <cellStyle name="Fixed [5] 29" xfId="708" xr:uid="{00000000-0005-0000-0000-0000160C0000}"/>
    <cellStyle name="Fixed [5] 3" xfId="709" xr:uid="{00000000-0005-0000-0000-0000170C0000}"/>
    <cellStyle name="Fixed [5] 3 2" xfId="1769" xr:uid="{00000000-0005-0000-0000-0000180C0000}"/>
    <cellStyle name="Fixed [5] 30" xfId="710" xr:uid="{00000000-0005-0000-0000-0000190C0000}"/>
    <cellStyle name="Fixed [5] 31" xfId="711" xr:uid="{00000000-0005-0000-0000-00001A0C0000}"/>
    <cellStyle name="Fixed [5] 32" xfId="712" xr:uid="{00000000-0005-0000-0000-00001B0C0000}"/>
    <cellStyle name="Fixed [5] 33" xfId="713" xr:uid="{00000000-0005-0000-0000-00001C0C0000}"/>
    <cellStyle name="Fixed [5] 34" xfId="714" xr:uid="{00000000-0005-0000-0000-00001D0C0000}"/>
    <cellStyle name="Fixed [5] 35" xfId="715" xr:uid="{00000000-0005-0000-0000-00001E0C0000}"/>
    <cellStyle name="Fixed [5] 36" xfId="716" xr:uid="{00000000-0005-0000-0000-00001F0C0000}"/>
    <cellStyle name="Fixed [5] 37" xfId="717" xr:uid="{00000000-0005-0000-0000-0000200C0000}"/>
    <cellStyle name="Fixed [5] 4" xfId="718" xr:uid="{00000000-0005-0000-0000-0000210C0000}"/>
    <cellStyle name="Fixed [5] 4 2" xfId="1770" xr:uid="{00000000-0005-0000-0000-0000220C0000}"/>
    <cellStyle name="Fixed [5] 5" xfId="719" xr:uid="{00000000-0005-0000-0000-0000230C0000}"/>
    <cellStyle name="Fixed [5] 5 2" xfId="1771" xr:uid="{00000000-0005-0000-0000-0000240C0000}"/>
    <cellStyle name="Fixed [5] 6" xfId="720" xr:uid="{00000000-0005-0000-0000-0000250C0000}"/>
    <cellStyle name="Fixed [5] 7" xfId="721" xr:uid="{00000000-0005-0000-0000-0000260C0000}"/>
    <cellStyle name="Fixed [5] 8" xfId="722" xr:uid="{00000000-0005-0000-0000-0000270C0000}"/>
    <cellStyle name="Fixed [5] 9" xfId="723" xr:uid="{00000000-0005-0000-0000-0000280C0000}"/>
    <cellStyle name="Fixed [5] Narrow" xfId="724" xr:uid="{00000000-0005-0000-0000-0000290C0000}"/>
    <cellStyle name="Fixed [5] Narrow 2" xfId="725" xr:uid="{00000000-0005-0000-0000-00002A0C0000}"/>
    <cellStyle name="Fixed [5] Narrow 2 2" xfId="1772" xr:uid="{00000000-0005-0000-0000-00002B0C0000}"/>
    <cellStyle name="Fixed [5] Narrow 3" xfId="1773" xr:uid="{00000000-0005-0000-0000-00002C0C0000}"/>
    <cellStyle name="Folᇬowed Hyperlink_Index Link and 10 Yr Jan 31" xfId="726" xr:uid="{00000000-0005-0000-0000-00002D0C0000}"/>
    <cellStyle name="Good 2" xfId="727" xr:uid="{00000000-0005-0000-0000-00002E0C0000}"/>
    <cellStyle name="Good 3" xfId="728" xr:uid="{00000000-0005-0000-0000-00002F0C0000}"/>
    <cellStyle name="Good 4" xfId="729" xr:uid="{00000000-0005-0000-0000-0000300C0000}"/>
    <cellStyle name="Heading 1 2" xfId="730" xr:uid="{00000000-0005-0000-0000-0000310C0000}"/>
    <cellStyle name="Heading 1 3" xfId="731" xr:uid="{00000000-0005-0000-0000-0000320C0000}"/>
    <cellStyle name="Heading 1 4" xfId="732" xr:uid="{00000000-0005-0000-0000-0000330C0000}"/>
    <cellStyle name="Heading 2 2" xfId="733" xr:uid="{00000000-0005-0000-0000-0000340C0000}"/>
    <cellStyle name="Heading 2 3" xfId="734" xr:uid="{00000000-0005-0000-0000-0000350C0000}"/>
    <cellStyle name="Heading 2 4" xfId="735" xr:uid="{00000000-0005-0000-0000-0000360C0000}"/>
    <cellStyle name="Heading 3 2" xfId="736" xr:uid="{00000000-0005-0000-0000-0000370C0000}"/>
    <cellStyle name="Heading 3 2 2" xfId="1774" xr:uid="{00000000-0005-0000-0000-0000380C0000}"/>
    <cellStyle name="Heading 3 2 2 2" xfId="1775" xr:uid="{00000000-0005-0000-0000-0000390C0000}"/>
    <cellStyle name="Heading 3 2 3" xfId="1776" xr:uid="{00000000-0005-0000-0000-00003A0C0000}"/>
    <cellStyle name="Heading 3 2 3 2" xfId="1777" xr:uid="{00000000-0005-0000-0000-00003B0C0000}"/>
    <cellStyle name="Heading 3 2 4" xfId="1778" xr:uid="{00000000-0005-0000-0000-00003C0C0000}"/>
    <cellStyle name="Heading 3 2 4 2" xfId="1779" xr:uid="{00000000-0005-0000-0000-00003D0C0000}"/>
    <cellStyle name="Heading 3 2 5" xfId="1780" xr:uid="{00000000-0005-0000-0000-00003E0C0000}"/>
    <cellStyle name="Heading 3 2 5 2" xfId="1781" xr:uid="{00000000-0005-0000-0000-00003F0C0000}"/>
    <cellStyle name="Heading 3 2 6" xfId="1782" xr:uid="{00000000-0005-0000-0000-0000400C0000}"/>
    <cellStyle name="Heading 3 2 6 2" xfId="1783" xr:uid="{00000000-0005-0000-0000-0000410C0000}"/>
    <cellStyle name="Heading 3 2 7" xfId="1784" xr:uid="{00000000-0005-0000-0000-0000420C0000}"/>
    <cellStyle name="Heading 3 2 7 2" xfId="1785" xr:uid="{00000000-0005-0000-0000-0000430C0000}"/>
    <cellStyle name="Heading 3 2 8" xfId="1786" xr:uid="{00000000-0005-0000-0000-0000440C0000}"/>
    <cellStyle name="Heading 3 2 8 2" xfId="1787" xr:uid="{00000000-0005-0000-0000-0000450C0000}"/>
    <cellStyle name="Heading 3 3" xfId="737" xr:uid="{00000000-0005-0000-0000-0000460C0000}"/>
    <cellStyle name="Heading 3 4" xfId="738" xr:uid="{00000000-0005-0000-0000-0000470C0000}"/>
    <cellStyle name="Heading 4 2" xfId="739" xr:uid="{00000000-0005-0000-0000-0000480C0000}"/>
    <cellStyle name="Heading 4 3" xfId="740" xr:uid="{00000000-0005-0000-0000-0000490C0000}"/>
    <cellStyle name="Heading 4 4" xfId="741" xr:uid="{00000000-0005-0000-0000-00004A0C0000}"/>
    <cellStyle name="Hyperlink" xfId="8861" builtinId="8"/>
    <cellStyle name="Hyperlink 2" xfId="742" xr:uid="{00000000-0005-0000-0000-00004C0C0000}"/>
    <cellStyle name="Hyperlink 4" xfId="3800" xr:uid="{00000000-0005-0000-0000-00004D0C0000}"/>
    <cellStyle name="Îáû÷íûé_23_1 " xfId="3801" xr:uid="{00000000-0005-0000-0000-00004E0C0000}"/>
    <cellStyle name="Input 2" xfId="743" xr:uid="{00000000-0005-0000-0000-00004F0C0000}"/>
    <cellStyle name="Input 2 10" xfId="1788" xr:uid="{00000000-0005-0000-0000-0000500C0000}"/>
    <cellStyle name="Input 2 10 2" xfId="1789" xr:uid="{00000000-0005-0000-0000-0000510C0000}"/>
    <cellStyle name="Input 2 10 2 2" xfId="3802" xr:uid="{00000000-0005-0000-0000-0000520C0000}"/>
    <cellStyle name="Input 2 10 2 2 2" xfId="5274" xr:uid="{00000000-0005-0000-0000-0000530C0000}"/>
    <cellStyle name="Input 2 10 2 2 2 2" xfId="8262" xr:uid="{00000000-0005-0000-0000-0000540C0000}"/>
    <cellStyle name="Input 2 10 2 2 3" xfId="6660" xr:uid="{00000000-0005-0000-0000-0000550C0000}"/>
    <cellStyle name="Input 2 10 2 3" xfId="4884" xr:uid="{00000000-0005-0000-0000-0000560C0000}"/>
    <cellStyle name="Input 2 10 2 3 2" xfId="7872" xr:uid="{00000000-0005-0000-0000-0000570C0000}"/>
    <cellStyle name="Input 2 10 2 4" xfId="5691" xr:uid="{00000000-0005-0000-0000-0000580C0000}"/>
    <cellStyle name="Input 2 10 3" xfId="1790" xr:uid="{00000000-0005-0000-0000-0000590C0000}"/>
    <cellStyle name="Input 2 10 3 2" xfId="3803" xr:uid="{00000000-0005-0000-0000-00005A0C0000}"/>
    <cellStyle name="Input 2 10 3 2 2" xfId="5275" xr:uid="{00000000-0005-0000-0000-00005B0C0000}"/>
    <cellStyle name="Input 2 10 3 2 2 2" xfId="8263" xr:uid="{00000000-0005-0000-0000-00005C0C0000}"/>
    <cellStyle name="Input 2 10 3 2 3" xfId="6661" xr:uid="{00000000-0005-0000-0000-00005D0C0000}"/>
    <cellStyle name="Input 2 10 3 3" xfId="4885" xr:uid="{00000000-0005-0000-0000-00005E0C0000}"/>
    <cellStyle name="Input 2 10 3 3 2" xfId="7873" xr:uid="{00000000-0005-0000-0000-00005F0C0000}"/>
    <cellStyle name="Input 2 10 3 4" xfId="5692" xr:uid="{00000000-0005-0000-0000-0000600C0000}"/>
    <cellStyle name="Input 2 10 4" xfId="1791" xr:uid="{00000000-0005-0000-0000-0000610C0000}"/>
    <cellStyle name="Input 2 10 4 2" xfId="3804" xr:uid="{00000000-0005-0000-0000-0000620C0000}"/>
    <cellStyle name="Input 2 10 4 2 2" xfId="5276" xr:uid="{00000000-0005-0000-0000-0000630C0000}"/>
    <cellStyle name="Input 2 10 4 2 2 2" xfId="8264" xr:uid="{00000000-0005-0000-0000-0000640C0000}"/>
    <cellStyle name="Input 2 10 4 2 3" xfId="6662" xr:uid="{00000000-0005-0000-0000-0000650C0000}"/>
    <cellStyle name="Input 2 10 4 3" xfId="4886" xr:uid="{00000000-0005-0000-0000-0000660C0000}"/>
    <cellStyle name="Input 2 10 4 3 2" xfId="7874" xr:uid="{00000000-0005-0000-0000-0000670C0000}"/>
    <cellStyle name="Input 2 10 4 4" xfId="5693" xr:uid="{00000000-0005-0000-0000-0000680C0000}"/>
    <cellStyle name="Input 2 10 5" xfId="3805" xr:uid="{00000000-0005-0000-0000-0000690C0000}"/>
    <cellStyle name="Input 2 10 5 2" xfId="5277" xr:uid="{00000000-0005-0000-0000-00006A0C0000}"/>
    <cellStyle name="Input 2 10 5 2 2" xfId="8265" xr:uid="{00000000-0005-0000-0000-00006B0C0000}"/>
    <cellStyle name="Input 2 10 5 3" xfId="6663" xr:uid="{00000000-0005-0000-0000-00006C0C0000}"/>
    <cellStyle name="Input 2 10 6" xfId="4883" xr:uid="{00000000-0005-0000-0000-00006D0C0000}"/>
    <cellStyle name="Input 2 10 6 2" xfId="7871" xr:uid="{00000000-0005-0000-0000-00006E0C0000}"/>
    <cellStyle name="Input 2 10 7" xfId="5690" xr:uid="{00000000-0005-0000-0000-00006F0C0000}"/>
    <cellStyle name="Input 2 11" xfId="1792" xr:uid="{00000000-0005-0000-0000-0000700C0000}"/>
    <cellStyle name="Input 2 11 2" xfId="1793" xr:uid="{00000000-0005-0000-0000-0000710C0000}"/>
    <cellStyle name="Input 2 11 2 2" xfId="3806" xr:uid="{00000000-0005-0000-0000-0000720C0000}"/>
    <cellStyle name="Input 2 11 2 2 2" xfId="5278" xr:uid="{00000000-0005-0000-0000-0000730C0000}"/>
    <cellStyle name="Input 2 11 2 2 2 2" xfId="8266" xr:uid="{00000000-0005-0000-0000-0000740C0000}"/>
    <cellStyle name="Input 2 11 2 2 3" xfId="6664" xr:uid="{00000000-0005-0000-0000-0000750C0000}"/>
    <cellStyle name="Input 2 11 2 3" xfId="4888" xr:uid="{00000000-0005-0000-0000-0000760C0000}"/>
    <cellStyle name="Input 2 11 2 3 2" xfId="7876" xr:uid="{00000000-0005-0000-0000-0000770C0000}"/>
    <cellStyle name="Input 2 11 2 4" xfId="5695" xr:uid="{00000000-0005-0000-0000-0000780C0000}"/>
    <cellStyle name="Input 2 11 3" xfId="1794" xr:uid="{00000000-0005-0000-0000-0000790C0000}"/>
    <cellStyle name="Input 2 11 3 2" xfId="3807" xr:uid="{00000000-0005-0000-0000-00007A0C0000}"/>
    <cellStyle name="Input 2 11 3 2 2" xfId="5279" xr:uid="{00000000-0005-0000-0000-00007B0C0000}"/>
    <cellStyle name="Input 2 11 3 2 2 2" xfId="8267" xr:uid="{00000000-0005-0000-0000-00007C0C0000}"/>
    <cellStyle name="Input 2 11 3 2 3" xfId="6665" xr:uid="{00000000-0005-0000-0000-00007D0C0000}"/>
    <cellStyle name="Input 2 11 3 3" xfId="4889" xr:uid="{00000000-0005-0000-0000-00007E0C0000}"/>
    <cellStyle name="Input 2 11 3 3 2" xfId="7877" xr:uid="{00000000-0005-0000-0000-00007F0C0000}"/>
    <cellStyle name="Input 2 11 3 4" xfId="5696" xr:uid="{00000000-0005-0000-0000-0000800C0000}"/>
    <cellStyle name="Input 2 11 4" xfId="1795" xr:uid="{00000000-0005-0000-0000-0000810C0000}"/>
    <cellStyle name="Input 2 11 4 2" xfId="3808" xr:uid="{00000000-0005-0000-0000-0000820C0000}"/>
    <cellStyle name="Input 2 11 4 2 2" xfId="5280" xr:uid="{00000000-0005-0000-0000-0000830C0000}"/>
    <cellStyle name="Input 2 11 4 2 2 2" xfId="8268" xr:uid="{00000000-0005-0000-0000-0000840C0000}"/>
    <cellStyle name="Input 2 11 4 2 3" xfId="6666" xr:uid="{00000000-0005-0000-0000-0000850C0000}"/>
    <cellStyle name="Input 2 11 4 3" xfId="4890" xr:uid="{00000000-0005-0000-0000-0000860C0000}"/>
    <cellStyle name="Input 2 11 4 3 2" xfId="7878" xr:uid="{00000000-0005-0000-0000-0000870C0000}"/>
    <cellStyle name="Input 2 11 4 4" xfId="5697" xr:uid="{00000000-0005-0000-0000-0000880C0000}"/>
    <cellStyle name="Input 2 11 5" xfId="3809" xr:uid="{00000000-0005-0000-0000-0000890C0000}"/>
    <cellStyle name="Input 2 11 5 2" xfId="5281" xr:uid="{00000000-0005-0000-0000-00008A0C0000}"/>
    <cellStyle name="Input 2 11 5 2 2" xfId="8269" xr:uid="{00000000-0005-0000-0000-00008B0C0000}"/>
    <cellStyle name="Input 2 11 5 3" xfId="6667" xr:uid="{00000000-0005-0000-0000-00008C0C0000}"/>
    <cellStyle name="Input 2 11 6" xfId="4887" xr:uid="{00000000-0005-0000-0000-00008D0C0000}"/>
    <cellStyle name="Input 2 11 6 2" xfId="7875" xr:uid="{00000000-0005-0000-0000-00008E0C0000}"/>
    <cellStyle name="Input 2 11 7" xfId="5694" xr:uid="{00000000-0005-0000-0000-00008F0C0000}"/>
    <cellStyle name="Input 2 12" xfId="1796" xr:uid="{00000000-0005-0000-0000-0000900C0000}"/>
    <cellStyle name="Input 2 12 2" xfId="1797" xr:uid="{00000000-0005-0000-0000-0000910C0000}"/>
    <cellStyle name="Input 2 12 2 2" xfId="3810" xr:uid="{00000000-0005-0000-0000-0000920C0000}"/>
    <cellStyle name="Input 2 12 2 2 2" xfId="5282" xr:uid="{00000000-0005-0000-0000-0000930C0000}"/>
    <cellStyle name="Input 2 12 2 2 2 2" xfId="8270" xr:uid="{00000000-0005-0000-0000-0000940C0000}"/>
    <cellStyle name="Input 2 12 2 2 3" xfId="6668" xr:uid="{00000000-0005-0000-0000-0000950C0000}"/>
    <cellStyle name="Input 2 12 2 3" xfId="4892" xr:uid="{00000000-0005-0000-0000-0000960C0000}"/>
    <cellStyle name="Input 2 12 2 3 2" xfId="7880" xr:uid="{00000000-0005-0000-0000-0000970C0000}"/>
    <cellStyle name="Input 2 12 2 4" xfId="5699" xr:uid="{00000000-0005-0000-0000-0000980C0000}"/>
    <cellStyle name="Input 2 12 3" xfId="1798" xr:uid="{00000000-0005-0000-0000-0000990C0000}"/>
    <cellStyle name="Input 2 12 3 2" xfId="3811" xr:uid="{00000000-0005-0000-0000-00009A0C0000}"/>
    <cellStyle name="Input 2 12 3 2 2" xfId="5283" xr:uid="{00000000-0005-0000-0000-00009B0C0000}"/>
    <cellStyle name="Input 2 12 3 2 2 2" xfId="8271" xr:uid="{00000000-0005-0000-0000-00009C0C0000}"/>
    <cellStyle name="Input 2 12 3 2 3" xfId="6669" xr:uid="{00000000-0005-0000-0000-00009D0C0000}"/>
    <cellStyle name="Input 2 12 3 3" xfId="4893" xr:uid="{00000000-0005-0000-0000-00009E0C0000}"/>
    <cellStyle name="Input 2 12 3 3 2" xfId="7881" xr:uid="{00000000-0005-0000-0000-00009F0C0000}"/>
    <cellStyle name="Input 2 12 3 4" xfId="5700" xr:uid="{00000000-0005-0000-0000-0000A00C0000}"/>
    <cellStyle name="Input 2 12 4" xfId="1799" xr:uid="{00000000-0005-0000-0000-0000A10C0000}"/>
    <cellStyle name="Input 2 12 4 2" xfId="3812" xr:uid="{00000000-0005-0000-0000-0000A20C0000}"/>
    <cellStyle name="Input 2 12 4 2 2" xfId="5284" xr:uid="{00000000-0005-0000-0000-0000A30C0000}"/>
    <cellStyle name="Input 2 12 4 2 2 2" xfId="8272" xr:uid="{00000000-0005-0000-0000-0000A40C0000}"/>
    <cellStyle name="Input 2 12 4 2 3" xfId="6670" xr:uid="{00000000-0005-0000-0000-0000A50C0000}"/>
    <cellStyle name="Input 2 12 4 3" xfId="4894" xr:uid="{00000000-0005-0000-0000-0000A60C0000}"/>
    <cellStyle name="Input 2 12 4 3 2" xfId="7882" xr:uid="{00000000-0005-0000-0000-0000A70C0000}"/>
    <cellStyle name="Input 2 12 4 4" xfId="5701" xr:uid="{00000000-0005-0000-0000-0000A80C0000}"/>
    <cellStyle name="Input 2 12 5" xfId="3813" xr:uid="{00000000-0005-0000-0000-0000A90C0000}"/>
    <cellStyle name="Input 2 12 5 2" xfId="5285" xr:uid="{00000000-0005-0000-0000-0000AA0C0000}"/>
    <cellStyle name="Input 2 12 5 2 2" xfId="8273" xr:uid="{00000000-0005-0000-0000-0000AB0C0000}"/>
    <cellStyle name="Input 2 12 5 3" xfId="6671" xr:uid="{00000000-0005-0000-0000-0000AC0C0000}"/>
    <cellStyle name="Input 2 12 6" xfId="4891" xr:uid="{00000000-0005-0000-0000-0000AD0C0000}"/>
    <cellStyle name="Input 2 12 6 2" xfId="7879" xr:uid="{00000000-0005-0000-0000-0000AE0C0000}"/>
    <cellStyle name="Input 2 12 7" xfId="5698" xr:uid="{00000000-0005-0000-0000-0000AF0C0000}"/>
    <cellStyle name="Input 2 13" xfId="1800" xr:uid="{00000000-0005-0000-0000-0000B00C0000}"/>
    <cellStyle name="Input 2 13 2" xfId="1801" xr:uid="{00000000-0005-0000-0000-0000B10C0000}"/>
    <cellStyle name="Input 2 13 2 2" xfId="3814" xr:uid="{00000000-0005-0000-0000-0000B20C0000}"/>
    <cellStyle name="Input 2 13 2 2 2" xfId="5286" xr:uid="{00000000-0005-0000-0000-0000B30C0000}"/>
    <cellStyle name="Input 2 13 2 2 2 2" xfId="8274" xr:uid="{00000000-0005-0000-0000-0000B40C0000}"/>
    <cellStyle name="Input 2 13 2 2 3" xfId="6672" xr:uid="{00000000-0005-0000-0000-0000B50C0000}"/>
    <cellStyle name="Input 2 13 2 3" xfId="4896" xr:uid="{00000000-0005-0000-0000-0000B60C0000}"/>
    <cellStyle name="Input 2 13 2 3 2" xfId="7884" xr:uid="{00000000-0005-0000-0000-0000B70C0000}"/>
    <cellStyle name="Input 2 13 2 4" xfId="5703" xr:uid="{00000000-0005-0000-0000-0000B80C0000}"/>
    <cellStyle name="Input 2 13 3" xfId="1802" xr:uid="{00000000-0005-0000-0000-0000B90C0000}"/>
    <cellStyle name="Input 2 13 3 2" xfId="3815" xr:uid="{00000000-0005-0000-0000-0000BA0C0000}"/>
    <cellStyle name="Input 2 13 3 2 2" xfId="5287" xr:uid="{00000000-0005-0000-0000-0000BB0C0000}"/>
    <cellStyle name="Input 2 13 3 2 2 2" xfId="8275" xr:uid="{00000000-0005-0000-0000-0000BC0C0000}"/>
    <cellStyle name="Input 2 13 3 2 3" xfId="6673" xr:uid="{00000000-0005-0000-0000-0000BD0C0000}"/>
    <cellStyle name="Input 2 13 3 3" xfId="4897" xr:uid="{00000000-0005-0000-0000-0000BE0C0000}"/>
    <cellStyle name="Input 2 13 3 3 2" xfId="7885" xr:uid="{00000000-0005-0000-0000-0000BF0C0000}"/>
    <cellStyle name="Input 2 13 3 4" xfId="5704" xr:uid="{00000000-0005-0000-0000-0000C00C0000}"/>
    <cellStyle name="Input 2 13 4" xfId="1803" xr:uid="{00000000-0005-0000-0000-0000C10C0000}"/>
    <cellStyle name="Input 2 13 4 2" xfId="3816" xr:uid="{00000000-0005-0000-0000-0000C20C0000}"/>
    <cellStyle name="Input 2 13 4 2 2" xfId="5288" xr:uid="{00000000-0005-0000-0000-0000C30C0000}"/>
    <cellStyle name="Input 2 13 4 2 2 2" xfId="8276" xr:uid="{00000000-0005-0000-0000-0000C40C0000}"/>
    <cellStyle name="Input 2 13 4 2 3" xfId="6674" xr:uid="{00000000-0005-0000-0000-0000C50C0000}"/>
    <cellStyle name="Input 2 13 4 3" xfId="4898" xr:uid="{00000000-0005-0000-0000-0000C60C0000}"/>
    <cellStyle name="Input 2 13 4 3 2" xfId="7886" xr:uid="{00000000-0005-0000-0000-0000C70C0000}"/>
    <cellStyle name="Input 2 13 4 4" xfId="5705" xr:uid="{00000000-0005-0000-0000-0000C80C0000}"/>
    <cellStyle name="Input 2 13 5" xfId="3817" xr:uid="{00000000-0005-0000-0000-0000C90C0000}"/>
    <cellStyle name="Input 2 13 5 2" xfId="5289" xr:uid="{00000000-0005-0000-0000-0000CA0C0000}"/>
    <cellStyle name="Input 2 13 5 2 2" xfId="8277" xr:uid="{00000000-0005-0000-0000-0000CB0C0000}"/>
    <cellStyle name="Input 2 13 5 3" xfId="6675" xr:uid="{00000000-0005-0000-0000-0000CC0C0000}"/>
    <cellStyle name="Input 2 13 6" xfId="4895" xr:uid="{00000000-0005-0000-0000-0000CD0C0000}"/>
    <cellStyle name="Input 2 13 6 2" xfId="7883" xr:uid="{00000000-0005-0000-0000-0000CE0C0000}"/>
    <cellStyle name="Input 2 13 7" xfId="5702" xr:uid="{00000000-0005-0000-0000-0000CF0C0000}"/>
    <cellStyle name="Input 2 14" xfId="1804" xr:uid="{00000000-0005-0000-0000-0000D00C0000}"/>
    <cellStyle name="Input 2 14 2" xfId="1805" xr:uid="{00000000-0005-0000-0000-0000D10C0000}"/>
    <cellStyle name="Input 2 14 2 2" xfId="3818" xr:uid="{00000000-0005-0000-0000-0000D20C0000}"/>
    <cellStyle name="Input 2 14 2 2 2" xfId="5290" xr:uid="{00000000-0005-0000-0000-0000D30C0000}"/>
    <cellStyle name="Input 2 14 2 2 2 2" xfId="8278" xr:uid="{00000000-0005-0000-0000-0000D40C0000}"/>
    <cellStyle name="Input 2 14 2 2 3" xfId="6676" xr:uid="{00000000-0005-0000-0000-0000D50C0000}"/>
    <cellStyle name="Input 2 14 2 3" xfId="4900" xr:uid="{00000000-0005-0000-0000-0000D60C0000}"/>
    <cellStyle name="Input 2 14 2 3 2" xfId="7888" xr:uid="{00000000-0005-0000-0000-0000D70C0000}"/>
    <cellStyle name="Input 2 14 2 4" xfId="5707" xr:uid="{00000000-0005-0000-0000-0000D80C0000}"/>
    <cellStyle name="Input 2 14 3" xfId="1806" xr:uid="{00000000-0005-0000-0000-0000D90C0000}"/>
    <cellStyle name="Input 2 14 3 2" xfId="3819" xr:uid="{00000000-0005-0000-0000-0000DA0C0000}"/>
    <cellStyle name="Input 2 14 3 2 2" xfId="5291" xr:uid="{00000000-0005-0000-0000-0000DB0C0000}"/>
    <cellStyle name="Input 2 14 3 2 2 2" xfId="8279" xr:uid="{00000000-0005-0000-0000-0000DC0C0000}"/>
    <cellStyle name="Input 2 14 3 2 3" xfId="6677" xr:uid="{00000000-0005-0000-0000-0000DD0C0000}"/>
    <cellStyle name="Input 2 14 3 3" xfId="4901" xr:uid="{00000000-0005-0000-0000-0000DE0C0000}"/>
    <cellStyle name="Input 2 14 3 3 2" xfId="7889" xr:uid="{00000000-0005-0000-0000-0000DF0C0000}"/>
    <cellStyle name="Input 2 14 3 4" xfId="5708" xr:uid="{00000000-0005-0000-0000-0000E00C0000}"/>
    <cellStyle name="Input 2 14 4" xfId="1807" xr:uid="{00000000-0005-0000-0000-0000E10C0000}"/>
    <cellStyle name="Input 2 14 4 2" xfId="3820" xr:uid="{00000000-0005-0000-0000-0000E20C0000}"/>
    <cellStyle name="Input 2 14 4 2 2" xfId="5292" xr:uid="{00000000-0005-0000-0000-0000E30C0000}"/>
    <cellStyle name="Input 2 14 4 2 2 2" xfId="8280" xr:uid="{00000000-0005-0000-0000-0000E40C0000}"/>
    <cellStyle name="Input 2 14 4 2 3" xfId="6678" xr:uid="{00000000-0005-0000-0000-0000E50C0000}"/>
    <cellStyle name="Input 2 14 4 3" xfId="4902" xr:uid="{00000000-0005-0000-0000-0000E60C0000}"/>
    <cellStyle name="Input 2 14 4 3 2" xfId="7890" xr:uid="{00000000-0005-0000-0000-0000E70C0000}"/>
    <cellStyle name="Input 2 14 4 4" xfId="5709" xr:uid="{00000000-0005-0000-0000-0000E80C0000}"/>
    <cellStyle name="Input 2 14 5" xfId="3821" xr:uid="{00000000-0005-0000-0000-0000E90C0000}"/>
    <cellStyle name="Input 2 14 5 2" xfId="5293" xr:uid="{00000000-0005-0000-0000-0000EA0C0000}"/>
    <cellStyle name="Input 2 14 5 2 2" xfId="8281" xr:uid="{00000000-0005-0000-0000-0000EB0C0000}"/>
    <cellStyle name="Input 2 14 5 3" xfId="6679" xr:uid="{00000000-0005-0000-0000-0000EC0C0000}"/>
    <cellStyle name="Input 2 14 6" xfId="4899" xr:uid="{00000000-0005-0000-0000-0000ED0C0000}"/>
    <cellStyle name="Input 2 14 6 2" xfId="7887" xr:uid="{00000000-0005-0000-0000-0000EE0C0000}"/>
    <cellStyle name="Input 2 14 7" xfId="5706" xr:uid="{00000000-0005-0000-0000-0000EF0C0000}"/>
    <cellStyle name="Input 2 15" xfId="1808" xr:uid="{00000000-0005-0000-0000-0000F00C0000}"/>
    <cellStyle name="Input 2 15 2" xfId="1809" xr:uid="{00000000-0005-0000-0000-0000F10C0000}"/>
    <cellStyle name="Input 2 15 2 2" xfId="3822" xr:uid="{00000000-0005-0000-0000-0000F20C0000}"/>
    <cellStyle name="Input 2 15 2 2 2" xfId="5294" xr:uid="{00000000-0005-0000-0000-0000F30C0000}"/>
    <cellStyle name="Input 2 15 2 2 2 2" xfId="8282" xr:uid="{00000000-0005-0000-0000-0000F40C0000}"/>
    <cellStyle name="Input 2 15 2 2 3" xfId="6680" xr:uid="{00000000-0005-0000-0000-0000F50C0000}"/>
    <cellStyle name="Input 2 15 2 3" xfId="4904" xr:uid="{00000000-0005-0000-0000-0000F60C0000}"/>
    <cellStyle name="Input 2 15 2 3 2" xfId="7892" xr:uid="{00000000-0005-0000-0000-0000F70C0000}"/>
    <cellStyle name="Input 2 15 2 4" xfId="5711" xr:uid="{00000000-0005-0000-0000-0000F80C0000}"/>
    <cellStyle name="Input 2 15 3" xfId="1810" xr:uid="{00000000-0005-0000-0000-0000F90C0000}"/>
    <cellStyle name="Input 2 15 3 2" xfId="3823" xr:uid="{00000000-0005-0000-0000-0000FA0C0000}"/>
    <cellStyle name="Input 2 15 3 2 2" xfId="5295" xr:uid="{00000000-0005-0000-0000-0000FB0C0000}"/>
    <cellStyle name="Input 2 15 3 2 2 2" xfId="8283" xr:uid="{00000000-0005-0000-0000-0000FC0C0000}"/>
    <cellStyle name="Input 2 15 3 2 3" xfId="6681" xr:uid="{00000000-0005-0000-0000-0000FD0C0000}"/>
    <cellStyle name="Input 2 15 3 3" xfId="4905" xr:uid="{00000000-0005-0000-0000-0000FE0C0000}"/>
    <cellStyle name="Input 2 15 3 3 2" xfId="7893" xr:uid="{00000000-0005-0000-0000-0000FF0C0000}"/>
    <cellStyle name="Input 2 15 3 4" xfId="5712" xr:uid="{00000000-0005-0000-0000-0000000D0000}"/>
    <cellStyle name="Input 2 15 4" xfId="1811" xr:uid="{00000000-0005-0000-0000-0000010D0000}"/>
    <cellStyle name="Input 2 15 4 2" xfId="3824" xr:uid="{00000000-0005-0000-0000-0000020D0000}"/>
    <cellStyle name="Input 2 15 4 2 2" xfId="5296" xr:uid="{00000000-0005-0000-0000-0000030D0000}"/>
    <cellStyle name="Input 2 15 4 2 2 2" xfId="8284" xr:uid="{00000000-0005-0000-0000-0000040D0000}"/>
    <cellStyle name="Input 2 15 4 2 3" xfId="6682" xr:uid="{00000000-0005-0000-0000-0000050D0000}"/>
    <cellStyle name="Input 2 15 4 3" xfId="4906" xr:uid="{00000000-0005-0000-0000-0000060D0000}"/>
    <cellStyle name="Input 2 15 4 3 2" xfId="7894" xr:uid="{00000000-0005-0000-0000-0000070D0000}"/>
    <cellStyle name="Input 2 15 4 4" xfId="5713" xr:uid="{00000000-0005-0000-0000-0000080D0000}"/>
    <cellStyle name="Input 2 15 5" xfId="3825" xr:uid="{00000000-0005-0000-0000-0000090D0000}"/>
    <cellStyle name="Input 2 15 5 2" xfId="5297" xr:uid="{00000000-0005-0000-0000-00000A0D0000}"/>
    <cellStyle name="Input 2 15 5 2 2" xfId="8285" xr:uid="{00000000-0005-0000-0000-00000B0D0000}"/>
    <cellStyle name="Input 2 15 5 3" xfId="6683" xr:uid="{00000000-0005-0000-0000-00000C0D0000}"/>
    <cellStyle name="Input 2 15 6" xfId="4903" xr:uid="{00000000-0005-0000-0000-00000D0D0000}"/>
    <cellStyle name="Input 2 15 6 2" xfId="7891" xr:uid="{00000000-0005-0000-0000-00000E0D0000}"/>
    <cellStyle name="Input 2 15 7" xfId="5710" xr:uid="{00000000-0005-0000-0000-00000F0D0000}"/>
    <cellStyle name="Input 2 16" xfId="1812" xr:uid="{00000000-0005-0000-0000-0000100D0000}"/>
    <cellStyle name="Input 2 16 2" xfId="1813" xr:uid="{00000000-0005-0000-0000-0000110D0000}"/>
    <cellStyle name="Input 2 16 2 2" xfId="3826" xr:uid="{00000000-0005-0000-0000-0000120D0000}"/>
    <cellStyle name="Input 2 16 2 2 2" xfId="5298" xr:uid="{00000000-0005-0000-0000-0000130D0000}"/>
    <cellStyle name="Input 2 16 2 2 2 2" xfId="8286" xr:uid="{00000000-0005-0000-0000-0000140D0000}"/>
    <cellStyle name="Input 2 16 2 2 3" xfId="6684" xr:uid="{00000000-0005-0000-0000-0000150D0000}"/>
    <cellStyle name="Input 2 16 2 3" xfId="4908" xr:uid="{00000000-0005-0000-0000-0000160D0000}"/>
    <cellStyle name="Input 2 16 2 3 2" xfId="7896" xr:uid="{00000000-0005-0000-0000-0000170D0000}"/>
    <cellStyle name="Input 2 16 2 4" xfId="5715" xr:uid="{00000000-0005-0000-0000-0000180D0000}"/>
    <cellStyle name="Input 2 16 3" xfId="1814" xr:uid="{00000000-0005-0000-0000-0000190D0000}"/>
    <cellStyle name="Input 2 16 3 2" xfId="3827" xr:uid="{00000000-0005-0000-0000-00001A0D0000}"/>
    <cellStyle name="Input 2 16 3 2 2" xfId="5299" xr:uid="{00000000-0005-0000-0000-00001B0D0000}"/>
    <cellStyle name="Input 2 16 3 2 2 2" xfId="8287" xr:uid="{00000000-0005-0000-0000-00001C0D0000}"/>
    <cellStyle name="Input 2 16 3 2 3" xfId="6685" xr:uid="{00000000-0005-0000-0000-00001D0D0000}"/>
    <cellStyle name="Input 2 16 3 3" xfId="4909" xr:uid="{00000000-0005-0000-0000-00001E0D0000}"/>
    <cellStyle name="Input 2 16 3 3 2" xfId="7897" xr:uid="{00000000-0005-0000-0000-00001F0D0000}"/>
    <cellStyle name="Input 2 16 3 4" xfId="5716" xr:uid="{00000000-0005-0000-0000-0000200D0000}"/>
    <cellStyle name="Input 2 16 4" xfId="1815" xr:uid="{00000000-0005-0000-0000-0000210D0000}"/>
    <cellStyle name="Input 2 16 4 2" xfId="3828" xr:uid="{00000000-0005-0000-0000-0000220D0000}"/>
    <cellStyle name="Input 2 16 4 2 2" xfId="5300" xr:uid="{00000000-0005-0000-0000-0000230D0000}"/>
    <cellStyle name="Input 2 16 4 2 2 2" xfId="8288" xr:uid="{00000000-0005-0000-0000-0000240D0000}"/>
    <cellStyle name="Input 2 16 4 2 3" xfId="6686" xr:uid="{00000000-0005-0000-0000-0000250D0000}"/>
    <cellStyle name="Input 2 16 4 3" xfId="4910" xr:uid="{00000000-0005-0000-0000-0000260D0000}"/>
    <cellStyle name="Input 2 16 4 3 2" xfId="7898" xr:uid="{00000000-0005-0000-0000-0000270D0000}"/>
    <cellStyle name="Input 2 16 4 4" xfId="5717" xr:uid="{00000000-0005-0000-0000-0000280D0000}"/>
    <cellStyle name="Input 2 16 5" xfId="3829" xr:uid="{00000000-0005-0000-0000-0000290D0000}"/>
    <cellStyle name="Input 2 16 5 2" xfId="5301" xr:uid="{00000000-0005-0000-0000-00002A0D0000}"/>
    <cellStyle name="Input 2 16 5 2 2" xfId="8289" xr:uid="{00000000-0005-0000-0000-00002B0D0000}"/>
    <cellStyle name="Input 2 16 5 3" xfId="6687" xr:uid="{00000000-0005-0000-0000-00002C0D0000}"/>
    <cellStyle name="Input 2 16 6" xfId="4907" xr:uid="{00000000-0005-0000-0000-00002D0D0000}"/>
    <cellStyle name="Input 2 16 6 2" xfId="7895" xr:uid="{00000000-0005-0000-0000-00002E0D0000}"/>
    <cellStyle name="Input 2 16 7" xfId="5714" xr:uid="{00000000-0005-0000-0000-00002F0D0000}"/>
    <cellStyle name="Input 2 17" xfId="1816" xr:uid="{00000000-0005-0000-0000-0000300D0000}"/>
    <cellStyle name="Input 2 17 2" xfId="1817" xr:uid="{00000000-0005-0000-0000-0000310D0000}"/>
    <cellStyle name="Input 2 17 2 2" xfId="3830" xr:uid="{00000000-0005-0000-0000-0000320D0000}"/>
    <cellStyle name="Input 2 17 2 2 2" xfId="5302" xr:uid="{00000000-0005-0000-0000-0000330D0000}"/>
    <cellStyle name="Input 2 17 2 2 2 2" xfId="8290" xr:uid="{00000000-0005-0000-0000-0000340D0000}"/>
    <cellStyle name="Input 2 17 2 2 3" xfId="6688" xr:uid="{00000000-0005-0000-0000-0000350D0000}"/>
    <cellStyle name="Input 2 17 2 3" xfId="4912" xr:uid="{00000000-0005-0000-0000-0000360D0000}"/>
    <cellStyle name="Input 2 17 2 3 2" xfId="7900" xr:uid="{00000000-0005-0000-0000-0000370D0000}"/>
    <cellStyle name="Input 2 17 2 4" xfId="5719" xr:uid="{00000000-0005-0000-0000-0000380D0000}"/>
    <cellStyle name="Input 2 17 3" xfId="1818" xr:uid="{00000000-0005-0000-0000-0000390D0000}"/>
    <cellStyle name="Input 2 17 3 2" xfId="3831" xr:uid="{00000000-0005-0000-0000-00003A0D0000}"/>
    <cellStyle name="Input 2 17 3 2 2" xfId="5303" xr:uid="{00000000-0005-0000-0000-00003B0D0000}"/>
    <cellStyle name="Input 2 17 3 2 2 2" xfId="8291" xr:uid="{00000000-0005-0000-0000-00003C0D0000}"/>
    <cellStyle name="Input 2 17 3 2 3" xfId="6689" xr:uid="{00000000-0005-0000-0000-00003D0D0000}"/>
    <cellStyle name="Input 2 17 3 3" xfId="4913" xr:uid="{00000000-0005-0000-0000-00003E0D0000}"/>
    <cellStyle name="Input 2 17 3 3 2" xfId="7901" xr:uid="{00000000-0005-0000-0000-00003F0D0000}"/>
    <cellStyle name="Input 2 17 3 4" xfId="5720" xr:uid="{00000000-0005-0000-0000-0000400D0000}"/>
    <cellStyle name="Input 2 17 4" xfId="1819" xr:uid="{00000000-0005-0000-0000-0000410D0000}"/>
    <cellStyle name="Input 2 17 4 2" xfId="3832" xr:uid="{00000000-0005-0000-0000-0000420D0000}"/>
    <cellStyle name="Input 2 17 4 2 2" xfId="5304" xr:uid="{00000000-0005-0000-0000-0000430D0000}"/>
    <cellStyle name="Input 2 17 4 2 2 2" xfId="8292" xr:uid="{00000000-0005-0000-0000-0000440D0000}"/>
    <cellStyle name="Input 2 17 4 2 3" xfId="6690" xr:uid="{00000000-0005-0000-0000-0000450D0000}"/>
    <cellStyle name="Input 2 17 4 3" xfId="4914" xr:uid="{00000000-0005-0000-0000-0000460D0000}"/>
    <cellStyle name="Input 2 17 4 3 2" xfId="7902" xr:uid="{00000000-0005-0000-0000-0000470D0000}"/>
    <cellStyle name="Input 2 17 4 4" xfId="5721" xr:uid="{00000000-0005-0000-0000-0000480D0000}"/>
    <cellStyle name="Input 2 17 5" xfId="3833" xr:uid="{00000000-0005-0000-0000-0000490D0000}"/>
    <cellStyle name="Input 2 17 5 2" xfId="5305" xr:uid="{00000000-0005-0000-0000-00004A0D0000}"/>
    <cellStyle name="Input 2 17 5 2 2" xfId="8293" xr:uid="{00000000-0005-0000-0000-00004B0D0000}"/>
    <cellStyle name="Input 2 17 5 3" xfId="6691" xr:uid="{00000000-0005-0000-0000-00004C0D0000}"/>
    <cellStyle name="Input 2 17 6" xfId="4911" xr:uid="{00000000-0005-0000-0000-00004D0D0000}"/>
    <cellStyle name="Input 2 17 6 2" xfId="7899" xr:uid="{00000000-0005-0000-0000-00004E0D0000}"/>
    <cellStyle name="Input 2 17 7" xfId="5718" xr:uid="{00000000-0005-0000-0000-00004F0D0000}"/>
    <cellStyle name="Input 2 18" xfId="1820" xr:uid="{00000000-0005-0000-0000-0000500D0000}"/>
    <cellStyle name="Input 2 18 2" xfId="1821" xr:uid="{00000000-0005-0000-0000-0000510D0000}"/>
    <cellStyle name="Input 2 18 2 2" xfId="3834" xr:uid="{00000000-0005-0000-0000-0000520D0000}"/>
    <cellStyle name="Input 2 18 2 2 2" xfId="5306" xr:uid="{00000000-0005-0000-0000-0000530D0000}"/>
    <cellStyle name="Input 2 18 2 2 2 2" xfId="8294" xr:uid="{00000000-0005-0000-0000-0000540D0000}"/>
    <cellStyle name="Input 2 18 2 2 3" xfId="6692" xr:uid="{00000000-0005-0000-0000-0000550D0000}"/>
    <cellStyle name="Input 2 18 2 3" xfId="4916" xr:uid="{00000000-0005-0000-0000-0000560D0000}"/>
    <cellStyle name="Input 2 18 2 3 2" xfId="7904" xr:uid="{00000000-0005-0000-0000-0000570D0000}"/>
    <cellStyle name="Input 2 18 2 4" xfId="5723" xr:uid="{00000000-0005-0000-0000-0000580D0000}"/>
    <cellStyle name="Input 2 18 3" xfId="1822" xr:uid="{00000000-0005-0000-0000-0000590D0000}"/>
    <cellStyle name="Input 2 18 3 2" xfId="3835" xr:uid="{00000000-0005-0000-0000-00005A0D0000}"/>
    <cellStyle name="Input 2 18 3 2 2" xfId="5307" xr:uid="{00000000-0005-0000-0000-00005B0D0000}"/>
    <cellStyle name="Input 2 18 3 2 2 2" xfId="8295" xr:uid="{00000000-0005-0000-0000-00005C0D0000}"/>
    <cellStyle name="Input 2 18 3 2 3" xfId="6693" xr:uid="{00000000-0005-0000-0000-00005D0D0000}"/>
    <cellStyle name="Input 2 18 3 3" xfId="4917" xr:uid="{00000000-0005-0000-0000-00005E0D0000}"/>
    <cellStyle name="Input 2 18 3 3 2" xfId="7905" xr:uid="{00000000-0005-0000-0000-00005F0D0000}"/>
    <cellStyle name="Input 2 18 3 4" xfId="5724" xr:uid="{00000000-0005-0000-0000-0000600D0000}"/>
    <cellStyle name="Input 2 18 4" xfId="1823" xr:uid="{00000000-0005-0000-0000-0000610D0000}"/>
    <cellStyle name="Input 2 18 4 2" xfId="3836" xr:uid="{00000000-0005-0000-0000-0000620D0000}"/>
    <cellStyle name="Input 2 18 4 2 2" xfId="5308" xr:uid="{00000000-0005-0000-0000-0000630D0000}"/>
    <cellStyle name="Input 2 18 4 2 2 2" xfId="8296" xr:uid="{00000000-0005-0000-0000-0000640D0000}"/>
    <cellStyle name="Input 2 18 4 2 3" xfId="6694" xr:uid="{00000000-0005-0000-0000-0000650D0000}"/>
    <cellStyle name="Input 2 18 4 3" xfId="4918" xr:uid="{00000000-0005-0000-0000-0000660D0000}"/>
    <cellStyle name="Input 2 18 4 3 2" xfId="7906" xr:uid="{00000000-0005-0000-0000-0000670D0000}"/>
    <cellStyle name="Input 2 18 4 4" xfId="5725" xr:uid="{00000000-0005-0000-0000-0000680D0000}"/>
    <cellStyle name="Input 2 18 5" xfId="3837" xr:uid="{00000000-0005-0000-0000-0000690D0000}"/>
    <cellStyle name="Input 2 18 5 2" xfId="5309" xr:uid="{00000000-0005-0000-0000-00006A0D0000}"/>
    <cellStyle name="Input 2 18 5 2 2" xfId="8297" xr:uid="{00000000-0005-0000-0000-00006B0D0000}"/>
    <cellStyle name="Input 2 18 5 3" xfId="6695" xr:uid="{00000000-0005-0000-0000-00006C0D0000}"/>
    <cellStyle name="Input 2 18 6" xfId="4915" xr:uid="{00000000-0005-0000-0000-00006D0D0000}"/>
    <cellStyle name="Input 2 18 6 2" xfId="7903" xr:uid="{00000000-0005-0000-0000-00006E0D0000}"/>
    <cellStyle name="Input 2 18 7" xfId="5722" xr:uid="{00000000-0005-0000-0000-00006F0D0000}"/>
    <cellStyle name="Input 2 19" xfId="1824" xr:uid="{00000000-0005-0000-0000-0000700D0000}"/>
    <cellStyle name="Input 2 19 2" xfId="1825" xr:uid="{00000000-0005-0000-0000-0000710D0000}"/>
    <cellStyle name="Input 2 19 2 2" xfId="3838" xr:uid="{00000000-0005-0000-0000-0000720D0000}"/>
    <cellStyle name="Input 2 19 2 2 2" xfId="5310" xr:uid="{00000000-0005-0000-0000-0000730D0000}"/>
    <cellStyle name="Input 2 19 2 2 2 2" xfId="8298" xr:uid="{00000000-0005-0000-0000-0000740D0000}"/>
    <cellStyle name="Input 2 19 2 2 3" xfId="6696" xr:uid="{00000000-0005-0000-0000-0000750D0000}"/>
    <cellStyle name="Input 2 19 2 3" xfId="4920" xr:uid="{00000000-0005-0000-0000-0000760D0000}"/>
    <cellStyle name="Input 2 19 2 3 2" xfId="7908" xr:uid="{00000000-0005-0000-0000-0000770D0000}"/>
    <cellStyle name="Input 2 19 2 4" xfId="5727" xr:uid="{00000000-0005-0000-0000-0000780D0000}"/>
    <cellStyle name="Input 2 19 3" xfId="1826" xr:uid="{00000000-0005-0000-0000-0000790D0000}"/>
    <cellStyle name="Input 2 19 3 2" xfId="3839" xr:uid="{00000000-0005-0000-0000-00007A0D0000}"/>
    <cellStyle name="Input 2 19 3 2 2" xfId="5311" xr:uid="{00000000-0005-0000-0000-00007B0D0000}"/>
    <cellStyle name="Input 2 19 3 2 2 2" xfId="8299" xr:uid="{00000000-0005-0000-0000-00007C0D0000}"/>
    <cellStyle name="Input 2 19 3 2 3" xfId="6697" xr:uid="{00000000-0005-0000-0000-00007D0D0000}"/>
    <cellStyle name="Input 2 19 3 3" xfId="4921" xr:uid="{00000000-0005-0000-0000-00007E0D0000}"/>
    <cellStyle name="Input 2 19 3 3 2" xfId="7909" xr:uid="{00000000-0005-0000-0000-00007F0D0000}"/>
    <cellStyle name="Input 2 19 3 4" xfId="5728" xr:uid="{00000000-0005-0000-0000-0000800D0000}"/>
    <cellStyle name="Input 2 19 4" xfId="1827" xr:uid="{00000000-0005-0000-0000-0000810D0000}"/>
    <cellStyle name="Input 2 19 4 2" xfId="3840" xr:uid="{00000000-0005-0000-0000-0000820D0000}"/>
    <cellStyle name="Input 2 19 4 2 2" xfId="5312" xr:uid="{00000000-0005-0000-0000-0000830D0000}"/>
    <cellStyle name="Input 2 19 4 2 2 2" xfId="8300" xr:uid="{00000000-0005-0000-0000-0000840D0000}"/>
    <cellStyle name="Input 2 19 4 2 3" xfId="6698" xr:uid="{00000000-0005-0000-0000-0000850D0000}"/>
    <cellStyle name="Input 2 19 4 3" xfId="4922" xr:uid="{00000000-0005-0000-0000-0000860D0000}"/>
    <cellStyle name="Input 2 19 4 3 2" xfId="7910" xr:uid="{00000000-0005-0000-0000-0000870D0000}"/>
    <cellStyle name="Input 2 19 4 4" xfId="5729" xr:uid="{00000000-0005-0000-0000-0000880D0000}"/>
    <cellStyle name="Input 2 19 5" xfId="3841" xr:uid="{00000000-0005-0000-0000-0000890D0000}"/>
    <cellStyle name="Input 2 19 5 2" xfId="5313" xr:uid="{00000000-0005-0000-0000-00008A0D0000}"/>
    <cellStyle name="Input 2 19 5 2 2" xfId="8301" xr:uid="{00000000-0005-0000-0000-00008B0D0000}"/>
    <cellStyle name="Input 2 19 5 3" xfId="6699" xr:uid="{00000000-0005-0000-0000-00008C0D0000}"/>
    <cellStyle name="Input 2 19 6" xfId="4919" xr:uid="{00000000-0005-0000-0000-00008D0D0000}"/>
    <cellStyle name="Input 2 19 6 2" xfId="7907" xr:uid="{00000000-0005-0000-0000-00008E0D0000}"/>
    <cellStyle name="Input 2 19 7" xfId="5726" xr:uid="{00000000-0005-0000-0000-00008F0D0000}"/>
    <cellStyle name="Input 2 2" xfId="1828" xr:uid="{00000000-0005-0000-0000-0000900D0000}"/>
    <cellStyle name="Input 2 2 2" xfId="1829" xr:uid="{00000000-0005-0000-0000-0000910D0000}"/>
    <cellStyle name="Input 2 2 2 2" xfId="1830" xr:uid="{00000000-0005-0000-0000-0000920D0000}"/>
    <cellStyle name="Input 2 2 2 2 2" xfId="3842" xr:uid="{00000000-0005-0000-0000-0000930D0000}"/>
    <cellStyle name="Input 2 2 2 2 2 2" xfId="5314" xr:uid="{00000000-0005-0000-0000-0000940D0000}"/>
    <cellStyle name="Input 2 2 2 2 2 2 2" xfId="8302" xr:uid="{00000000-0005-0000-0000-0000950D0000}"/>
    <cellStyle name="Input 2 2 2 2 2 3" xfId="6700" xr:uid="{00000000-0005-0000-0000-0000960D0000}"/>
    <cellStyle name="Input 2 2 2 2 3" xfId="4925" xr:uid="{00000000-0005-0000-0000-0000970D0000}"/>
    <cellStyle name="Input 2 2 2 2 3 2" xfId="7913" xr:uid="{00000000-0005-0000-0000-0000980D0000}"/>
    <cellStyle name="Input 2 2 2 2 4" xfId="5732" xr:uid="{00000000-0005-0000-0000-0000990D0000}"/>
    <cellStyle name="Input 2 2 2 3" xfId="1831" xr:uid="{00000000-0005-0000-0000-00009A0D0000}"/>
    <cellStyle name="Input 2 2 2 3 2" xfId="3843" xr:uid="{00000000-0005-0000-0000-00009B0D0000}"/>
    <cellStyle name="Input 2 2 2 3 2 2" xfId="5315" xr:uid="{00000000-0005-0000-0000-00009C0D0000}"/>
    <cellStyle name="Input 2 2 2 3 2 2 2" xfId="8303" xr:uid="{00000000-0005-0000-0000-00009D0D0000}"/>
    <cellStyle name="Input 2 2 2 3 2 3" xfId="6701" xr:uid="{00000000-0005-0000-0000-00009E0D0000}"/>
    <cellStyle name="Input 2 2 2 3 3" xfId="4926" xr:uid="{00000000-0005-0000-0000-00009F0D0000}"/>
    <cellStyle name="Input 2 2 2 3 3 2" xfId="7914" xr:uid="{00000000-0005-0000-0000-0000A00D0000}"/>
    <cellStyle name="Input 2 2 2 3 4" xfId="5733" xr:uid="{00000000-0005-0000-0000-0000A10D0000}"/>
    <cellStyle name="Input 2 2 2 4" xfId="1832" xr:uid="{00000000-0005-0000-0000-0000A20D0000}"/>
    <cellStyle name="Input 2 2 2 4 2" xfId="3844" xr:uid="{00000000-0005-0000-0000-0000A30D0000}"/>
    <cellStyle name="Input 2 2 2 4 2 2" xfId="5316" xr:uid="{00000000-0005-0000-0000-0000A40D0000}"/>
    <cellStyle name="Input 2 2 2 4 2 2 2" xfId="8304" xr:uid="{00000000-0005-0000-0000-0000A50D0000}"/>
    <cellStyle name="Input 2 2 2 4 2 3" xfId="6702" xr:uid="{00000000-0005-0000-0000-0000A60D0000}"/>
    <cellStyle name="Input 2 2 2 4 3" xfId="4927" xr:uid="{00000000-0005-0000-0000-0000A70D0000}"/>
    <cellStyle name="Input 2 2 2 4 3 2" xfId="7915" xr:uid="{00000000-0005-0000-0000-0000A80D0000}"/>
    <cellStyle name="Input 2 2 2 4 4" xfId="5734" xr:uid="{00000000-0005-0000-0000-0000A90D0000}"/>
    <cellStyle name="Input 2 2 2 5" xfId="3845" xr:uid="{00000000-0005-0000-0000-0000AA0D0000}"/>
    <cellStyle name="Input 2 2 2 5 2" xfId="5317" xr:uid="{00000000-0005-0000-0000-0000AB0D0000}"/>
    <cellStyle name="Input 2 2 2 5 2 2" xfId="8305" xr:uid="{00000000-0005-0000-0000-0000AC0D0000}"/>
    <cellStyle name="Input 2 2 2 5 3" xfId="6703" xr:uid="{00000000-0005-0000-0000-0000AD0D0000}"/>
    <cellStyle name="Input 2 2 2 6" xfId="4924" xr:uid="{00000000-0005-0000-0000-0000AE0D0000}"/>
    <cellStyle name="Input 2 2 2 6 2" xfId="7912" xr:uid="{00000000-0005-0000-0000-0000AF0D0000}"/>
    <cellStyle name="Input 2 2 2 7" xfId="5731" xr:uid="{00000000-0005-0000-0000-0000B00D0000}"/>
    <cellStyle name="Input 2 2 3" xfId="1833" xr:uid="{00000000-0005-0000-0000-0000B10D0000}"/>
    <cellStyle name="Input 2 2 3 2" xfId="3846" xr:uid="{00000000-0005-0000-0000-0000B20D0000}"/>
    <cellStyle name="Input 2 2 3 2 2" xfId="5318" xr:uid="{00000000-0005-0000-0000-0000B30D0000}"/>
    <cellStyle name="Input 2 2 3 2 2 2" xfId="8306" xr:uid="{00000000-0005-0000-0000-0000B40D0000}"/>
    <cellStyle name="Input 2 2 3 2 3" xfId="6704" xr:uid="{00000000-0005-0000-0000-0000B50D0000}"/>
    <cellStyle name="Input 2 2 3 3" xfId="4928" xr:uid="{00000000-0005-0000-0000-0000B60D0000}"/>
    <cellStyle name="Input 2 2 3 3 2" xfId="7916" xr:uid="{00000000-0005-0000-0000-0000B70D0000}"/>
    <cellStyle name="Input 2 2 3 4" xfId="5735" xr:uid="{00000000-0005-0000-0000-0000B80D0000}"/>
    <cellStyle name="Input 2 2 4" xfId="1834" xr:uid="{00000000-0005-0000-0000-0000B90D0000}"/>
    <cellStyle name="Input 2 2 4 2" xfId="3847" xr:uid="{00000000-0005-0000-0000-0000BA0D0000}"/>
    <cellStyle name="Input 2 2 4 2 2" xfId="5319" xr:uid="{00000000-0005-0000-0000-0000BB0D0000}"/>
    <cellStyle name="Input 2 2 4 2 2 2" xfId="8307" xr:uid="{00000000-0005-0000-0000-0000BC0D0000}"/>
    <cellStyle name="Input 2 2 4 2 3" xfId="6705" xr:uid="{00000000-0005-0000-0000-0000BD0D0000}"/>
    <cellStyle name="Input 2 2 4 3" xfId="4929" xr:uid="{00000000-0005-0000-0000-0000BE0D0000}"/>
    <cellStyle name="Input 2 2 4 3 2" xfId="7917" xr:uid="{00000000-0005-0000-0000-0000BF0D0000}"/>
    <cellStyle name="Input 2 2 4 4" xfId="5736" xr:uid="{00000000-0005-0000-0000-0000C00D0000}"/>
    <cellStyle name="Input 2 2 5" xfId="1835" xr:uid="{00000000-0005-0000-0000-0000C10D0000}"/>
    <cellStyle name="Input 2 2 5 2" xfId="3848" xr:uid="{00000000-0005-0000-0000-0000C20D0000}"/>
    <cellStyle name="Input 2 2 5 2 2" xfId="5320" xr:uid="{00000000-0005-0000-0000-0000C30D0000}"/>
    <cellStyle name="Input 2 2 5 2 2 2" xfId="8308" xr:uid="{00000000-0005-0000-0000-0000C40D0000}"/>
    <cellStyle name="Input 2 2 5 2 3" xfId="6706" xr:uid="{00000000-0005-0000-0000-0000C50D0000}"/>
    <cellStyle name="Input 2 2 5 3" xfId="4930" xr:uid="{00000000-0005-0000-0000-0000C60D0000}"/>
    <cellStyle name="Input 2 2 5 3 2" xfId="7918" xr:uid="{00000000-0005-0000-0000-0000C70D0000}"/>
    <cellStyle name="Input 2 2 5 4" xfId="5737" xr:uid="{00000000-0005-0000-0000-0000C80D0000}"/>
    <cellStyle name="Input 2 2 6" xfId="3849" xr:uid="{00000000-0005-0000-0000-0000C90D0000}"/>
    <cellStyle name="Input 2 2 6 2" xfId="5321" xr:uid="{00000000-0005-0000-0000-0000CA0D0000}"/>
    <cellStyle name="Input 2 2 6 2 2" xfId="8309" xr:uid="{00000000-0005-0000-0000-0000CB0D0000}"/>
    <cellStyle name="Input 2 2 6 3" xfId="6707" xr:uid="{00000000-0005-0000-0000-0000CC0D0000}"/>
    <cellStyle name="Input 2 2 7" xfId="4923" xr:uid="{00000000-0005-0000-0000-0000CD0D0000}"/>
    <cellStyle name="Input 2 2 7 2" xfId="7911" xr:uid="{00000000-0005-0000-0000-0000CE0D0000}"/>
    <cellStyle name="Input 2 2 8" xfId="5730" xr:uid="{00000000-0005-0000-0000-0000CF0D0000}"/>
    <cellStyle name="Input 2 20" xfId="1836" xr:uid="{00000000-0005-0000-0000-0000D00D0000}"/>
    <cellStyle name="Input 2 20 2" xfId="1837" xr:uid="{00000000-0005-0000-0000-0000D10D0000}"/>
    <cellStyle name="Input 2 20 2 2" xfId="3850" xr:uid="{00000000-0005-0000-0000-0000D20D0000}"/>
    <cellStyle name="Input 2 20 2 2 2" xfId="5322" xr:uid="{00000000-0005-0000-0000-0000D30D0000}"/>
    <cellStyle name="Input 2 20 2 2 2 2" xfId="8310" xr:uid="{00000000-0005-0000-0000-0000D40D0000}"/>
    <cellStyle name="Input 2 20 2 2 3" xfId="6708" xr:uid="{00000000-0005-0000-0000-0000D50D0000}"/>
    <cellStyle name="Input 2 20 2 3" xfId="4932" xr:uid="{00000000-0005-0000-0000-0000D60D0000}"/>
    <cellStyle name="Input 2 20 2 3 2" xfId="7920" xr:uid="{00000000-0005-0000-0000-0000D70D0000}"/>
    <cellStyle name="Input 2 20 2 4" xfId="5739" xr:uid="{00000000-0005-0000-0000-0000D80D0000}"/>
    <cellStyle name="Input 2 20 3" xfId="1838" xr:uid="{00000000-0005-0000-0000-0000D90D0000}"/>
    <cellStyle name="Input 2 20 3 2" xfId="3851" xr:uid="{00000000-0005-0000-0000-0000DA0D0000}"/>
    <cellStyle name="Input 2 20 3 2 2" xfId="5323" xr:uid="{00000000-0005-0000-0000-0000DB0D0000}"/>
    <cellStyle name="Input 2 20 3 2 2 2" xfId="8311" xr:uid="{00000000-0005-0000-0000-0000DC0D0000}"/>
    <cellStyle name="Input 2 20 3 2 3" xfId="6709" xr:uid="{00000000-0005-0000-0000-0000DD0D0000}"/>
    <cellStyle name="Input 2 20 3 3" xfId="4933" xr:uid="{00000000-0005-0000-0000-0000DE0D0000}"/>
    <cellStyle name="Input 2 20 3 3 2" xfId="7921" xr:uid="{00000000-0005-0000-0000-0000DF0D0000}"/>
    <cellStyle name="Input 2 20 3 4" xfId="5740" xr:uid="{00000000-0005-0000-0000-0000E00D0000}"/>
    <cellStyle name="Input 2 20 4" xfId="1839" xr:uid="{00000000-0005-0000-0000-0000E10D0000}"/>
    <cellStyle name="Input 2 20 4 2" xfId="3852" xr:uid="{00000000-0005-0000-0000-0000E20D0000}"/>
    <cellStyle name="Input 2 20 4 2 2" xfId="5324" xr:uid="{00000000-0005-0000-0000-0000E30D0000}"/>
    <cellStyle name="Input 2 20 4 2 2 2" xfId="8312" xr:uid="{00000000-0005-0000-0000-0000E40D0000}"/>
    <cellStyle name="Input 2 20 4 2 3" xfId="6710" xr:uid="{00000000-0005-0000-0000-0000E50D0000}"/>
    <cellStyle name="Input 2 20 4 3" xfId="4934" xr:uid="{00000000-0005-0000-0000-0000E60D0000}"/>
    <cellStyle name="Input 2 20 4 3 2" xfId="7922" xr:uid="{00000000-0005-0000-0000-0000E70D0000}"/>
    <cellStyle name="Input 2 20 4 4" xfId="5741" xr:uid="{00000000-0005-0000-0000-0000E80D0000}"/>
    <cellStyle name="Input 2 20 5" xfId="3853" xr:uid="{00000000-0005-0000-0000-0000E90D0000}"/>
    <cellStyle name="Input 2 20 5 2" xfId="5325" xr:uid="{00000000-0005-0000-0000-0000EA0D0000}"/>
    <cellStyle name="Input 2 20 5 2 2" xfId="8313" xr:uid="{00000000-0005-0000-0000-0000EB0D0000}"/>
    <cellStyle name="Input 2 20 5 3" xfId="6711" xr:uid="{00000000-0005-0000-0000-0000EC0D0000}"/>
    <cellStyle name="Input 2 20 6" xfId="4931" xr:uid="{00000000-0005-0000-0000-0000ED0D0000}"/>
    <cellStyle name="Input 2 20 6 2" xfId="7919" xr:uid="{00000000-0005-0000-0000-0000EE0D0000}"/>
    <cellStyle name="Input 2 20 7" xfId="5738" xr:uid="{00000000-0005-0000-0000-0000EF0D0000}"/>
    <cellStyle name="Input 2 21" xfId="1840" xr:uid="{00000000-0005-0000-0000-0000F00D0000}"/>
    <cellStyle name="Input 2 21 2" xfId="1841" xr:uid="{00000000-0005-0000-0000-0000F10D0000}"/>
    <cellStyle name="Input 2 21 2 2" xfId="3854" xr:uid="{00000000-0005-0000-0000-0000F20D0000}"/>
    <cellStyle name="Input 2 21 2 2 2" xfId="5326" xr:uid="{00000000-0005-0000-0000-0000F30D0000}"/>
    <cellStyle name="Input 2 21 2 2 2 2" xfId="8314" xr:uid="{00000000-0005-0000-0000-0000F40D0000}"/>
    <cellStyle name="Input 2 21 2 2 3" xfId="6712" xr:uid="{00000000-0005-0000-0000-0000F50D0000}"/>
    <cellStyle name="Input 2 21 2 3" xfId="4936" xr:uid="{00000000-0005-0000-0000-0000F60D0000}"/>
    <cellStyle name="Input 2 21 2 3 2" xfId="7924" xr:uid="{00000000-0005-0000-0000-0000F70D0000}"/>
    <cellStyle name="Input 2 21 2 4" xfId="5743" xr:uid="{00000000-0005-0000-0000-0000F80D0000}"/>
    <cellStyle name="Input 2 21 3" xfId="1842" xr:uid="{00000000-0005-0000-0000-0000F90D0000}"/>
    <cellStyle name="Input 2 21 3 2" xfId="3855" xr:uid="{00000000-0005-0000-0000-0000FA0D0000}"/>
    <cellStyle name="Input 2 21 3 2 2" xfId="5327" xr:uid="{00000000-0005-0000-0000-0000FB0D0000}"/>
    <cellStyle name="Input 2 21 3 2 2 2" xfId="8315" xr:uid="{00000000-0005-0000-0000-0000FC0D0000}"/>
    <cellStyle name="Input 2 21 3 2 3" xfId="6713" xr:uid="{00000000-0005-0000-0000-0000FD0D0000}"/>
    <cellStyle name="Input 2 21 3 3" xfId="4937" xr:uid="{00000000-0005-0000-0000-0000FE0D0000}"/>
    <cellStyle name="Input 2 21 3 3 2" xfId="7925" xr:uid="{00000000-0005-0000-0000-0000FF0D0000}"/>
    <cellStyle name="Input 2 21 3 4" xfId="5744" xr:uid="{00000000-0005-0000-0000-0000000E0000}"/>
    <cellStyle name="Input 2 21 4" xfId="1843" xr:uid="{00000000-0005-0000-0000-0000010E0000}"/>
    <cellStyle name="Input 2 21 4 2" xfId="3856" xr:uid="{00000000-0005-0000-0000-0000020E0000}"/>
    <cellStyle name="Input 2 21 4 2 2" xfId="5328" xr:uid="{00000000-0005-0000-0000-0000030E0000}"/>
    <cellStyle name="Input 2 21 4 2 2 2" xfId="8316" xr:uid="{00000000-0005-0000-0000-0000040E0000}"/>
    <cellStyle name="Input 2 21 4 2 3" xfId="6714" xr:uid="{00000000-0005-0000-0000-0000050E0000}"/>
    <cellStyle name="Input 2 21 4 3" xfId="4938" xr:uid="{00000000-0005-0000-0000-0000060E0000}"/>
    <cellStyle name="Input 2 21 4 3 2" xfId="7926" xr:uid="{00000000-0005-0000-0000-0000070E0000}"/>
    <cellStyle name="Input 2 21 4 4" xfId="5745" xr:uid="{00000000-0005-0000-0000-0000080E0000}"/>
    <cellStyle name="Input 2 21 5" xfId="3857" xr:uid="{00000000-0005-0000-0000-0000090E0000}"/>
    <cellStyle name="Input 2 21 5 2" xfId="5329" xr:uid="{00000000-0005-0000-0000-00000A0E0000}"/>
    <cellStyle name="Input 2 21 5 2 2" xfId="8317" xr:uid="{00000000-0005-0000-0000-00000B0E0000}"/>
    <cellStyle name="Input 2 21 5 3" xfId="6715" xr:uid="{00000000-0005-0000-0000-00000C0E0000}"/>
    <cellStyle name="Input 2 21 6" xfId="4935" xr:uid="{00000000-0005-0000-0000-00000D0E0000}"/>
    <cellStyle name="Input 2 21 6 2" xfId="7923" xr:uid="{00000000-0005-0000-0000-00000E0E0000}"/>
    <cellStyle name="Input 2 21 7" xfId="5742" xr:uid="{00000000-0005-0000-0000-00000F0E0000}"/>
    <cellStyle name="Input 2 22" xfId="1844" xr:uid="{00000000-0005-0000-0000-0000100E0000}"/>
    <cellStyle name="Input 2 22 2" xfId="1845" xr:uid="{00000000-0005-0000-0000-0000110E0000}"/>
    <cellStyle name="Input 2 22 2 2" xfId="3858" xr:uid="{00000000-0005-0000-0000-0000120E0000}"/>
    <cellStyle name="Input 2 22 2 2 2" xfId="5330" xr:uid="{00000000-0005-0000-0000-0000130E0000}"/>
    <cellStyle name="Input 2 22 2 2 2 2" xfId="8318" xr:uid="{00000000-0005-0000-0000-0000140E0000}"/>
    <cellStyle name="Input 2 22 2 2 3" xfId="6716" xr:uid="{00000000-0005-0000-0000-0000150E0000}"/>
    <cellStyle name="Input 2 22 2 3" xfId="4940" xr:uid="{00000000-0005-0000-0000-0000160E0000}"/>
    <cellStyle name="Input 2 22 2 3 2" xfId="7928" xr:uid="{00000000-0005-0000-0000-0000170E0000}"/>
    <cellStyle name="Input 2 22 2 4" xfId="5747" xr:uid="{00000000-0005-0000-0000-0000180E0000}"/>
    <cellStyle name="Input 2 22 3" xfId="1846" xr:uid="{00000000-0005-0000-0000-0000190E0000}"/>
    <cellStyle name="Input 2 22 3 2" xfId="3859" xr:uid="{00000000-0005-0000-0000-00001A0E0000}"/>
    <cellStyle name="Input 2 22 3 2 2" xfId="5331" xr:uid="{00000000-0005-0000-0000-00001B0E0000}"/>
    <cellStyle name="Input 2 22 3 2 2 2" xfId="8319" xr:uid="{00000000-0005-0000-0000-00001C0E0000}"/>
    <cellStyle name="Input 2 22 3 2 3" xfId="6717" xr:uid="{00000000-0005-0000-0000-00001D0E0000}"/>
    <cellStyle name="Input 2 22 3 3" xfId="4941" xr:uid="{00000000-0005-0000-0000-00001E0E0000}"/>
    <cellStyle name="Input 2 22 3 3 2" xfId="7929" xr:uid="{00000000-0005-0000-0000-00001F0E0000}"/>
    <cellStyle name="Input 2 22 3 4" xfId="5748" xr:uid="{00000000-0005-0000-0000-0000200E0000}"/>
    <cellStyle name="Input 2 22 4" xfId="1847" xr:uid="{00000000-0005-0000-0000-0000210E0000}"/>
    <cellStyle name="Input 2 22 4 2" xfId="3860" xr:uid="{00000000-0005-0000-0000-0000220E0000}"/>
    <cellStyle name="Input 2 22 4 2 2" xfId="5332" xr:uid="{00000000-0005-0000-0000-0000230E0000}"/>
    <cellStyle name="Input 2 22 4 2 2 2" xfId="8320" xr:uid="{00000000-0005-0000-0000-0000240E0000}"/>
    <cellStyle name="Input 2 22 4 2 3" xfId="6718" xr:uid="{00000000-0005-0000-0000-0000250E0000}"/>
    <cellStyle name="Input 2 22 4 3" xfId="4942" xr:uid="{00000000-0005-0000-0000-0000260E0000}"/>
    <cellStyle name="Input 2 22 4 3 2" xfId="7930" xr:uid="{00000000-0005-0000-0000-0000270E0000}"/>
    <cellStyle name="Input 2 22 4 4" xfId="5749" xr:uid="{00000000-0005-0000-0000-0000280E0000}"/>
    <cellStyle name="Input 2 22 5" xfId="3861" xr:uid="{00000000-0005-0000-0000-0000290E0000}"/>
    <cellStyle name="Input 2 22 5 2" xfId="5333" xr:uid="{00000000-0005-0000-0000-00002A0E0000}"/>
    <cellStyle name="Input 2 22 5 2 2" xfId="8321" xr:uid="{00000000-0005-0000-0000-00002B0E0000}"/>
    <cellStyle name="Input 2 22 5 3" xfId="6719" xr:uid="{00000000-0005-0000-0000-00002C0E0000}"/>
    <cellStyle name="Input 2 22 6" xfId="4939" xr:uid="{00000000-0005-0000-0000-00002D0E0000}"/>
    <cellStyle name="Input 2 22 6 2" xfId="7927" xr:uid="{00000000-0005-0000-0000-00002E0E0000}"/>
    <cellStyle name="Input 2 22 7" xfId="5746" xr:uid="{00000000-0005-0000-0000-00002F0E0000}"/>
    <cellStyle name="Input 2 23" xfId="1848" xr:uid="{00000000-0005-0000-0000-0000300E0000}"/>
    <cellStyle name="Input 2 23 2" xfId="1849" xr:uid="{00000000-0005-0000-0000-0000310E0000}"/>
    <cellStyle name="Input 2 23 2 2" xfId="3862" xr:uid="{00000000-0005-0000-0000-0000320E0000}"/>
    <cellStyle name="Input 2 23 2 2 2" xfId="5334" xr:uid="{00000000-0005-0000-0000-0000330E0000}"/>
    <cellStyle name="Input 2 23 2 2 2 2" xfId="8322" xr:uid="{00000000-0005-0000-0000-0000340E0000}"/>
    <cellStyle name="Input 2 23 2 2 3" xfId="6720" xr:uid="{00000000-0005-0000-0000-0000350E0000}"/>
    <cellStyle name="Input 2 23 2 3" xfId="4944" xr:uid="{00000000-0005-0000-0000-0000360E0000}"/>
    <cellStyle name="Input 2 23 2 3 2" xfId="7932" xr:uid="{00000000-0005-0000-0000-0000370E0000}"/>
    <cellStyle name="Input 2 23 2 4" xfId="5751" xr:uid="{00000000-0005-0000-0000-0000380E0000}"/>
    <cellStyle name="Input 2 23 3" xfId="1850" xr:uid="{00000000-0005-0000-0000-0000390E0000}"/>
    <cellStyle name="Input 2 23 3 2" xfId="3863" xr:uid="{00000000-0005-0000-0000-00003A0E0000}"/>
    <cellStyle name="Input 2 23 3 2 2" xfId="5335" xr:uid="{00000000-0005-0000-0000-00003B0E0000}"/>
    <cellStyle name="Input 2 23 3 2 2 2" xfId="8323" xr:uid="{00000000-0005-0000-0000-00003C0E0000}"/>
    <cellStyle name="Input 2 23 3 2 3" xfId="6721" xr:uid="{00000000-0005-0000-0000-00003D0E0000}"/>
    <cellStyle name="Input 2 23 3 3" xfId="4945" xr:uid="{00000000-0005-0000-0000-00003E0E0000}"/>
    <cellStyle name="Input 2 23 3 3 2" xfId="7933" xr:uid="{00000000-0005-0000-0000-00003F0E0000}"/>
    <cellStyle name="Input 2 23 3 4" xfId="5752" xr:uid="{00000000-0005-0000-0000-0000400E0000}"/>
    <cellStyle name="Input 2 23 4" xfId="1851" xr:uid="{00000000-0005-0000-0000-0000410E0000}"/>
    <cellStyle name="Input 2 23 4 2" xfId="3864" xr:uid="{00000000-0005-0000-0000-0000420E0000}"/>
    <cellStyle name="Input 2 23 4 2 2" xfId="5336" xr:uid="{00000000-0005-0000-0000-0000430E0000}"/>
    <cellStyle name="Input 2 23 4 2 2 2" xfId="8324" xr:uid="{00000000-0005-0000-0000-0000440E0000}"/>
    <cellStyle name="Input 2 23 4 2 3" xfId="6722" xr:uid="{00000000-0005-0000-0000-0000450E0000}"/>
    <cellStyle name="Input 2 23 4 3" xfId="4946" xr:uid="{00000000-0005-0000-0000-0000460E0000}"/>
    <cellStyle name="Input 2 23 4 3 2" xfId="7934" xr:uid="{00000000-0005-0000-0000-0000470E0000}"/>
    <cellStyle name="Input 2 23 4 4" xfId="5753" xr:uid="{00000000-0005-0000-0000-0000480E0000}"/>
    <cellStyle name="Input 2 23 5" xfId="3865" xr:uid="{00000000-0005-0000-0000-0000490E0000}"/>
    <cellStyle name="Input 2 23 5 2" xfId="5337" xr:uid="{00000000-0005-0000-0000-00004A0E0000}"/>
    <cellStyle name="Input 2 23 5 2 2" xfId="8325" xr:uid="{00000000-0005-0000-0000-00004B0E0000}"/>
    <cellStyle name="Input 2 23 5 3" xfId="6723" xr:uid="{00000000-0005-0000-0000-00004C0E0000}"/>
    <cellStyle name="Input 2 23 6" xfId="4943" xr:uid="{00000000-0005-0000-0000-00004D0E0000}"/>
    <cellStyle name="Input 2 23 6 2" xfId="7931" xr:uid="{00000000-0005-0000-0000-00004E0E0000}"/>
    <cellStyle name="Input 2 23 7" xfId="5750" xr:uid="{00000000-0005-0000-0000-00004F0E0000}"/>
    <cellStyle name="Input 2 24" xfId="1852" xr:uid="{00000000-0005-0000-0000-0000500E0000}"/>
    <cellStyle name="Input 2 24 2" xfId="1853" xr:uid="{00000000-0005-0000-0000-0000510E0000}"/>
    <cellStyle name="Input 2 24 2 2" xfId="3866" xr:uid="{00000000-0005-0000-0000-0000520E0000}"/>
    <cellStyle name="Input 2 24 2 2 2" xfId="5338" xr:uid="{00000000-0005-0000-0000-0000530E0000}"/>
    <cellStyle name="Input 2 24 2 2 2 2" xfId="8326" xr:uid="{00000000-0005-0000-0000-0000540E0000}"/>
    <cellStyle name="Input 2 24 2 2 3" xfId="6724" xr:uid="{00000000-0005-0000-0000-0000550E0000}"/>
    <cellStyle name="Input 2 24 2 3" xfId="4948" xr:uid="{00000000-0005-0000-0000-0000560E0000}"/>
    <cellStyle name="Input 2 24 2 3 2" xfId="7936" xr:uid="{00000000-0005-0000-0000-0000570E0000}"/>
    <cellStyle name="Input 2 24 2 4" xfId="5755" xr:uid="{00000000-0005-0000-0000-0000580E0000}"/>
    <cellStyle name="Input 2 24 3" xfId="1854" xr:uid="{00000000-0005-0000-0000-0000590E0000}"/>
    <cellStyle name="Input 2 24 3 2" xfId="3867" xr:uid="{00000000-0005-0000-0000-00005A0E0000}"/>
    <cellStyle name="Input 2 24 3 2 2" xfId="5339" xr:uid="{00000000-0005-0000-0000-00005B0E0000}"/>
    <cellStyle name="Input 2 24 3 2 2 2" xfId="8327" xr:uid="{00000000-0005-0000-0000-00005C0E0000}"/>
    <cellStyle name="Input 2 24 3 2 3" xfId="6725" xr:uid="{00000000-0005-0000-0000-00005D0E0000}"/>
    <cellStyle name="Input 2 24 3 3" xfId="4949" xr:uid="{00000000-0005-0000-0000-00005E0E0000}"/>
    <cellStyle name="Input 2 24 3 3 2" xfId="7937" xr:uid="{00000000-0005-0000-0000-00005F0E0000}"/>
    <cellStyle name="Input 2 24 3 4" xfId="5756" xr:uid="{00000000-0005-0000-0000-0000600E0000}"/>
    <cellStyle name="Input 2 24 4" xfId="1855" xr:uid="{00000000-0005-0000-0000-0000610E0000}"/>
    <cellStyle name="Input 2 24 4 2" xfId="3868" xr:uid="{00000000-0005-0000-0000-0000620E0000}"/>
    <cellStyle name="Input 2 24 4 2 2" xfId="5340" xr:uid="{00000000-0005-0000-0000-0000630E0000}"/>
    <cellStyle name="Input 2 24 4 2 2 2" xfId="8328" xr:uid="{00000000-0005-0000-0000-0000640E0000}"/>
    <cellStyle name="Input 2 24 4 2 3" xfId="6726" xr:uid="{00000000-0005-0000-0000-0000650E0000}"/>
    <cellStyle name="Input 2 24 4 3" xfId="4950" xr:uid="{00000000-0005-0000-0000-0000660E0000}"/>
    <cellStyle name="Input 2 24 4 3 2" xfId="7938" xr:uid="{00000000-0005-0000-0000-0000670E0000}"/>
    <cellStyle name="Input 2 24 4 4" xfId="5757" xr:uid="{00000000-0005-0000-0000-0000680E0000}"/>
    <cellStyle name="Input 2 24 5" xfId="3869" xr:uid="{00000000-0005-0000-0000-0000690E0000}"/>
    <cellStyle name="Input 2 24 5 2" xfId="5341" xr:uid="{00000000-0005-0000-0000-00006A0E0000}"/>
    <cellStyle name="Input 2 24 5 2 2" xfId="8329" xr:uid="{00000000-0005-0000-0000-00006B0E0000}"/>
    <cellStyle name="Input 2 24 5 3" xfId="6727" xr:uid="{00000000-0005-0000-0000-00006C0E0000}"/>
    <cellStyle name="Input 2 24 6" xfId="4947" xr:uid="{00000000-0005-0000-0000-00006D0E0000}"/>
    <cellStyle name="Input 2 24 6 2" xfId="7935" xr:uid="{00000000-0005-0000-0000-00006E0E0000}"/>
    <cellStyle name="Input 2 24 7" xfId="5754" xr:uid="{00000000-0005-0000-0000-00006F0E0000}"/>
    <cellStyle name="Input 2 25" xfId="1856" xr:uid="{00000000-0005-0000-0000-0000700E0000}"/>
    <cellStyle name="Input 2 25 2" xfId="1857" xr:uid="{00000000-0005-0000-0000-0000710E0000}"/>
    <cellStyle name="Input 2 25 2 2" xfId="3870" xr:uid="{00000000-0005-0000-0000-0000720E0000}"/>
    <cellStyle name="Input 2 25 2 2 2" xfId="5342" xr:uid="{00000000-0005-0000-0000-0000730E0000}"/>
    <cellStyle name="Input 2 25 2 2 2 2" xfId="8330" xr:uid="{00000000-0005-0000-0000-0000740E0000}"/>
    <cellStyle name="Input 2 25 2 2 3" xfId="6728" xr:uid="{00000000-0005-0000-0000-0000750E0000}"/>
    <cellStyle name="Input 2 25 2 3" xfId="4952" xr:uid="{00000000-0005-0000-0000-0000760E0000}"/>
    <cellStyle name="Input 2 25 2 3 2" xfId="7940" xr:uid="{00000000-0005-0000-0000-0000770E0000}"/>
    <cellStyle name="Input 2 25 2 4" xfId="5759" xr:uid="{00000000-0005-0000-0000-0000780E0000}"/>
    <cellStyle name="Input 2 25 3" xfId="1858" xr:uid="{00000000-0005-0000-0000-0000790E0000}"/>
    <cellStyle name="Input 2 25 3 2" xfId="3871" xr:uid="{00000000-0005-0000-0000-00007A0E0000}"/>
    <cellStyle name="Input 2 25 3 2 2" xfId="5343" xr:uid="{00000000-0005-0000-0000-00007B0E0000}"/>
    <cellStyle name="Input 2 25 3 2 2 2" xfId="8331" xr:uid="{00000000-0005-0000-0000-00007C0E0000}"/>
    <cellStyle name="Input 2 25 3 2 3" xfId="6729" xr:uid="{00000000-0005-0000-0000-00007D0E0000}"/>
    <cellStyle name="Input 2 25 3 3" xfId="4953" xr:uid="{00000000-0005-0000-0000-00007E0E0000}"/>
    <cellStyle name="Input 2 25 3 3 2" xfId="7941" xr:uid="{00000000-0005-0000-0000-00007F0E0000}"/>
    <cellStyle name="Input 2 25 3 4" xfId="5760" xr:uid="{00000000-0005-0000-0000-0000800E0000}"/>
    <cellStyle name="Input 2 25 4" xfId="1859" xr:uid="{00000000-0005-0000-0000-0000810E0000}"/>
    <cellStyle name="Input 2 25 4 2" xfId="3872" xr:uid="{00000000-0005-0000-0000-0000820E0000}"/>
    <cellStyle name="Input 2 25 4 2 2" xfId="5344" xr:uid="{00000000-0005-0000-0000-0000830E0000}"/>
    <cellStyle name="Input 2 25 4 2 2 2" xfId="8332" xr:uid="{00000000-0005-0000-0000-0000840E0000}"/>
    <cellStyle name="Input 2 25 4 2 3" xfId="6730" xr:uid="{00000000-0005-0000-0000-0000850E0000}"/>
    <cellStyle name="Input 2 25 4 3" xfId="4954" xr:uid="{00000000-0005-0000-0000-0000860E0000}"/>
    <cellStyle name="Input 2 25 4 3 2" xfId="7942" xr:uid="{00000000-0005-0000-0000-0000870E0000}"/>
    <cellStyle name="Input 2 25 4 4" xfId="5761" xr:uid="{00000000-0005-0000-0000-0000880E0000}"/>
    <cellStyle name="Input 2 25 5" xfId="3873" xr:uid="{00000000-0005-0000-0000-0000890E0000}"/>
    <cellStyle name="Input 2 25 5 2" xfId="5345" xr:uid="{00000000-0005-0000-0000-00008A0E0000}"/>
    <cellStyle name="Input 2 25 5 2 2" xfId="8333" xr:uid="{00000000-0005-0000-0000-00008B0E0000}"/>
    <cellStyle name="Input 2 25 5 3" xfId="6731" xr:uid="{00000000-0005-0000-0000-00008C0E0000}"/>
    <cellStyle name="Input 2 25 6" xfId="4951" xr:uid="{00000000-0005-0000-0000-00008D0E0000}"/>
    <cellStyle name="Input 2 25 6 2" xfId="7939" xr:uid="{00000000-0005-0000-0000-00008E0E0000}"/>
    <cellStyle name="Input 2 25 7" xfId="5758" xr:uid="{00000000-0005-0000-0000-00008F0E0000}"/>
    <cellStyle name="Input 2 26" xfId="1860" xr:uid="{00000000-0005-0000-0000-0000900E0000}"/>
    <cellStyle name="Input 2 26 2" xfId="1861" xr:uid="{00000000-0005-0000-0000-0000910E0000}"/>
    <cellStyle name="Input 2 26 2 2" xfId="3874" xr:uid="{00000000-0005-0000-0000-0000920E0000}"/>
    <cellStyle name="Input 2 26 2 2 2" xfId="5346" xr:uid="{00000000-0005-0000-0000-0000930E0000}"/>
    <cellStyle name="Input 2 26 2 2 2 2" xfId="8334" xr:uid="{00000000-0005-0000-0000-0000940E0000}"/>
    <cellStyle name="Input 2 26 2 2 3" xfId="6732" xr:uid="{00000000-0005-0000-0000-0000950E0000}"/>
    <cellStyle name="Input 2 26 2 3" xfId="4956" xr:uid="{00000000-0005-0000-0000-0000960E0000}"/>
    <cellStyle name="Input 2 26 2 3 2" xfId="7944" xr:uid="{00000000-0005-0000-0000-0000970E0000}"/>
    <cellStyle name="Input 2 26 2 4" xfId="5763" xr:uid="{00000000-0005-0000-0000-0000980E0000}"/>
    <cellStyle name="Input 2 26 3" xfId="1862" xr:uid="{00000000-0005-0000-0000-0000990E0000}"/>
    <cellStyle name="Input 2 26 3 2" xfId="3875" xr:uid="{00000000-0005-0000-0000-00009A0E0000}"/>
    <cellStyle name="Input 2 26 3 2 2" xfId="5347" xr:uid="{00000000-0005-0000-0000-00009B0E0000}"/>
    <cellStyle name="Input 2 26 3 2 2 2" xfId="8335" xr:uid="{00000000-0005-0000-0000-00009C0E0000}"/>
    <cellStyle name="Input 2 26 3 2 3" xfId="6733" xr:uid="{00000000-0005-0000-0000-00009D0E0000}"/>
    <cellStyle name="Input 2 26 3 3" xfId="4957" xr:uid="{00000000-0005-0000-0000-00009E0E0000}"/>
    <cellStyle name="Input 2 26 3 3 2" xfId="7945" xr:uid="{00000000-0005-0000-0000-00009F0E0000}"/>
    <cellStyle name="Input 2 26 3 4" xfId="5764" xr:uid="{00000000-0005-0000-0000-0000A00E0000}"/>
    <cellStyle name="Input 2 26 4" xfId="1863" xr:uid="{00000000-0005-0000-0000-0000A10E0000}"/>
    <cellStyle name="Input 2 26 4 2" xfId="3876" xr:uid="{00000000-0005-0000-0000-0000A20E0000}"/>
    <cellStyle name="Input 2 26 4 2 2" xfId="5348" xr:uid="{00000000-0005-0000-0000-0000A30E0000}"/>
    <cellStyle name="Input 2 26 4 2 2 2" xfId="8336" xr:uid="{00000000-0005-0000-0000-0000A40E0000}"/>
    <cellStyle name="Input 2 26 4 2 3" xfId="6734" xr:uid="{00000000-0005-0000-0000-0000A50E0000}"/>
    <cellStyle name="Input 2 26 4 3" xfId="4958" xr:uid="{00000000-0005-0000-0000-0000A60E0000}"/>
    <cellStyle name="Input 2 26 4 3 2" xfId="7946" xr:uid="{00000000-0005-0000-0000-0000A70E0000}"/>
    <cellStyle name="Input 2 26 4 4" xfId="5765" xr:uid="{00000000-0005-0000-0000-0000A80E0000}"/>
    <cellStyle name="Input 2 26 5" xfId="3877" xr:uid="{00000000-0005-0000-0000-0000A90E0000}"/>
    <cellStyle name="Input 2 26 5 2" xfId="5349" xr:uid="{00000000-0005-0000-0000-0000AA0E0000}"/>
    <cellStyle name="Input 2 26 5 2 2" xfId="8337" xr:uid="{00000000-0005-0000-0000-0000AB0E0000}"/>
    <cellStyle name="Input 2 26 5 3" xfId="6735" xr:uid="{00000000-0005-0000-0000-0000AC0E0000}"/>
    <cellStyle name="Input 2 26 6" xfId="4955" xr:uid="{00000000-0005-0000-0000-0000AD0E0000}"/>
    <cellStyle name="Input 2 26 6 2" xfId="7943" xr:uid="{00000000-0005-0000-0000-0000AE0E0000}"/>
    <cellStyle name="Input 2 26 7" xfId="5762" xr:uid="{00000000-0005-0000-0000-0000AF0E0000}"/>
    <cellStyle name="Input 2 27" xfId="1864" xr:uid="{00000000-0005-0000-0000-0000B00E0000}"/>
    <cellStyle name="Input 2 27 2" xfId="1865" xr:uid="{00000000-0005-0000-0000-0000B10E0000}"/>
    <cellStyle name="Input 2 27 2 2" xfId="3878" xr:uid="{00000000-0005-0000-0000-0000B20E0000}"/>
    <cellStyle name="Input 2 27 2 2 2" xfId="5350" xr:uid="{00000000-0005-0000-0000-0000B30E0000}"/>
    <cellStyle name="Input 2 27 2 2 2 2" xfId="8338" xr:uid="{00000000-0005-0000-0000-0000B40E0000}"/>
    <cellStyle name="Input 2 27 2 2 3" xfId="6736" xr:uid="{00000000-0005-0000-0000-0000B50E0000}"/>
    <cellStyle name="Input 2 27 2 3" xfId="4960" xr:uid="{00000000-0005-0000-0000-0000B60E0000}"/>
    <cellStyle name="Input 2 27 2 3 2" xfId="7948" xr:uid="{00000000-0005-0000-0000-0000B70E0000}"/>
    <cellStyle name="Input 2 27 2 4" xfId="5767" xr:uid="{00000000-0005-0000-0000-0000B80E0000}"/>
    <cellStyle name="Input 2 27 3" xfId="1866" xr:uid="{00000000-0005-0000-0000-0000B90E0000}"/>
    <cellStyle name="Input 2 27 3 2" xfId="3879" xr:uid="{00000000-0005-0000-0000-0000BA0E0000}"/>
    <cellStyle name="Input 2 27 3 2 2" xfId="5351" xr:uid="{00000000-0005-0000-0000-0000BB0E0000}"/>
    <cellStyle name="Input 2 27 3 2 2 2" xfId="8339" xr:uid="{00000000-0005-0000-0000-0000BC0E0000}"/>
    <cellStyle name="Input 2 27 3 2 3" xfId="6737" xr:uid="{00000000-0005-0000-0000-0000BD0E0000}"/>
    <cellStyle name="Input 2 27 3 3" xfId="4961" xr:uid="{00000000-0005-0000-0000-0000BE0E0000}"/>
    <cellStyle name="Input 2 27 3 3 2" xfId="7949" xr:uid="{00000000-0005-0000-0000-0000BF0E0000}"/>
    <cellStyle name="Input 2 27 3 4" xfId="5768" xr:uid="{00000000-0005-0000-0000-0000C00E0000}"/>
    <cellStyle name="Input 2 27 4" xfId="1867" xr:uid="{00000000-0005-0000-0000-0000C10E0000}"/>
    <cellStyle name="Input 2 27 4 2" xfId="3880" xr:uid="{00000000-0005-0000-0000-0000C20E0000}"/>
    <cellStyle name="Input 2 27 4 2 2" xfId="5352" xr:uid="{00000000-0005-0000-0000-0000C30E0000}"/>
    <cellStyle name="Input 2 27 4 2 2 2" xfId="8340" xr:uid="{00000000-0005-0000-0000-0000C40E0000}"/>
    <cellStyle name="Input 2 27 4 2 3" xfId="6738" xr:uid="{00000000-0005-0000-0000-0000C50E0000}"/>
    <cellStyle name="Input 2 27 4 3" xfId="4962" xr:uid="{00000000-0005-0000-0000-0000C60E0000}"/>
    <cellStyle name="Input 2 27 4 3 2" xfId="7950" xr:uid="{00000000-0005-0000-0000-0000C70E0000}"/>
    <cellStyle name="Input 2 27 4 4" xfId="5769" xr:uid="{00000000-0005-0000-0000-0000C80E0000}"/>
    <cellStyle name="Input 2 27 5" xfId="3881" xr:uid="{00000000-0005-0000-0000-0000C90E0000}"/>
    <cellStyle name="Input 2 27 5 2" xfId="5353" xr:uid="{00000000-0005-0000-0000-0000CA0E0000}"/>
    <cellStyle name="Input 2 27 5 2 2" xfId="8341" xr:uid="{00000000-0005-0000-0000-0000CB0E0000}"/>
    <cellStyle name="Input 2 27 5 3" xfId="6739" xr:uid="{00000000-0005-0000-0000-0000CC0E0000}"/>
    <cellStyle name="Input 2 27 6" xfId="4959" xr:uid="{00000000-0005-0000-0000-0000CD0E0000}"/>
    <cellStyle name="Input 2 27 6 2" xfId="7947" xr:uid="{00000000-0005-0000-0000-0000CE0E0000}"/>
    <cellStyle name="Input 2 27 7" xfId="5766" xr:uid="{00000000-0005-0000-0000-0000CF0E0000}"/>
    <cellStyle name="Input 2 28" xfId="1868" xr:uid="{00000000-0005-0000-0000-0000D00E0000}"/>
    <cellStyle name="Input 2 28 2" xfId="1869" xr:uid="{00000000-0005-0000-0000-0000D10E0000}"/>
    <cellStyle name="Input 2 28 2 2" xfId="3882" xr:uid="{00000000-0005-0000-0000-0000D20E0000}"/>
    <cellStyle name="Input 2 28 2 2 2" xfId="5354" xr:uid="{00000000-0005-0000-0000-0000D30E0000}"/>
    <cellStyle name="Input 2 28 2 2 2 2" xfId="8342" xr:uid="{00000000-0005-0000-0000-0000D40E0000}"/>
    <cellStyle name="Input 2 28 2 2 3" xfId="6740" xr:uid="{00000000-0005-0000-0000-0000D50E0000}"/>
    <cellStyle name="Input 2 28 2 3" xfId="4964" xr:uid="{00000000-0005-0000-0000-0000D60E0000}"/>
    <cellStyle name="Input 2 28 2 3 2" xfId="7952" xr:uid="{00000000-0005-0000-0000-0000D70E0000}"/>
    <cellStyle name="Input 2 28 2 4" xfId="5771" xr:uid="{00000000-0005-0000-0000-0000D80E0000}"/>
    <cellStyle name="Input 2 28 3" xfId="1870" xr:uid="{00000000-0005-0000-0000-0000D90E0000}"/>
    <cellStyle name="Input 2 28 3 2" xfId="3883" xr:uid="{00000000-0005-0000-0000-0000DA0E0000}"/>
    <cellStyle name="Input 2 28 3 2 2" xfId="5355" xr:uid="{00000000-0005-0000-0000-0000DB0E0000}"/>
    <cellStyle name="Input 2 28 3 2 2 2" xfId="8343" xr:uid="{00000000-0005-0000-0000-0000DC0E0000}"/>
    <cellStyle name="Input 2 28 3 2 3" xfId="6741" xr:uid="{00000000-0005-0000-0000-0000DD0E0000}"/>
    <cellStyle name="Input 2 28 3 3" xfId="4965" xr:uid="{00000000-0005-0000-0000-0000DE0E0000}"/>
    <cellStyle name="Input 2 28 3 3 2" xfId="7953" xr:uid="{00000000-0005-0000-0000-0000DF0E0000}"/>
    <cellStyle name="Input 2 28 3 4" xfId="5772" xr:uid="{00000000-0005-0000-0000-0000E00E0000}"/>
    <cellStyle name="Input 2 28 4" xfId="1871" xr:uid="{00000000-0005-0000-0000-0000E10E0000}"/>
    <cellStyle name="Input 2 28 4 2" xfId="3884" xr:uid="{00000000-0005-0000-0000-0000E20E0000}"/>
    <cellStyle name="Input 2 28 4 2 2" xfId="5356" xr:uid="{00000000-0005-0000-0000-0000E30E0000}"/>
    <cellStyle name="Input 2 28 4 2 2 2" xfId="8344" xr:uid="{00000000-0005-0000-0000-0000E40E0000}"/>
    <cellStyle name="Input 2 28 4 2 3" xfId="6742" xr:uid="{00000000-0005-0000-0000-0000E50E0000}"/>
    <cellStyle name="Input 2 28 4 3" xfId="4966" xr:uid="{00000000-0005-0000-0000-0000E60E0000}"/>
    <cellStyle name="Input 2 28 4 3 2" xfId="7954" xr:uid="{00000000-0005-0000-0000-0000E70E0000}"/>
    <cellStyle name="Input 2 28 4 4" xfId="5773" xr:uid="{00000000-0005-0000-0000-0000E80E0000}"/>
    <cellStyle name="Input 2 28 5" xfId="3885" xr:uid="{00000000-0005-0000-0000-0000E90E0000}"/>
    <cellStyle name="Input 2 28 5 2" xfId="5357" xr:uid="{00000000-0005-0000-0000-0000EA0E0000}"/>
    <cellStyle name="Input 2 28 5 2 2" xfId="8345" xr:uid="{00000000-0005-0000-0000-0000EB0E0000}"/>
    <cellStyle name="Input 2 28 5 3" xfId="6743" xr:uid="{00000000-0005-0000-0000-0000EC0E0000}"/>
    <cellStyle name="Input 2 28 6" xfId="4963" xr:uid="{00000000-0005-0000-0000-0000ED0E0000}"/>
    <cellStyle name="Input 2 28 6 2" xfId="7951" xr:uid="{00000000-0005-0000-0000-0000EE0E0000}"/>
    <cellStyle name="Input 2 28 7" xfId="5770" xr:uid="{00000000-0005-0000-0000-0000EF0E0000}"/>
    <cellStyle name="Input 2 29" xfId="1872" xr:uid="{00000000-0005-0000-0000-0000F00E0000}"/>
    <cellStyle name="Input 2 29 2" xfId="1873" xr:uid="{00000000-0005-0000-0000-0000F10E0000}"/>
    <cellStyle name="Input 2 29 2 2" xfId="3886" xr:uid="{00000000-0005-0000-0000-0000F20E0000}"/>
    <cellStyle name="Input 2 29 2 2 2" xfId="5358" xr:uid="{00000000-0005-0000-0000-0000F30E0000}"/>
    <cellStyle name="Input 2 29 2 2 2 2" xfId="8346" xr:uid="{00000000-0005-0000-0000-0000F40E0000}"/>
    <cellStyle name="Input 2 29 2 2 3" xfId="6744" xr:uid="{00000000-0005-0000-0000-0000F50E0000}"/>
    <cellStyle name="Input 2 29 2 3" xfId="4968" xr:uid="{00000000-0005-0000-0000-0000F60E0000}"/>
    <cellStyle name="Input 2 29 2 3 2" xfId="7956" xr:uid="{00000000-0005-0000-0000-0000F70E0000}"/>
    <cellStyle name="Input 2 29 2 4" xfId="5775" xr:uid="{00000000-0005-0000-0000-0000F80E0000}"/>
    <cellStyle name="Input 2 29 3" xfId="1874" xr:uid="{00000000-0005-0000-0000-0000F90E0000}"/>
    <cellStyle name="Input 2 29 3 2" xfId="3887" xr:uid="{00000000-0005-0000-0000-0000FA0E0000}"/>
    <cellStyle name="Input 2 29 3 2 2" xfId="5359" xr:uid="{00000000-0005-0000-0000-0000FB0E0000}"/>
    <cellStyle name="Input 2 29 3 2 2 2" xfId="8347" xr:uid="{00000000-0005-0000-0000-0000FC0E0000}"/>
    <cellStyle name="Input 2 29 3 2 3" xfId="6745" xr:uid="{00000000-0005-0000-0000-0000FD0E0000}"/>
    <cellStyle name="Input 2 29 3 3" xfId="4969" xr:uid="{00000000-0005-0000-0000-0000FE0E0000}"/>
    <cellStyle name="Input 2 29 3 3 2" xfId="7957" xr:uid="{00000000-0005-0000-0000-0000FF0E0000}"/>
    <cellStyle name="Input 2 29 3 4" xfId="5776" xr:uid="{00000000-0005-0000-0000-0000000F0000}"/>
    <cellStyle name="Input 2 29 4" xfId="1875" xr:uid="{00000000-0005-0000-0000-0000010F0000}"/>
    <cellStyle name="Input 2 29 4 2" xfId="3888" xr:uid="{00000000-0005-0000-0000-0000020F0000}"/>
    <cellStyle name="Input 2 29 4 2 2" xfId="5360" xr:uid="{00000000-0005-0000-0000-0000030F0000}"/>
    <cellStyle name="Input 2 29 4 2 2 2" xfId="8348" xr:uid="{00000000-0005-0000-0000-0000040F0000}"/>
    <cellStyle name="Input 2 29 4 2 3" xfId="6746" xr:uid="{00000000-0005-0000-0000-0000050F0000}"/>
    <cellStyle name="Input 2 29 4 3" xfId="4970" xr:uid="{00000000-0005-0000-0000-0000060F0000}"/>
    <cellStyle name="Input 2 29 4 3 2" xfId="7958" xr:uid="{00000000-0005-0000-0000-0000070F0000}"/>
    <cellStyle name="Input 2 29 4 4" xfId="5777" xr:uid="{00000000-0005-0000-0000-0000080F0000}"/>
    <cellStyle name="Input 2 29 5" xfId="3889" xr:uid="{00000000-0005-0000-0000-0000090F0000}"/>
    <cellStyle name="Input 2 29 5 2" xfId="5361" xr:uid="{00000000-0005-0000-0000-00000A0F0000}"/>
    <cellStyle name="Input 2 29 5 2 2" xfId="8349" xr:uid="{00000000-0005-0000-0000-00000B0F0000}"/>
    <cellStyle name="Input 2 29 5 3" xfId="6747" xr:uid="{00000000-0005-0000-0000-00000C0F0000}"/>
    <cellStyle name="Input 2 29 6" xfId="4967" xr:uid="{00000000-0005-0000-0000-00000D0F0000}"/>
    <cellStyle name="Input 2 29 6 2" xfId="7955" xr:uid="{00000000-0005-0000-0000-00000E0F0000}"/>
    <cellStyle name="Input 2 29 7" xfId="5774" xr:uid="{00000000-0005-0000-0000-00000F0F0000}"/>
    <cellStyle name="Input 2 3" xfId="1876" xr:uid="{00000000-0005-0000-0000-0000100F0000}"/>
    <cellStyle name="Input 2 3 2" xfId="1877" xr:uid="{00000000-0005-0000-0000-0000110F0000}"/>
    <cellStyle name="Input 2 3 2 2" xfId="3890" xr:uid="{00000000-0005-0000-0000-0000120F0000}"/>
    <cellStyle name="Input 2 3 2 2 2" xfId="5362" xr:uid="{00000000-0005-0000-0000-0000130F0000}"/>
    <cellStyle name="Input 2 3 2 2 2 2" xfId="8350" xr:uid="{00000000-0005-0000-0000-0000140F0000}"/>
    <cellStyle name="Input 2 3 2 2 3" xfId="6748" xr:uid="{00000000-0005-0000-0000-0000150F0000}"/>
    <cellStyle name="Input 2 3 2 3" xfId="4972" xr:uid="{00000000-0005-0000-0000-0000160F0000}"/>
    <cellStyle name="Input 2 3 2 3 2" xfId="7960" xr:uid="{00000000-0005-0000-0000-0000170F0000}"/>
    <cellStyle name="Input 2 3 2 4" xfId="5779" xr:uid="{00000000-0005-0000-0000-0000180F0000}"/>
    <cellStyle name="Input 2 3 3" xfId="1878" xr:uid="{00000000-0005-0000-0000-0000190F0000}"/>
    <cellStyle name="Input 2 3 3 2" xfId="3891" xr:uid="{00000000-0005-0000-0000-00001A0F0000}"/>
    <cellStyle name="Input 2 3 3 2 2" xfId="5363" xr:uid="{00000000-0005-0000-0000-00001B0F0000}"/>
    <cellStyle name="Input 2 3 3 2 2 2" xfId="8351" xr:uid="{00000000-0005-0000-0000-00001C0F0000}"/>
    <cellStyle name="Input 2 3 3 2 3" xfId="6749" xr:uid="{00000000-0005-0000-0000-00001D0F0000}"/>
    <cellStyle name="Input 2 3 3 3" xfId="4973" xr:uid="{00000000-0005-0000-0000-00001E0F0000}"/>
    <cellStyle name="Input 2 3 3 3 2" xfId="7961" xr:uid="{00000000-0005-0000-0000-00001F0F0000}"/>
    <cellStyle name="Input 2 3 3 4" xfId="5780" xr:uid="{00000000-0005-0000-0000-0000200F0000}"/>
    <cellStyle name="Input 2 3 4" xfId="1879" xr:uid="{00000000-0005-0000-0000-0000210F0000}"/>
    <cellStyle name="Input 2 3 4 2" xfId="3892" xr:uid="{00000000-0005-0000-0000-0000220F0000}"/>
    <cellStyle name="Input 2 3 4 2 2" xfId="5364" xr:uid="{00000000-0005-0000-0000-0000230F0000}"/>
    <cellStyle name="Input 2 3 4 2 2 2" xfId="8352" xr:uid="{00000000-0005-0000-0000-0000240F0000}"/>
    <cellStyle name="Input 2 3 4 2 3" xfId="6750" xr:uid="{00000000-0005-0000-0000-0000250F0000}"/>
    <cellStyle name="Input 2 3 4 3" xfId="4974" xr:uid="{00000000-0005-0000-0000-0000260F0000}"/>
    <cellStyle name="Input 2 3 4 3 2" xfId="7962" xr:uid="{00000000-0005-0000-0000-0000270F0000}"/>
    <cellStyle name="Input 2 3 4 4" xfId="5781" xr:uid="{00000000-0005-0000-0000-0000280F0000}"/>
    <cellStyle name="Input 2 3 5" xfId="3893" xr:uid="{00000000-0005-0000-0000-0000290F0000}"/>
    <cellStyle name="Input 2 3 5 2" xfId="5365" xr:uid="{00000000-0005-0000-0000-00002A0F0000}"/>
    <cellStyle name="Input 2 3 5 2 2" xfId="8353" xr:uid="{00000000-0005-0000-0000-00002B0F0000}"/>
    <cellStyle name="Input 2 3 5 3" xfId="6751" xr:uid="{00000000-0005-0000-0000-00002C0F0000}"/>
    <cellStyle name="Input 2 3 6" xfId="4971" xr:uid="{00000000-0005-0000-0000-00002D0F0000}"/>
    <cellStyle name="Input 2 3 6 2" xfId="7959" xr:uid="{00000000-0005-0000-0000-00002E0F0000}"/>
    <cellStyle name="Input 2 3 7" xfId="5778" xr:uid="{00000000-0005-0000-0000-00002F0F0000}"/>
    <cellStyle name="Input 2 30" xfId="1880" xr:uid="{00000000-0005-0000-0000-0000300F0000}"/>
    <cellStyle name="Input 2 30 2" xfId="1881" xr:uid="{00000000-0005-0000-0000-0000310F0000}"/>
    <cellStyle name="Input 2 30 2 2" xfId="3894" xr:uid="{00000000-0005-0000-0000-0000320F0000}"/>
    <cellStyle name="Input 2 30 2 2 2" xfId="5366" xr:uid="{00000000-0005-0000-0000-0000330F0000}"/>
    <cellStyle name="Input 2 30 2 2 2 2" xfId="8354" xr:uid="{00000000-0005-0000-0000-0000340F0000}"/>
    <cellStyle name="Input 2 30 2 2 3" xfId="6752" xr:uid="{00000000-0005-0000-0000-0000350F0000}"/>
    <cellStyle name="Input 2 30 2 3" xfId="4976" xr:uid="{00000000-0005-0000-0000-0000360F0000}"/>
    <cellStyle name="Input 2 30 2 3 2" xfId="7964" xr:uid="{00000000-0005-0000-0000-0000370F0000}"/>
    <cellStyle name="Input 2 30 2 4" xfId="5783" xr:uid="{00000000-0005-0000-0000-0000380F0000}"/>
    <cellStyle name="Input 2 30 3" xfId="1882" xr:uid="{00000000-0005-0000-0000-0000390F0000}"/>
    <cellStyle name="Input 2 30 3 2" xfId="3895" xr:uid="{00000000-0005-0000-0000-00003A0F0000}"/>
    <cellStyle name="Input 2 30 3 2 2" xfId="5367" xr:uid="{00000000-0005-0000-0000-00003B0F0000}"/>
    <cellStyle name="Input 2 30 3 2 2 2" xfId="8355" xr:uid="{00000000-0005-0000-0000-00003C0F0000}"/>
    <cellStyle name="Input 2 30 3 2 3" xfId="6753" xr:uid="{00000000-0005-0000-0000-00003D0F0000}"/>
    <cellStyle name="Input 2 30 3 3" xfId="4977" xr:uid="{00000000-0005-0000-0000-00003E0F0000}"/>
    <cellStyle name="Input 2 30 3 3 2" xfId="7965" xr:uid="{00000000-0005-0000-0000-00003F0F0000}"/>
    <cellStyle name="Input 2 30 3 4" xfId="5784" xr:uid="{00000000-0005-0000-0000-0000400F0000}"/>
    <cellStyle name="Input 2 30 4" xfId="1883" xr:uid="{00000000-0005-0000-0000-0000410F0000}"/>
    <cellStyle name="Input 2 30 4 2" xfId="3896" xr:uid="{00000000-0005-0000-0000-0000420F0000}"/>
    <cellStyle name="Input 2 30 4 2 2" xfId="5368" xr:uid="{00000000-0005-0000-0000-0000430F0000}"/>
    <cellStyle name="Input 2 30 4 2 2 2" xfId="8356" xr:uid="{00000000-0005-0000-0000-0000440F0000}"/>
    <cellStyle name="Input 2 30 4 2 3" xfId="6754" xr:uid="{00000000-0005-0000-0000-0000450F0000}"/>
    <cellStyle name="Input 2 30 4 3" xfId="4978" xr:uid="{00000000-0005-0000-0000-0000460F0000}"/>
    <cellStyle name="Input 2 30 4 3 2" xfId="7966" xr:uid="{00000000-0005-0000-0000-0000470F0000}"/>
    <cellStyle name="Input 2 30 4 4" xfId="5785" xr:uid="{00000000-0005-0000-0000-0000480F0000}"/>
    <cellStyle name="Input 2 30 5" xfId="3897" xr:uid="{00000000-0005-0000-0000-0000490F0000}"/>
    <cellStyle name="Input 2 30 5 2" xfId="5369" xr:uid="{00000000-0005-0000-0000-00004A0F0000}"/>
    <cellStyle name="Input 2 30 5 2 2" xfId="8357" xr:uid="{00000000-0005-0000-0000-00004B0F0000}"/>
    <cellStyle name="Input 2 30 5 3" xfId="6755" xr:uid="{00000000-0005-0000-0000-00004C0F0000}"/>
    <cellStyle name="Input 2 30 6" xfId="4975" xr:uid="{00000000-0005-0000-0000-00004D0F0000}"/>
    <cellStyle name="Input 2 30 6 2" xfId="7963" xr:uid="{00000000-0005-0000-0000-00004E0F0000}"/>
    <cellStyle name="Input 2 30 7" xfId="5782" xr:uid="{00000000-0005-0000-0000-00004F0F0000}"/>
    <cellStyle name="Input 2 31" xfId="1884" xr:uid="{00000000-0005-0000-0000-0000500F0000}"/>
    <cellStyle name="Input 2 31 2" xfId="1885" xr:uid="{00000000-0005-0000-0000-0000510F0000}"/>
    <cellStyle name="Input 2 31 2 2" xfId="3898" xr:uid="{00000000-0005-0000-0000-0000520F0000}"/>
    <cellStyle name="Input 2 31 2 2 2" xfId="5370" xr:uid="{00000000-0005-0000-0000-0000530F0000}"/>
    <cellStyle name="Input 2 31 2 2 2 2" xfId="8358" xr:uid="{00000000-0005-0000-0000-0000540F0000}"/>
    <cellStyle name="Input 2 31 2 2 3" xfId="6756" xr:uid="{00000000-0005-0000-0000-0000550F0000}"/>
    <cellStyle name="Input 2 31 2 3" xfId="4980" xr:uid="{00000000-0005-0000-0000-0000560F0000}"/>
    <cellStyle name="Input 2 31 2 3 2" xfId="7968" xr:uid="{00000000-0005-0000-0000-0000570F0000}"/>
    <cellStyle name="Input 2 31 2 4" xfId="5787" xr:uid="{00000000-0005-0000-0000-0000580F0000}"/>
    <cellStyle name="Input 2 31 3" xfId="1886" xr:uid="{00000000-0005-0000-0000-0000590F0000}"/>
    <cellStyle name="Input 2 31 3 2" xfId="3899" xr:uid="{00000000-0005-0000-0000-00005A0F0000}"/>
    <cellStyle name="Input 2 31 3 2 2" xfId="5371" xr:uid="{00000000-0005-0000-0000-00005B0F0000}"/>
    <cellStyle name="Input 2 31 3 2 2 2" xfId="8359" xr:uid="{00000000-0005-0000-0000-00005C0F0000}"/>
    <cellStyle name="Input 2 31 3 2 3" xfId="6757" xr:uid="{00000000-0005-0000-0000-00005D0F0000}"/>
    <cellStyle name="Input 2 31 3 3" xfId="4981" xr:uid="{00000000-0005-0000-0000-00005E0F0000}"/>
    <cellStyle name="Input 2 31 3 3 2" xfId="7969" xr:uid="{00000000-0005-0000-0000-00005F0F0000}"/>
    <cellStyle name="Input 2 31 3 4" xfId="5788" xr:uid="{00000000-0005-0000-0000-0000600F0000}"/>
    <cellStyle name="Input 2 31 4" xfId="1887" xr:uid="{00000000-0005-0000-0000-0000610F0000}"/>
    <cellStyle name="Input 2 31 4 2" xfId="3900" xr:uid="{00000000-0005-0000-0000-0000620F0000}"/>
    <cellStyle name="Input 2 31 4 2 2" xfId="5372" xr:uid="{00000000-0005-0000-0000-0000630F0000}"/>
    <cellStyle name="Input 2 31 4 2 2 2" xfId="8360" xr:uid="{00000000-0005-0000-0000-0000640F0000}"/>
    <cellStyle name="Input 2 31 4 2 3" xfId="6758" xr:uid="{00000000-0005-0000-0000-0000650F0000}"/>
    <cellStyle name="Input 2 31 4 3" xfId="4982" xr:uid="{00000000-0005-0000-0000-0000660F0000}"/>
    <cellStyle name="Input 2 31 4 3 2" xfId="7970" xr:uid="{00000000-0005-0000-0000-0000670F0000}"/>
    <cellStyle name="Input 2 31 4 4" xfId="5789" xr:uid="{00000000-0005-0000-0000-0000680F0000}"/>
    <cellStyle name="Input 2 31 5" xfId="3901" xr:uid="{00000000-0005-0000-0000-0000690F0000}"/>
    <cellStyle name="Input 2 31 5 2" xfId="5373" xr:uid="{00000000-0005-0000-0000-00006A0F0000}"/>
    <cellStyle name="Input 2 31 5 2 2" xfId="8361" xr:uid="{00000000-0005-0000-0000-00006B0F0000}"/>
    <cellStyle name="Input 2 31 5 3" xfId="6759" xr:uid="{00000000-0005-0000-0000-00006C0F0000}"/>
    <cellStyle name="Input 2 31 6" xfId="4979" xr:uid="{00000000-0005-0000-0000-00006D0F0000}"/>
    <cellStyle name="Input 2 31 6 2" xfId="7967" xr:uid="{00000000-0005-0000-0000-00006E0F0000}"/>
    <cellStyle name="Input 2 31 7" xfId="5786" xr:uid="{00000000-0005-0000-0000-00006F0F0000}"/>
    <cellStyle name="Input 2 32" xfId="1888" xr:uid="{00000000-0005-0000-0000-0000700F0000}"/>
    <cellStyle name="Input 2 32 2" xfId="1889" xr:uid="{00000000-0005-0000-0000-0000710F0000}"/>
    <cellStyle name="Input 2 32 2 2" xfId="3902" xr:uid="{00000000-0005-0000-0000-0000720F0000}"/>
    <cellStyle name="Input 2 32 2 2 2" xfId="5374" xr:uid="{00000000-0005-0000-0000-0000730F0000}"/>
    <cellStyle name="Input 2 32 2 2 2 2" xfId="8362" xr:uid="{00000000-0005-0000-0000-0000740F0000}"/>
    <cellStyle name="Input 2 32 2 2 3" xfId="6760" xr:uid="{00000000-0005-0000-0000-0000750F0000}"/>
    <cellStyle name="Input 2 32 2 3" xfId="4984" xr:uid="{00000000-0005-0000-0000-0000760F0000}"/>
    <cellStyle name="Input 2 32 2 3 2" xfId="7972" xr:uid="{00000000-0005-0000-0000-0000770F0000}"/>
    <cellStyle name="Input 2 32 2 4" xfId="5791" xr:uid="{00000000-0005-0000-0000-0000780F0000}"/>
    <cellStyle name="Input 2 32 3" xfId="1890" xr:uid="{00000000-0005-0000-0000-0000790F0000}"/>
    <cellStyle name="Input 2 32 3 2" xfId="3903" xr:uid="{00000000-0005-0000-0000-00007A0F0000}"/>
    <cellStyle name="Input 2 32 3 2 2" xfId="5375" xr:uid="{00000000-0005-0000-0000-00007B0F0000}"/>
    <cellStyle name="Input 2 32 3 2 2 2" xfId="8363" xr:uid="{00000000-0005-0000-0000-00007C0F0000}"/>
    <cellStyle name="Input 2 32 3 2 3" xfId="6761" xr:uid="{00000000-0005-0000-0000-00007D0F0000}"/>
    <cellStyle name="Input 2 32 3 3" xfId="4985" xr:uid="{00000000-0005-0000-0000-00007E0F0000}"/>
    <cellStyle name="Input 2 32 3 3 2" xfId="7973" xr:uid="{00000000-0005-0000-0000-00007F0F0000}"/>
    <cellStyle name="Input 2 32 3 4" xfId="5792" xr:uid="{00000000-0005-0000-0000-0000800F0000}"/>
    <cellStyle name="Input 2 32 4" xfId="1891" xr:uid="{00000000-0005-0000-0000-0000810F0000}"/>
    <cellStyle name="Input 2 32 4 2" xfId="3904" xr:uid="{00000000-0005-0000-0000-0000820F0000}"/>
    <cellStyle name="Input 2 32 4 2 2" xfId="5376" xr:uid="{00000000-0005-0000-0000-0000830F0000}"/>
    <cellStyle name="Input 2 32 4 2 2 2" xfId="8364" xr:uid="{00000000-0005-0000-0000-0000840F0000}"/>
    <cellStyle name="Input 2 32 4 2 3" xfId="6762" xr:uid="{00000000-0005-0000-0000-0000850F0000}"/>
    <cellStyle name="Input 2 32 4 3" xfId="4986" xr:uid="{00000000-0005-0000-0000-0000860F0000}"/>
    <cellStyle name="Input 2 32 4 3 2" xfId="7974" xr:uid="{00000000-0005-0000-0000-0000870F0000}"/>
    <cellStyle name="Input 2 32 4 4" xfId="5793" xr:uid="{00000000-0005-0000-0000-0000880F0000}"/>
    <cellStyle name="Input 2 32 5" xfId="3905" xr:uid="{00000000-0005-0000-0000-0000890F0000}"/>
    <cellStyle name="Input 2 32 5 2" xfId="5377" xr:uid="{00000000-0005-0000-0000-00008A0F0000}"/>
    <cellStyle name="Input 2 32 5 2 2" xfId="8365" xr:uid="{00000000-0005-0000-0000-00008B0F0000}"/>
    <cellStyle name="Input 2 32 5 3" xfId="6763" xr:uid="{00000000-0005-0000-0000-00008C0F0000}"/>
    <cellStyle name="Input 2 32 6" xfId="4983" xr:uid="{00000000-0005-0000-0000-00008D0F0000}"/>
    <cellStyle name="Input 2 32 6 2" xfId="7971" xr:uid="{00000000-0005-0000-0000-00008E0F0000}"/>
    <cellStyle name="Input 2 32 7" xfId="5790" xr:uid="{00000000-0005-0000-0000-00008F0F0000}"/>
    <cellStyle name="Input 2 33" xfId="1892" xr:uid="{00000000-0005-0000-0000-0000900F0000}"/>
    <cellStyle name="Input 2 33 2" xfId="1893" xr:uid="{00000000-0005-0000-0000-0000910F0000}"/>
    <cellStyle name="Input 2 33 2 2" xfId="3906" xr:uid="{00000000-0005-0000-0000-0000920F0000}"/>
    <cellStyle name="Input 2 33 2 2 2" xfId="5378" xr:uid="{00000000-0005-0000-0000-0000930F0000}"/>
    <cellStyle name="Input 2 33 2 2 2 2" xfId="8366" xr:uid="{00000000-0005-0000-0000-0000940F0000}"/>
    <cellStyle name="Input 2 33 2 2 3" xfId="6764" xr:uid="{00000000-0005-0000-0000-0000950F0000}"/>
    <cellStyle name="Input 2 33 2 3" xfId="4988" xr:uid="{00000000-0005-0000-0000-0000960F0000}"/>
    <cellStyle name="Input 2 33 2 3 2" xfId="7976" xr:uid="{00000000-0005-0000-0000-0000970F0000}"/>
    <cellStyle name="Input 2 33 2 4" xfId="5795" xr:uid="{00000000-0005-0000-0000-0000980F0000}"/>
    <cellStyle name="Input 2 33 3" xfId="1894" xr:uid="{00000000-0005-0000-0000-0000990F0000}"/>
    <cellStyle name="Input 2 33 3 2" xfId="3907" xr:uid="{00000000-0005-0000-0000-00009A0F0000}"/>
    <cellStyle name="Input 2 33 3 2 2" xfId="5379" xr:uid="{00000000-0005-0000-0000-00009B0F0000}"/>
    <cellStyle name="Input 2 33 3 2 2 2" xfId="8367" xr:uid="{00000000-0005-0000-0000-00009C0F0000}"/>
    <cellStyle name="Input 2 33 3 2 3" xfId="6765" xr:uid="{00000000-0005-0000-0000-00009D0F0000}"/>
    <cellStyle name="Input 2 33 3 3" xfId="4989" xr:uid="{00000000-0005-0000-0000-00009E0F0000}"/>
    <cellStyle name="Input 2 33 3 3 2" xfId="7977" xr:uid="{00000000-0005-0000-0000-00009F0F0000}"/>
    <cellStyle name="Input 2 33 3 4" xfId="5796" xr:uid="{00000000-0005-0000-0000-0000A00F0000}"/>
    <cellStyle name="Input 2 33 4" xfId="1895" xr:uid="{00000000-0005-0000-0000-0000A10F0000}"/>
    <cellStyle name="Input 2 33 4 2" xfId="3908" xr:uid="{00000000-0005-0000-0000-0000A20F0000}"/>
    <cellStyle name="Input 2 33 4 2 2" xfId="5380" xr:uid="{00000000-0005-0000-0000-0000A30F0000}"/>
    <cellStyle name="Input 2 33 4 2 2 2" xfId="8368" xr:uid="{00000000-0005-0000-0000-0000A40F0000}"/>
    <cellStyle name="Input 2 33 4 2 3" xfId="6766" xr:uid="{00000000-0005-0000-0000-0000A50F0000}"/>
    <cellStyle name="Input 2 33 4 3" xfId="4990" xr:uid="{00000000-0005-0000-0000-0000A60F0000}"/>
    <cellStyle name="Input 2 33 4 3 2" xfId="7978" xr:uid="{00000000-0005-0000-0000-0000A70F0000}"/>
    <cellStyle name="Input 2 33 4 4" xfId="5797" xr:uid="{00000000-0005-0000-0000-0000A80F0000}"/>
    <cellStyle name="Input 2 33 5" xfId="3909" xr:uid="{00000000-0005-0000-0000-0000A90F0000}"/>
    <cellStyle name="Input 2 33 5 2" xfId="5381" xr:uid="{00000000-0005-0000-0000-0000AA0F0000}"/>
    <cellStyle name="Input 2 33 5 2 2" xfId="8369" xr:uid="{00000000-0005-0000-0000-0000AB0F0000}"/>
    <cellStyle name="Input 2 33 5 3" xfId="6767" xr:uid="{00000000-0005-0000-0000-0000AC0F0000}"/>
    <cellStyle name="Input 2 33 6" xfId="4987" xr:uid="{00000000-0005-0000-0000-0000AD0F0000}"/>
    <cellStyle name="Input 2 33 6 2" xfId="7975" xr:uid="{00000000-0005-0000-0000-0000AE0F0000}"/>
    <cellStyle name="Input 2 33 7" xfId="5794" xr:uid="{00000000-0005-0000-0000-0000AF0F0000}"/>
    <cellStyle name="Input 2 34" xfId="1896" xr:uid="{00000000-0005-0000-0000-0000B00F0000}"/>
    <cellStyle name="Input 2 34 2" xfId="1897" xr:uid="{00000000-0005-0000-0000-0000B10F0000}"/>
    <cellStyle name="Input 2 34 2 2" xfId="3910" xr:uid="{00000000-0005-0000-0000-0000B20F0000}"/>
    <cellStyle name="Input 2 34 2 2 2" xfId="5382" xr:uid="{00000000-0005-0000-0000-0000B30F0000}"/>
    <cellStyle name="Input 2 34 2 2 2 2" xfId="8370" xr:uid="{00000000-0005-0000-0000-0000B40F0000}"/>
    <cellStyle name="Input 2 34 2 2 3" xfId="6768" xr:uid="{00000000-0005-0000-0000-0000B50F0000}"/>
    <cellStyle name="Input 2 34 2 3" xfId="4992" xr:uid="{00000000-0005-0000-0000-0000B60F0000}"/>
    <cellStyle name="Input 2 34 2 3 2" xfId="7980" xr:uid="{00000000-0005-0000-0000-0000B70F0000}"/>
    <cellStyle name="Input 2 34 2 4" xfId="5799" xr:uid="{00000000-0005-0000-0000-0000B80F0000}"/>
    <cellStyle name="Input 2 34 3" xfId="1898" xr:uid="{00000000-0005-0000-0000-0000B90F0000}"/>
    <cellStyle name="Input 2 34 3 2" xfId="3911" xr:uid="{00000000-0005-0000-0000-0000BA0F0000}"/>
    <cellStyle name="Input 2 34 3 2 2" xfId="5383" xr:uid="{00000000-0005-0000-0000-0000BB0F0000}"/>
    <cellStyle name="Input 2 34 3 2 2 2" xfId="8371" xr:uid="{00000000-0005-0000-0000-0000BC0F0000}"/>
    <cellStyle name="Input 2 34 3 2 3" xfId="6769" xr:uid="{00000000-0005-0000-0000-0000BD0F0000}"/>
    <cellStyle name="Input 2 34 3 3" xfId="4993" xr:uid="{00000000-0005-0000-0000-0000BE0F0000}"/>
    <cellStyle name="Input 2 34 3 3 2" xfId="7981" xr:uid="{00000000-0005-0000-0000-0000BF0F0000}"/>
    <cellStyle name="Input 2 34 3 4" xfId="5800" xr:uid="{00000000-0005-0000-0000-0000C00F0000}"/>
    <cellStyle name="Input 2 34 4" xfId="1899" xr:uid="{00000000-0005-0000-0000-0000C10F0000}"/>
    <cellStyle name="Input 2 34 4 2" xfId="3912" xr:uid="{00000000-0005-0000-0000-0000C20F0000}"/>
    <cellStyle name="Input 2 34 4 2 2" xfId="5384" xr:uid="{00000000-0005-0000-0000-0000C30F0000}"/>
    <cellStyle name="Input 2 34 4 2 2 2" xfId="8372" xr:uid="{00000000-0005-0000-0000-0000C40F0000}"/>
    <cellStyle name="Input 2 34 4 2 3" xfId="6770" xr:uid="{00000000-0005-0000-0000-0000C50F0000}"/>
    <cellStyle name="Input 2 34 4 3" xfId="4994" xr:uid="{00000000-0005-0000-0000-0000C60F0000}"/>
    <cellStyle name="Input 2 34 4 3 2" xfId="7982" xr:uid="{00000000-0005-0000-0000-0000C70F0000}"/>
    <cellStyle name="Input 2 34 4 4" xfId="5801" xr:uid="{00000000-0005-0000-0000-0000C80F0000}"/>
    <cellStyle name="Input 2 34 5" xfId="3913" xr:uid="{00000000-0005-0000-0000-0000C90F0000}"/>
    <cellStyle name="Input 2 34 5 2" xfId="5385" xr:uid="{00000000-0005-0000-0000-0000CA0F0000}"/>
    <cellStyle name="Input 2 34 5 2 2" xfId="8373" xr:uid="{00000000-0005-0000-0000-0000CB0F0000}"/>
    <cellStyle name="Input 2 34 5 3" xfId="6771" xr:uid="{00000000-0005-0000-0000-0000CC0F0000}"/>
    <cellStyle name="Input 2 34 6" xfId="4991" xr:uid="{00000000-0005-0000-0000-0000CD0F0000}"/>
    <cellStyle name="Input 2 34 6 2" xfId="7979" xr:uid="{00000000-0005-0000-0000-0000CE0F0000}"/>
    <cellStyle name="Input 2 34 7" xfId="5798" xr:uid="{00000000-0005-0000-0000-0000CF0F0000}"/>
    <cellStyle name="Input 2 35" xfId="1900" xr:uid="{00000000-0005-0000-0000-0000D00F0000}"/>
    <cellStyle name="Input 2 35 2" xfId="1901" xr:uid="{00000000-0005-0000-0000-0000D10F0000}"/>
    <cellStyle name="Input 2 35 2 2" xfId="3914" xr:uid="{00000000-0005-0000-0000-0000D20F0000}"/>
    <cellStyle name="Input 2 35 2 2 2" xfId="5386" xr:uid="{00000000-0005-0000-0000-0000D30F0000}"/>
    <cellStyle name="Input 2 35 2 2 2 2" xfId="8374" xr:uid="{00000000-0005-0000-0000-0000D40F0000}"/>
    <cellStyle name="Input 2 35 2 2 3" xfId="6772" xr:uid="{00000000-0005-0000-0000-0000D50F0000}"/>
    <cellStyle name="Input 2 35 2 3" xfId="4996" xr:uid="{00000000-0005-0000-0000-0000D60F0000}"/>
    <cellStyle name="Input 2 35 2 3 2" xfId="7984" xr:uid="{00000000-0005-0000-0000-0000D70F0000}"/>
    <cellStyle name="Input 2 35 2 4" xfId="5803" xr:uid="{00000000-0005-0000-0000-0000D80F0000}"/>
    <cellStyle name="Input 2 35 3" xfId="1902" xr:uid="{00000000-0005-0000-0000-0000D90F0000}"/>
    <cellStyle name="Input 2 35 3 2" xfId="3915" xr:uid="{00000000-0005-0000-0000-0000DA0F0000}"/>
    <cellStyle name="Input 2 35 3 2 2" xfId="5387" xr:uid="{00000000-0005-0000-0000-0000DB0F0000}"/>
    <cellStyle name="Input 2 35 3 2 2 2" xfId="8375" xr:uid="{00000000-0005-0000-0000-0000DC0F0000}"/>
    <cellStyle name="Input 2 35 3 2 3" xfId="6773" xr:uid="{00000000-0005-0000-0000-0000DD0F0000}"/>
    <cellStyle name="Input 2 35 3 3" xfId="4997" xr:uid="{00000000-0005-0000-0000-0000DE0F0000}"/>
    <cellStyle name="Input 2 35 3 3 2" xfId="7985" xr:uid="{00000000-0005-0000-0000-0000DF0F0000}"/>
    <cellStyle name="Input 2 35 3 4" xfId="5804" xr:uid="{00000000-0005-0000-0000-0000E00F0000}"/>
    <cellStyle name="Input 2 35 4" xfId="1903" xr:uid="{00000000-0005-0000-0000-0000E10F0000}"/>
    <cellStyle name="Input 2 35 4 2" xfId="3916" xr:uid="{00000000-0005-0000-0000-0000E20F0000}"/>
    <cellStyle name="Input 2 35 4 2 2" xfId="5388" xr:uid="{00000000-0005-0000-0000-0000E30F0000}"/>
    <cellStyle name="Input 2 35 4 2 2 2" xfId="8376" xr:uid="{00000000-0005-0000-0000-0000E40F0000}"/>
    <cellStyle name="Input 2 35 4 2 3" xfId="6774" xr:uid="{00000000-0005-0000-0000-0000E50F0000}"/>
    <cellStyle name="Input 2 35 4 3" xfId="4998" xr:uid="{00000000-0005-0000-0000-0000E60F0000}"/>
    <cellStyle name="Input 2 35 4 3 2" xfId="7986" xr:uid="{00000000-0005-0000-0000-0000E70F0000}"/>
    <cellStyle name="Input 2 35 4 4" xfId="5805" xr:uid="{00000000-0005-0000-0000-0000E80F0000}"/>
    <cellStyle name="Input 2 35 5" xfId="3917" xr:uid="{00000000-0005-0000-0000-0000E90F0000}"/>
    <cellStyle name="Input 2 35 5 2" xfId="5389" xr:uid="{00000000-0005-0000-0000-0000EA0F0000}"/>
    <cellStyle name="Input 2 35 5 2 2" xfId="8377" xr:uid="{00000000-0005-0000-0000-0000EB0F0000}"/>
    <cellStyle name="Input 2 35 5 3" xfId="6775" xr:uid="{00000000-0005-0000-0000-0000EC0F0000}"/>
    <cellStyle name="Input 2 35 6" xfId="4995" xr:uid="{00000000-0005-0000-0000-0000ED0F0000}"/>
    <cellStyle name="Input 2 35 6 2" xfId="7983" xr:uid="{00000000-0005-0000-0000-0000EE0F0000}"/>
    <cellStyle name="Input 2 35 7" xfId="5802" xr:uid="{00000000-0005-0000-0000-0000EF0F0000}"/>
    <cellStyle name="Input 2 36" xfId="1904" xr:uid="{00000000-0005-0000-0000-0000F00F0000}"/>
    <cellStyle name="Input 2 36 2" xfId="1905" xr:uid="{00000000-0005-0000-0000-0000F10F0000}"/>
    <cellStyle name="Input 2 36 2 2" xfId="3918" xr:uid="{00000000-0005-0000-0000-0000F20F0000}"/>
    <cellStyle name="Input 2 36 2 2 2" xfId="5390" xr:uid="{00000000-0005-0000-0000-0000F30F0000}"/>
    <cellStyle name="Input 2 36 2 2 2 2" xfId="8378" xr:uid="{00000000-0005-0000-0000-0000F40F0000}"/>
    <cellStyle name="Input 2 36 2 2 3" xfId="6776" xr:uid="{00000000-0005-0000-0000-0000F50F0000}"/>
    <cellStyle name="Input 2 36 2 3" xfId="5000" xr:uid="{00000000-0005-0000-0000-0000F60F0000}"/>
    <cellStyle name="Input 2 36 2 3 2" xfId="7988" xr:uid="{00000000-0005-0000-0000-0000F70F0000}"/>
    <cellStyle name="Input 2 36 2 4" xfId="5807" xr:uid="{00000000-0005-0000-0000-0000F80F0000}"/>
    <cellStyle name="Input 2 36 3" xfId="1906" xr:uid="{00000000-0005-0000-0000-0000F90F0000}"/>
    <cellStyle name="Input 2 36 3 2" xfId="3919" xr:uid="{00000000-0005-0000-0000-0000FA0F0000}"/>
    <cellStyle name="Input 2 36 3 2 2" xfId="5391" xr:uid="{00000000-0005-0000-0000-0000FB0F0000}"/>
    <cellStyle name="Input 2 36 3 2 2 2" xfId="8379" xr:uid="{00000000-0005-0000-0000-0000FC0F0000}"/>
    <cellStyle name="Input 2 36 3 2 3" xfId="6777" xr:uid="{00000000-0005-0000-0000-0000FD0F0000}"/>
    <cellStyle name="Input 2 36 3 3" xfId="5001" xr:uid="{00000000-0005-0000-0000-0000FE0F0000}"/>
    <cellStyle name="Input 2 36 3 3 2" xfId="7989" xr:uid="{00000000-0005-0000-0000-0000FF0F0000}"/>
    <cellStyle name="Input 2 36 3 4" xfId="5808" xr:uid="{00000000-0005-0000-0000-000000100000}"/>
    <cellStyle name="Input 2 36 4" xfId="1907" xr:uid="{00000000-0005-0000-0000-000001100000}"/>
    <cellStyle name="Input 2 36 4 2" xfId="3920" xr:uid="{00000000-0005-0000-0000-000002100000}"/>
    <cellStyle name="Input 2 36 4 2 2" xfId="5392" xr:uid="{00000000-0005-0000-0000-000003100000}"/>
    <cellStyle name="Input 2 36 4 2 2 2" xfId="8380" xr:uid="{00000000-0005-0000-0000-000004100000}"/>
    <cellStyle name="Input 2 36 4 2 3" xfId="6778" xr:uid="{00000000-0005-0000-0000-000005100000}"/>
    <cellStyle name="Input 2 36 4 3" xfId="5002" xr:uid="{00000000-0005-0000-0000-000006100000}"/>
    <cellStyle name="Input 2 36 4 3 2" xfId="7990" xr:uid="{00000000-0005-0000-0000-000007100000}"/>
    <cellStyle name="Input 2 36 4 4" xfId="5809" xr:uid="{00000000-0005-0000-0000-000008100000}"/>
    <cellStyle name="Input 2 36 5" xfId="3921" xr:uid="{00000000-0005-0000-0000-000009100000}"/>
    <cellStyle name="Input 2 36 5 2" xfId="5393" xr:uid="{00000000-0005-0000-0000-00000A100000}"/>
    <cellStyle name="Input 2 36 5 2 2" xfId="8381" xr:uid="{00000000-0005-0000-0000-00000B100000}"/>
    <cellStyle name="Input 2 36 5 3" xfId="6779" xr:uid="{00000000-0005-0000-0000-00000C100000}"/>
    <cellStyle name="Input 2 36 6" xfId="4999" xr:uid="{00000000-0005-0000-0000-00000D100000}"/>
    <cellStyle name="Input 2 36 6 2" xfId="7987" xr:uid="{00000000-0005-0000-0000-00000E100000}"/>
    <cellStyle name="Input 2 36 7" xfId="5806" xr:uid="{00000000-0005-0000-0000-00000F100000}"/>
    <cellStyle name="Input 2 37" xfId="1908" xr:uid="{00000000-0005-0000-0000-000010100000}"/>
    <cellStyle name="Input 2 37 2" xfId="1909" xr:uid="{00000000-0005-0000-0000-000011100000}"/>
    <cellStyle name="Input 2 37 2 2" xfId="3922" xr:uid="{00000000-0005-0000-0000-000012100000}"/>
    <cellStyle name="Input 2 37 2 2 2" xfId="5394" xr:uid="{00000000-0005-0000-0000-000013100000}"/>
    <cellStyle name="Input 2 37 2 2 2 2" xfId="8382" xr:uid="{00000000-0005-0000-0000-000014100000}"/>
    <cellStyle name="Input 2 37 2 2 3" xfId="6780" xr:uid="{00000000-0005-0000-0000-000015100000}"/>
    <cellStyle name="Input 2 37 2 3" xfId="5004" xr:uid="{00000000-0005-0000-0000-000016100000}"/>
    <cellStyle name="Input 2 37 2 3 2" xfId="7992" xr:uid="{00000000-0005-0000-0000-000017100000}"/>
    <cellStyle name="Input 2 37 2 4" xfId="5811" xr:uid="{00000000-0005-0000-0000-000018100000}"/>
    <cellStyle name="Input 2 37 3" xfId="1910" xr:uid="{00000000-0005-0000-0000-000019100000}"/>
    <cellStyle name="Input 2 37 3 2" xfId="3923" xr:uid="{00000000-0005-0000-0000-00001A100000}"/>
    <cellStyle name="Input 2 37 3 2 2" xfId="5395" xr:uid="{00000000-0005-0000-0000-00001B100000}"/>
    <cellStyle name="Input 2 37 3 2 2 2" xfId="8383" xr:uid="{00000000-0005-0000-0000-00001C100000}"/>
    <cellStyle name="Input 2 37 3 2 3" xfId="6781" xr:uid="{00000000-0005-0000-0000-00001D100000}"/>
    <cellStyle name="Input 2 37 3 3" xfId="5005" xr:uid="{00000000-0005-0000-0000-00001E100000}"/>
    <cellStyle name="Input 2 37 3 3 2" xfId="7993" xr:uid="{00000000-0005-0000-0000-00001F100000}"/>
    <cellStyle name="Input 2 37 3 4" xfId="5812" xr:uid="{00000000-0005-0000-0000-000020100000}"/>
    <cellStyle name="Input 2 37 4" xfId="1911" xr:uid="{00000000-0005-0000-0000-000021100000}"/>
    <cellStyle name="Input 2 37 4 2" xfId="3924" xr:uid="{00000000-0005-0000-0000-000022100000}"/>
    <cellStyle name="Input 2 37 4 2 2" xfId="5396" xr:uid="{00000000-0005-0000-0000-000023100000}"/>
    <cellStyle name="Input 2 37 4 2 2 2" xfId="8384" xr:uid="{00000000-0005-0000-0000-000024100000}"/>
    <cellStyle name="Input 2 37 4 2 3" xfId="6782" xr:uid="{00000000-0005-0000-0000-000025100000}"/>
    <cellStyle name="Input 2 37 4 3" xfId="5006" xr:uid="{00000000-0005-0000-0000-000026100000}"/>
    <cellStyle name="Input 2 37 4 3 2" xfId="7994" xr:uid="{00000000-0005-0000-0000-000027100000}"/>
    <cellStyle name="Input 2 37 4 4" xfId="5813" xr:uid="{00000000-0005-0000-0000-000028100000}"/>
    <cellStyle name="Input 2 37 5" xfId="3925" xr:uid="{00000000-0005-0000-0000-000029100000}"/>
    <cellStyle name="Input 2 37 5 2" xfId="5397" xr:uid="{00000000-0005-0000-0000-00002A100000}"/>
    <cellStyle name="Input 2 37 5 2 2" xfId="8385" xr:uid="{00000000-0005-0000-0000-00002B100000}"/>
    <cellStyle name="Input 2 37 5 3" xfId="6783" xr:uid="{00000000-0005-0000-0000-00002C100000}"/>
    <cellStyle name="Input 2 37 6" xfId="5003" xr:uid="{00000000-0005-0000-0000-00002D100000}"/>
    <cellStyle name="Input 2 37 6 2" xfId="7991" xr:uid="{00000000-0005-0000-0000-00002E100000}"/>
    <cellStyle name="Input 2 37 7" xfId="5810" xr:uid="{00000000-0005-0000-0000-00002F100000}"/>
    <cellStyle name="Input 2 38" xfId="1912" xr:uid="{00000000-0005-0000-0000-000030100000}"/>
    <cellStyle name="Input 2 38 2" xfId="1913" xr:uid="{00000000-0005-0000-0000-000031100000}"/>
    <cellStyle name="Input 2 38 2 2" xfId="3926" xr:uid="{00000000-0005-0000-0000-000032100000}"/>
    <cellStyle name="Input 2 38 2 2 2" xfId="5398" xr:uid="{00000000-0005-0000-0000-000033100000}"/>
    <cellStyle name="Input 2 38 2 2 2 2" xfId="8386" xr:uid="{00000000-0005-0000-0000-000034100000}"/>
    <cellStyle name="Input 2 38 2 2 3" xfId="6784" xr:uid="{00000000-0005-0000-0000-000035100000}"/>
    <cellStyle name="Input 2 38 2 3" xfId="5008" xr:uid="{00000000-0005-0000-0000-000036100000}"/>
    <cellStyle name="Input 2 38 2 3 2" xfId="7996" xr:uid="{00000000-0005-0000-0000-000037100000}"/>
    <cellStyle name="Input 2 38 2 4" xfId="5815" xr:uid="{00000000-0005-0000-0000-000038100000}"/>
    <cellStyle name="Input 2 38 3" xfId="1914" xr:uid="{00000000-0005-0000-0000-000039100000}"/>
    <cellStyle name="Input 2 38 3 2" xfId="3927" xr:uid="{00000000-0005-0000-0000-00003A100000}"/>
    <cellStyle name="Input 2 38 3 2 2" xfId="5399" xr:uid="{00000000-0005-0000-0000-00003B100000}"/>
    <cellStyle name="Input 2 38 3 2 2 2" xfId="8387" xr:uid="{00000000-0005-0000-0000-00003C100000}"/>
    <cellStyle name="Input 2 38 3 2 3" xfId="6785" xr:uid="{00000000-0005-0000-0000-00003D100000}"/>
    <cellStyle name="Input 2 38 3 3" xfId="5009" xr:uid="{00000000-0005-0000-0000-00003E100000}"/>
    <cellStyle name="Input 2 38 3 3 2" xfId="7997" xr:uid="{00000000-0005-0000-0000-00003F100000}"/>
    <cellStyle name="Input 2 38 3 4" xfId="5816" xr:uid="{00000000-0005-0000-0000-000040100000}"/>
    <cellStyle name="Input 2 38 4" xfId="1915" xr:uid="{00000000-0005-0000-0000-000041100000}"/>
    <cellStyle name="Input 2 38 4 2" xfId="3928" xr:uid="{00000000-0005-0000-0000-000042100000}"/>
    <cellStyle name="Input 2 38 4 2 2" xfId="5400" xr:uid="{00000000-0005-0000-0000-000043100000}"/>
    <cellStyle name="Input 2 38 4 2 2 2" xfId="8388" xr:uid="{00000000-0005-0000-0000-000044100000}"/>
    <cellStyle name="Input 2 38 4 2 3" xfId="6786" xr:uid="{00000000-0005-0000-0000-000045100000}"/>
    <cellStyle name="Input 2 38 4 3" xfId="5010" xr:uid="{00000000-0005-0000-0000-000046100000}"/>
    <cellStyle name="Input 2 38 4 3 2" xfId="7998" xr:uid="{00000000-0005-0000-0000-000047100000}"/>
    <cellStyle name="Input 2 38 4 4" xfId="5817" xr:uid="{00000000-0005-0000-0000-000048100000}"/>
    <cellStyle name="Input 2 38 5" xfId="3929" xr:uid="{00000000-0005-0000-0000-000049100000}"/>
    <cellStyle name="Input 2 38 5 2" xfId="5401" xr:uid="{00000000-0005-0000-0000-00004A100000}"/>
    <cellStyle name="Input 2 38 5 2 2" xfId="8389" xr:uid="{00000000-0005-0000-0000-00004B100000}"/>
    <cellStyle name="Input 2 38 5 3" xfId="6787" xr:uid="{00000000-0005-0000-0000-00004C100000}"/>
    <cellStyle name="Input 2 38 6" xfId="5007" xr:uid="{00000000-0005-0000-0000-00004D100000}"/>
    <cellStyle name="Input 2 38 6 2" xfId="7995" xr:uid="{00000000-0005-0000-0000-00004E100000}"/>
    <cellStyle name="Input 2 38 7" xfId="5814" xr:uid="{00000000-0005-0000-0000-00004F100000}"/>
    <cellStyle name="Input 2 39" xfId="1916" xr:uid="{00000000-0005-0000-0000-000050100000}"/>
    <cellStyle name="Input 2 39 2" xfId="1917" xr:uid="{00000000-0005-0000-0000-000051100000}"/>
    <cellStyle name="Input 2 39 2 2" xfId="3930" xr:uid="{00000000-0005-0000-0000-000052100000}"/>
    <cellStyle name="Input 2 39 2 2 2" xfId="5402" xr:uid="{00000000-0005-0000-0000-000053100000}"/>
    <cellStyle name="Input 2 39 2 2 2 2" xfId="8390" xr:uid="{00000000-0005-0000-0000-000054100000}"/>
    <cellStyle name="Input 2 39 2 2 3" xfId="6788" xr:uid="{00000000-0005-0000-0000-000055100000}"/>
    <cellStyle name="Input 2 39 2 3" xfId="5012" xr:uid="{00000000-0005-0000-0000-000056100000}"/>
    <cellStyle name="Input 2 39 2 3 2" xfId="8000" xr:uid="{00000000-0005-0000-0000-000057100000}"/>
    <cellStyle name="Input 2 39 2 4" xfId="5819" xr:uid="{00000000-0005-0000-0000-000058100000}"/>
    <cellStyle name="Input 2 39 3" xfId="1918" xr:uid="{00000000-0005-0000-0000-000059100000}"/>
    <cellStyle name="Input 2 39 3 2" xfId="3931" xr:uid="{00000000-0005-0000-0000-00005A100000}"/>
    <cellStyle name="Input 2 39 3 2 2" xfId="5403" xr:uid="{00000000-0005-0000-0000-00005B100000}"/>
    <cellStyle name="Input 2 39 3 2 2 2" xfId="8391" xr:uid="{00000000-0005-0000-0000-00005C100000}"/>
    <cellStyle name="Input 2 39 3 2 3" xfId="6789" xr:uid="{00000000-0005-0000-0000-00005D100000}"/>
    <cellStyle name="Input 2 39 3 3" xfId="5013" xr:uid="{00000000-0005-0000-0000-00005E100000}"/>
    <cellStyle name="Input 2 39 3 3 2" xfId="8001" xr:uid="{00000000-0005-0000-0000-00005F100000}"/>
    <cellStyle name="Input 2 39 3 4" xfId="5820" xr:uid="{00000000-0005-0000-0000-000060100000}"/>
    <cellStyle name="Input 2 39 4" xfId="1919" xr:uid="{00000000-0005-0000-0000-000061100000}"/>
    <cellStyle name="Input 2 39 4 2" xfId="3932" xr:uid="{00000000-0005-0000-0000-000062100000}"/>
    <cellStyle name="Input 2 39 4 2 2" xfId="5404" xr:uid="{00000000-0005-0000-0000-000063100000}"/>
    <cellStyle name="Input 2 39 4 2 2 2" xfId="8392" xr:uid="{00000000-0005-0000-0000-000064100000}"/>
    <cellStyle name="Input 2 39 4 2 3" xfId="6790" xr:uid="{00000000-0005-0000-0000-000065100000}"/>
    <cellStyle name="Input 2 39 4 3" xfId="5014" xr:uid="{00000000-0005-0000-0000-000066100000}"/>
    <cellStyle name="Input 2 39 4 3 2" xfId="8002" xr:uid="{00000000-0005-0000-0000-000067100000}"/>
    <cellStyle name="Input 2 39 4 4" xfId="5821" xr:uid="{00000000-0005-0000-0000-000068100000}"/>
    <cellStyle name="Input 2 39 5" xfId="3933" xr:uid="{00000000-0005-0000-0000-000069100000}"/>
    <cellStyle name="Input 2 39 5 2" xfId="5405" xr:uid="{00000000-0005-0000-0000-00006A100000}"/>
    <cellStyle name="Input 2 39 5 2 2" xfId="8393" xr:uid="{00000000-0005-0000-0000-00006B100000}"/>
    <cellStyle name="Input 2 39 5 3" xfId="6791" xr:uid="{00000000-0005-0000-0000-00006C100000}"/>
    <cellStyle name="Input 2 39 6" xfId="5011" xr:uid="{00000000-0005-0000-0000-00006D100000}"/>
    <cellStyle name="Input 2 39 6 2" xfId="7999" xr:uid="{00000000-0005-0000-0000-00006E100000}"/>
    <cellStyle name="Input 2 39 7" xfId="5818" xr:uid="{00000000-0005-0000-0000-00006F100000}"/>
    <cellStyle name="Input 2 4" xfId="1920" xr:uid="{00000000-0005-0000-0000-000070100000}"/>
    <cellStyle name="Input 2 4 2" xfId="1921" xr:uid="{00000000-0005-0000-0000-000071100000}"/>
    <cellStyle name="Input 2 4 2 2" xfId="3934" xr:uid="{00000000-0005-0000-0000-000072100000}"/>
    <cellStyle name="Input 2 4 2 2 2" xfId="5406" xr:uid="{00000000-0005-0000-0000-000073100000}"/>
    <cellStyle name="Input 2 4 2 2 2 2" xfId="8394" xr:uid="{00000000-0005-0000-0000-000074100000}"/>
    <cellStyle name="Input 2 4 2 2 3" xfId="6792" xr:uid="{00000000-0005-0000-0000-000075100000}"/>
    <cellStyle name="Input 2 4 2 3" xfId="5016" xr:uid="{00000000-0005-0000-0000-000076100000}"/>
    <cellStyle name="Input 2 4 2 3 2" xfId="8004" xr:uid="{00000000-0005-0000-0000-000077100000}"/>
    <cellStyle name="Input 2 4 2 4" xfId="5823" xr:uid="{00000000-0005-0000-0000-000078100000}"/>
    <cellStyle name="Input 2 4 3" xfId="1922" xr:uid="{00000000-0005-0000-0000-000079100000}"/>
    <cellStyle name="Input 2 4 3 2" xfId="3935" xr:uid="{00000000-0005-0000-0000-00007A100000}"/>
    <cellStyle name="Input 2 4 3 2 2" xfId="5407" xr:uid="{00000000-0005-0000-0000-00007B100000}"/>
    <cellStyle name="Input 2 4 3 2 2 2" xfId="8395" xr:uid="{00000000-0005-0000-0000-00007C100000}"/>
    <cellStyle name="Input 2 4 3 2 3" xfId="6793" xr:uid="{00000000-0005-0000-0000-00007D100000}"/>
    <cellStyle name="Input 2 4 3 3" xfId="5017" xr:uid="{00000000-0005-0000-0000-00007E100000}"/>
    <cellStyle name="Input 2 4 3 3 2" xfId="8005" xr:uid="{00000000-0005-0000-0000-00007F100000}"/>
    <cellStyle name="Input 2 4 3 4" xfId="5824" xr:uid="{00000000-0005-0000-0000-000080100000}"/>
    <cellStyle name="Input 2 4 4" xfId="1923" xr:uid="{00000000-0005-0000-0000-000081100000}"/>
    <cellStyle name="Input 2 4 4 2" xfId="3936" xr:uid="{00000000-0005-0000-0000-000082100000}"/>
    <cellStyle name="Input 2 4 4 2 2" xfId="5408" xr:uid="{00000000-0005-0000-0000-000083100000}"/>
    <cellStyle name="Input 2 4 4 2 2 2" xfId="8396" xr:uid="{00000000-0005-0000-0000-000084100000}"/>
    <cellStyle name="Input 2 4 4 2 3" xfId="6794" xr:uid="{00000000-0005-0000-0000-000085100000}"/>
    <cellStyle name="Input 2 4 4 3" xfId="5018" xr:uid="{00000000-0005-0000-0000-000086100000}"/>
    <cellStyle name="Input 2 4 4 3 2" xfId="8006" xr:uid="{00000000-0005-0000-0000-000087100000}"/>
    <cellStyle name="Input 2 4 4 4" xfId="5825" xr:uid="{00000000-0005-0000-0000-000088100000}"/>
    <cellStyle name="Input 2 4 5" xfId="3937" xr:uid="{00000000-0005-0000-0000-000089100000}"/>
    <cellStyle name="Input 2 4 5 2" xfId="5409" xr:uid="{00000000-0005-0000-0000-00008A100000}"/>
    <cellStyle name="Input 2 4 5 2 2" xfId="8397" xr:uid="{00000000-0005-0000-0000-00008B100000}"/>
    <cellStyle name="Input 2 4 5 3" xfId="6795" xr:uid="{00000000-0005-0000-0000-00008C100000}"/>
    <cellStyle name="Input 2 4 6" xfId="5015" xr:uid="{00000000-0005-0000-0000-00008D100000}"/>
    <cellStyle name="Input 2 4 6 2" xfId="8003" xr:uid="{00000000-0005-0000-0000-00008E100000}"/>
    <cellStyle name="Input 2 4 7" xfId="5822" xr:uid="{00000000-0005-0000-0000-00008F100000}"/>
    <cellStyle name="Input 2 40" xfId="1924" xr:uid="{00000000-0005-0000-0000-000090100000}"/>
    <cellStyle name="Input 2 40 2" xfId="1925" xr:uid="{00000000-0005-0000-0000-000091100000}"/>
    <cellStyle name="Input 2 40 2 2" xfId="3938" xr:uid="{00000000-0005-0000-0000-000092100000}"/>
    <cellStyle name="Input 2 40 2 2 2" xfId="5410" xr:uid="{00000000-0005-0000-0000-000093100000}"/>
    <cellStyle name="Input 2 40 2 2 2 2" xfId="8398" xr:uid="{00000000-0005-0000-0000-000094100000}"/>
    <cellStyle name="Input 2 40 2 2 3" xfId="6796" xr:uid="{00000000-0005-0000-0000-000095100000}"/>
    <cellStyle name="Input 2 40 2 3" xfId="5020" xr:uid="{00000000-0005-0000-0000-000096100000}"/>
    <cellStyle name="Input 2 40 2 3 2" xfId="8008" xr:uid="{00000000-0005-0000-0000-000097100000}"/>
    <cellStyle name="Input 2 40 2 4" xfId="5827" xr:uid="{00000000-0005-0000-0000-000098100000}"/>
    <cellStyle name="Input 2 40 3" xfId="1926" xr:uid="{00000000-0005-0000-0000-000099100000}"/>
    <cellStyle name="Input 2 40 3 2" xfId="3939" xr:uid="{00000000-0005-0000-0000-00009A100000}"/>
    <cellStyle name="Input 2 40 3 2 2" xfId="5411" xr:uid="{00000000-0005-0000-0000-00009B100000}"/>
    <cellStyle name="Input 2 40 3 2 2 2" xfId="8399" xr:uid="{00000000-0005-0000-0000-00009C100000}"/>
    <cellStyle name="Input 2 40 3 2 3" xfId="6797" xr:uid="{00000000-0005-0000-0000-00009D100000}"/>
    <cellStyle name="Input 2 40 3 3" xfId="5021" xr:uid="{00000000-0005-0000-0000-00009E100000}"/>
    <cellStyle name="Input 2 40 3 3 2" xfId="8009" xr:uid="{00000000-0005-0000-0000-00009F100000}"/>
    <cellStyle name="Input 2 40 3 4" xfId="5828" xr:uid="{00000000-0005-0000-0000-0000A0100000}"/>
    <cellStyle name="Input 2 40 4" xfId="1927" xr:uid="{00000000-0005-0000-0000-0000A1100000}"/>
    <cellStyle name="Input 2 40 4 2" xfId="3940" xr:uid="{00000000-0005-0000-0000-0000A2100000}"/>
    <cellStyle name="Input 2 40 4 2 2" xfId="5412" xr:uid="{00000000-0005-0000-0000-0000A3100000}"/>
    <cellStyle name="Input 2 40 4 2 2 2" xfId="8400" xr:uid="{00000000-0005-0000-0000-0000A4100000}"/>
    <cellStyle name="Input 2 40 4 2 3" xfId="6798" xr:uid="{00000000-0005-0000-0000-0000A5100000}"/>
    <cellStyle name="Input 2 40 4 3" xfId="5022" xr:uid="{00000000-0005-0000-0000-0000A6100000}"/>
    <cellStyle name="Input 2 40 4 3 2" xfId="8010" xr:uid="{00000000-0005-0000-0000-0000A7100000}"/>
    <cellStyle name="Input 2 40 4 4" xfId="5829" xr:uid="{00000000-0005-0000-0000-0000A8100000}"/>
    <cellStyle name="Input 2 40 5" xfId="3941" xr:uid="{00000000-0005-0000-0000-0000A9100000}"/>
    <cellStyle name="Input 2 40 5 2" xfId="5413" xr:uid="{00000000-0005-0000-0000-0000AA100000}"/>
    <cellStyle name="Input 2 40 5 2 2" xfId="8401" xr:uid="{00000000-0005-0000-0000-0000AB100000}"/>
    <cellStyle name="Input 2 40 5 3" xfId="6799" xr:uid="{00000000-0005-0000-0000-0000AC100000}"/>
    <cellStyle name="Input 2 40 6" xfId="5019" xr:uid="{00000000-0005-0000-0000-0000AD100000}"/>
    <cellStyle name="Input 2 40 6 2" xfId="8007" xr:uid="{00000000-0005-0000-0000-0000AE100000}"/>
    <cellStyle name="Input 2 40 7" xfId="5826" xr:uid="{00000000-0005-0000-0000-0000AF100000}"/>
    <cellStyle name="Input 2 41" xfId="1928" xr:uid="{00000000-0005-0000-0000-0000B0100000}"/>
    <cellStyle name="Input 2 41 2" xfId="1929" xr:uid="{00000000-0005-0000-0000-0000B1100000}"/>
    <cellStyle name="Input 2 41 2 2" xfId="3942" xr:uid="{00000000-0005-0000-0000-0000B2100000}"/>
    <cellStyle name="Input 2 41 2 2 2" xfId="5414" xr:uid="{00000000-0005-0000-0000-0000B3100000}"/>
    <cellStyle name="Input 2 41 2 2 2 2" xfId="8402" xr:uid="{00000000-0005-0000-0000-0000B4100000}"/>
    <cellStyle name="Input 2 41 2 2 3" xfId="6800" xr:uid="{00000000-0005-0000-0000-0000B5100000}"/>
    <cellStyle name="Input 2 41 2 3" xfId="5024" xr:uid="{00000000-0005-0000-0000-0000B6100000}"/>
    <cellStyle name="Input 2 41 2 3 2" xfId="8012" xr:uid="{00000000-0005-0000-0000-0000B7100000}"/>
    <cellStyle name="Input 2 41 2 4" xfId="5831" xr:uid="{00000000-0005-0000-0000-0000B8100000}"/>
    <cellStyle name="Input 2 41 3" xfId="1930" xr:uid="{00000000-0005-0000-0000-0000B9100000}"/>
    <cellStyle name="Input 2 41 3 2" xfId="3943" xr:uid="{00000000-0005-0000-0000-0000BA100000}"/>
    <cellStyle name="Input 2 41 3 2 2" xfId="5415" xr:uid="{00000000-0005-0000-0000-0000BB100000}"/>
    <cellStyle name="Input 2 41 3 2 2 2" xfId="8403" xr:uid="{00000000-0005-0000-0000-0000BC100000}"/>
    <cellStyle name="Input 2 41 3 2 3" xfId="6801" xr:uid="{00000000-0005-0000-0000-0000BD100000}"/>
    <cellStyle name="Input 2 41 3 3" xfId="5025" xr:uid="{00000000-0005-0000-0000-0000BE100000}"/>
    <cellStyle name="Input 2 41 3 3 2" xfId="8013" xr:uid="{00000000-0005-0000-0000-0000BF100000}"/>
    <cellStyle name="Input 2 41 3 4" xfId="5832" xr:uid="{00000000-0005-0000-0000-0000C0100000}"/>
    <cellStyle name="Input 2 41 4" xfId="1931" xr:uid="{00000000-0005-0000-0000-0000C1100000}"/>
    <cellStyle name="Input 2 41 4 2" xfId="3944" xr:uid="{00000000-0005-0000-0000-0000C2100000}"/>
    <cellStyle name="Input 2 41 4 2 2" xfId="5416" xr:uid="{00000000-0005-0000-0000-0000C3100000}"/>
    <cellStyle name="Input 2 41 4 2 2 2" xfId="8404" xr:uid="{00000000-0005-0000-0000-0000C4100000}"/>
    <cellStyle name="Input 2 41 4 2 3" xfId="6802" xr:uid="{00000000-0005-0000-0000-0000C5100000}"/>
    <cellStyle name="Input 2 41 4 3" xfId="5026" xr:uid="{00000000-0005-0000-0000-0000C6100000}"/>
    <cellStyle name="Input 2 41 4 3 2" xfId="8014" xr:uid="{00000000-0005-0000-0000-0000C7100000}"/>
    <cellStyle name="Input 2 41 4 4" xfId="5833" xr:uid="{00000000-0005-0000-0000-0000C8100000}"/>
    <cellStyle name="Input 2 41 5" xfId="3945" xr:uid="{00000000-0005-0000-0000-0000C9100000}"/>
    <cellStyle name="Input 2 41 5 2" xfId="5417" xr:uid="{00000000-0005-0000-0000-0000CA100000}"/>
    <cellStyle name="Input 2 41 5 2 2" xfId="8405" xr:uid="{00000000-0005-0000-0000-0000CB100000}"/>
    <cellStyle name="Input 2 41 5 3" xfId="6803" xr:uid="{00000000-0005-0000-0000-0000CC100000}"/>
    <cellStyle name="Input 2 41 6" xfId="5023" xr:uid="{00000000-0005-0000-0000-0000CD100000}"/>
    <cellStyle name="Input 2 41 6 2" xfId="8011" xr:uid="{00000000-0005-0000-0000-0000CE100000}"/>
    <cellStyle name="Input 2 41 7" xfId="5830" xr:uid="{00000000-0005-0000-0000-0000CF100000}"/>
    <cellStyle name="Input 2 42" xfId="1932" xr:uid="{00000000-0005-0000-0000-0000D0100000}"/>
    <cellStyle name="Input 2 42 2" xfId="1933" xr:uid="{00000000-0005-0000-0000-0000D1100000}"/>
    <cellStyle name="Input 2 42 2 2" xfId="3946" xr:uid="{00000000-0005-0000-0000-0000D2100000}"/>
    <cellStyle name="Input 2 42 2 2 2" xfId="5418" xr:uid="{00000000-0005-0000-0000-0000D3100000}"/>
    <cellStyle name="Input 2 42 2 2 2 2" xfId="8406" xr:uid="{00000000-0005-0000-0000-0000D4100000}"/>
    <cellStyle name="Input 2 42 2 2 3" xfId="6804" xr:uid="{00000000-0005-0000-0000-0000D5100000}"/>
    <cellStyle name="Input 2 42 2 3" xfId="5028" xr:uid="{00000000-0005-0000-0000-0000D6100000}"/>
    <cellStyle name="Input 2 42 2 3 2" xfId="8016" xr:uid="{00000000-0005-0000-0000-0000D7100000}"/>
    <cellStyle name="Input 2 42 2 4" xfId="5835" xr:uid="{00000000-0005-0000-0000-0000D8100000}"/>
    <cellStyle name="Input 2 42 3" xfId="1934" xr:uid="{00000000-0005-0000-0000-0000D9100000}"/>
    <cellStyle name="Input 2 42 3 2" xfId="3947" xr:uid="{00000000-0005-0000-0000-0000DA100000}"/>
    <cellStyle name="Input 2 42 3 2 2" xfId="5419" xr:uid="{00000000-0005-0000-0000-0000DB100000}"/>
    <cellStyle name="Input 2 42 3 2 2 2" xfId="8407" xr:uid="{00000000-0005-0000-0000-0000DC100000}"/>
    <cellStyle name="Input 2 42 3 2 3" xfId="6805" xr:uid="{00000000-0005-0000-0000-0000DD100000}"/>
    <cellStyle name="Input 2 42 3 3" xfId="5029" xr:uid="{00000000-0005-0000-0000-0000DE100000}"/>
    <cellStyle name="Input 2 42 3 3 2" xfId="8017" xr:uid="{00000000-0005-0000-0000-0000DF100000}"/>
    <cellStyle name="Input 2 42 3 4" xfId="5836" xr:uid="{00000000-0005-0000-0000-0000E0100000}"/>
    <cellStyle name="Input 2 42 4" xfId="1935" xr:uid="{00000000-0005-0000-0000-0000E1100000}"/>
    <cellStyle name="Input 2 42 4 2" xfId="3948" xr:uid="{00000000-0005-0000-0000-0000E2100000}"/>
    <cellStyle name="Input 2 42 4 2 2" xfId="5420" xr:uid="{00000000-0005-0000-0000-0000E3100000}"/>
    <cellStyle name="Input 2 42 4 2 2 2" xfId="8408" xr:uid="{00000000-0005-0000-0000-0000E4100000}"/>
    <cellStyle name="Input 2 42 4 2 3" xfId="6806" xr:uid="{00000000-0005-0000-0000-0000E5100000}"/>
    <cellStyle name="Input 2 42 4 3" xfId="5030" xr:uid="{00000000-0005-0000-0000-0000E6100000}"/>
    <cellStyle name="Input 2 42 4 3 2" xfId="8018" xr:uid="{00000000-0005-0000-0000-0000E7100000}"/>
    <cellStyle name="Input 2 42 4 4" xfId="5837" xr:uid="{00000000-0005-0000-0000-0000E8100000}"/>
    <cellStyle name="Input 2 42 5" xfId="3949" xr:uid="{00000000-0005-0000-0000-0000E9100000}"/>
    <cellStyle name="Input 2 42 5 2" xfId="5421" xr:uid="{00000000-0005-0000-0000-0000EA100000}"/>
    <cellStyle name="Input 2 42 5 2 2" xfId="8409" xr:uid="{00000000-0005-0000-0000-0000EB100000}"/>
    <cellStyle name="Input 2 42 5 3" xfId="6807" xr:uid="{00000000-0005-0000-0000-0000EC100000}"/>
    <cellStyle name="Input 2 42 6" xfId="5027" xr:uid="{00000000-0005-0000-0000-0000ED100000}"/>
    <cellStyle name="Input 2 42 6 2" xfId="8015" xr:uid="{00000000-0005-0000-0000-0000EE100000}"/>
    <cellStyle name="Input 2 42 7" xfId="5834" xr:uid="{00000000-0005-0000-0000-0000EF100000}"/>
    <cellStyle name="Input 2 43" xfId="1936" xr:uid="{00000000-0005-0000-0000-0000F0100000}"/>
    <cellStyle name="Input 2 43 2" xfId="1937" xr:uid="{00000000-0005-0000-0000-0000F1100000}"/>
    <cellStyle name="Input 2 43 2 2" xfId="3950" xr:uid="{00000000-0005-0000-0000-0000F2100000}"/>
    <cellStyle name="Input 2 43 2 2 2" xfId="5422" xr:uid="{00000000-0005-0000-0000-0000F3100000}"/>
    <cellStyle name="Input 2 43 2 2 2 2" xfId="8410" xr:uid="{00000000-0005-0000-0000-0000F4100000}"/>
    <cellStyle name="Input 2 43 2 2 3" xfId="6808" xr:uid="{00000000-0005-0000-0000-0000F5100000}"/>
    <cellStyle name="Input 2 43 2 3" xfId="5032" xr:uid="{00000000-0005-0000-0000-0000F6100000}"/>
    <cellStyle name="Input 2 43 2 3 2" xfId="8020" xr:uid="{00000000-0005-0000-0000-0000F7100000}"/>
    <cellStyle name="Input 2 43 2 4" xfId="5839" xr:uid="{00000000-0005-0000-0000-0000F8100000}"/>
    <cellStyle name="Input 2 43 3" xfId="1938" xr:uid="{00000000-0005-0000-0000-0000F9100000}"/>
    <cellStyle name="Input 2 43 3 2" xfId="3951" xr:uid="{00000000-0005-0000-0000-0000FA100000}"/>
    <cellStyle name="Input 2 43 3 2 2" xfId="5423" xr:uid="{00000000-0005-0000-0000-0000FB100000}"/>
    <cellStyle name="Input 2 43 3 2 2 2" xfId="8411" xr:uid="{00000000-0005-0000-0000-0000FC100000}"/>
    <cellStyle name="Input 2 43 3 2 3" xfId="6809" xr:uid="{00000000-0005-0000-0000-0000FD100000}"/>
    <cellStyle name="Input 2 43 3 3" xfId="5033" xr:uid="{00000000-0005-0000-0000-0000FE100000}"/>
    <cellStyle name="Input 2 43 3 3 2" xfId="8021" xr:uid="{00000000-0005-0000-0000-0000FF100000}"/>
    <cellStyle name="Input 2 43 3 4" xfId="5840" xr:uid="{00000000-0005-0000-0000-000000110000}"/>
    <cellStyle name="Input 2 43 4" xfId="1939" xr:uid="{00000000-0005-0000-0000-000001110000}"/>
    <cellStyle name="Input 2 43 4 2" xfId="3952" xr:uid="{00000000-0005-0000-0000-000002110000}"/>
    <cellStyle name="Input 2 43 4 2 2" xfId="5424" xr:uid="{00000000-0005-0000-0000-000003110000}"/>
    <cellStyle name="Input 2 43 4 2 2 2" xfId="8412" xr:uid="{00000000-0005-0000-0000-000004110000}"/>
    <cellStyle name="Input 2 43 4 2 3" xfId="6810" xr:uid="{00000000-0005-0000-0000-000005110000}"/>
    <cellStyle name="Input 2 43 4 3" xfId="5034" xr:uid="{00000000-0005-0000-0000-000006110000}"/>
    <cellStyle name="Input 2 43 4 3 2" xfId="8022" xr:uid="{00000000-0005-0000-0000-000007110000}"/>
    <cellStyle name="Input 2 43 4 4" xfId="5841" xr:uid="{00000000-0005-0000-0000-000008110000}"/>
    <cellStyle name="Input 2 43 5" xfId="3953" xr:uid="{00000000-0005-0000-0000-000009110000}"/>
    <cellStyle name="Input 2 43 5 2" xfId="5425" xr:uid="{00000000-0005-0000-0000-00000A110000}"/>
    <cellStyle name="Input 2 43 5 2 2" xfId="8413" xr:uid="{00000000-0005-0000-0000-00000B110000}"/>
    <cellStyle name="Input 2 43 5 3" xfId="6811" xr:uid="{00000000-0005-0000-0000-00000C110000}"/>
    <cellStyle name="Input 2 43 6" xfId="5031" xr:uid="{00000000-0005-0000-0000-00000D110000}"/>
    <cellStyle name="Input 2 43 6 2" xfId="8019" xr:uid="{00000000-0005-0000-0000-00000E110000}"/>
    <cellStyle name="Input 2 43 7" xfId="5838" xr:uid="{00000000-0005-0000-0000-00000F110000}"/>
    <cellStyle name="Input 2 44" xfId="1940" xr:uid="{00000000-0005-0000-0000-000010110000}"/>
    <cellStyle name="Input 2 44 2" xfId="1941" xr:uid="{00000000-0005-0000-0000-000011110000}"/>
    <cellStyle name="Input 2 44 2 2" xfId="3954" xr:uid="{00000000-0005-0000-0000-000012110000}"/>
    <cellStyle name="Input 2 44 2 2 2" xfId="5426" xr:uid="{00000000-0005-0000-0000-000013110000}"/>
    <cellStyle name="Input 2 44 2 2 2 2" xfId="8414" xr:uid="{00000000-0005-0000-0000-000014110000}"/>
    <cellStyle name="Input 2 44 2 2 3" xfId="6812" xr:uid="{00000000-0005-0000-0000-000015110000}"/>
    <cellStyle name="Input 2 44 2 3" xfId="5036" xr:uid="{00000000-0005-0000-0000-000016110000}"/>
    <cellStyle name="Input 2 44 2 3 2" xfId="8024" xr:uid="{00000000-0005-0000-0000-000017110000}"/>
    <cellStyle name="Input 2 44 2 4" xfId="5843" xr:uid="{00000000-0005-0000-0000-000018110000}"/>
    <cellStyle name="Input 2 44 3" xfId="1942" xr:uid="{00000000-0005-0000-0000-000019110000}"/>
    <cellStyle name="Input 2 44 3 2" xfId="3955" xr:uid="{00000000-0005-0000-0000-00001A110000}"/>
    <cellStyle name="Input 2 44 3 2 2" xfId="5427" xr:uid="{00000000-0005-0000-0000-00001B110000}"/>
    <cellStyle name="Input 2 44 3 2 2 2" xfId="8415" xr:uid="{00000000-0005-0000-0000-00001C110000}"/>
    <cellStyle name="Input 2 44 3 2 3" xfId="6813" xr:uid="{00000000-0005-0000-0000-00001D110000}"/>
    <cellStyle name="Input 2 44 3 3" xfId="5037" xr:uid="{00000000-0005-0000-0000-00001E110000}"/>
    <cellStyle name="Input 2 44 3 3 2" xfId="8025" xr:uid="{00000000-0005-0000-0000-00001F110000}"/>
    <cellStyle name="Input 2 44 3 4" xfId="5844" xr:uid="{00000000-0005-0000-0000-000020110000}"/>
    <cellStyle name="Input 2 44 4" xfId="1943" xr:uid="{00000000-0005-0000-0000-000021110000}"/>
    <cellStyle name="Input 2 44 4 2" xfId="3956" xr:uid="{00000000-0005-0000-0000-000022110000}"/>
    <cellStyle name="Input 2 44 4 2 2" xfId="5428" xr:uid="{00000000-0005-0000-0000-000023110000}"/>
    <cellStyle name="Input 2 44 4 2 2 2" xfId="8416" xr:uid="{00000000-0005-0000-0000-000024110000}"/>
    <cellStyle name="Input 2 44 4 2 3" xfId="6814" xr:uid="{00000000-0005-0000-0000-000025110000}"/>
    <cellStyle name="Input 2 44 4 3" xfId="5038" xr:uid="{00000000-0005-0000-0000-000026110000}"/>
    <cellStyle name="Input 2 44 4 3 2" xfId="8026" xr:uid="{00000000-0005-0000-0000-000027110000}"/>
    <cellStyle name="Input 2 44 4 4" xfId="5845" xr:uid="{00000000-0005-0000-0000-000028110000}"/>
    <cellStyle name="Input 2 44 5" xfId="3957" xr:uid="{00000000-0005-0000-0000-000029110000}"/>
    <cellStyle name="Input 2 44 5 2" xfId="5429" xr:uid="{00000000-0005-0000-0000-00002A110000}"/>
    <cellStyle name="Input 2 44 5 2 2" xfId="8417" xr:uid="{00000000-0005-0000-0000-00002B110000}"/>
    <cellStyle name="Input 2 44 5 3" xfId="6815" xr:uid="{00000000-0005-0000-0000-00002C110000}"/>
    <cellStyle name="Input 2 44 6" xfId="5035" xr:uid="{00000000-0005-0000-0000-00002D110000}"/>
    <cellStyle name="Input 2 44 6 2" xfId="8023" xr:uid="{00000000-0005-0000-0000-00002E110000}"/>
    <cellStyle name="Input 2 44 7" xfId="5842" xr:uid="{00000000-0005-0000-0000-00002F110000}"/>
    <cellStyle name="Input 2 45" xfId="1944" xr:uid="{00000000-0005-0000-0000-000030110000}"/>
    <cellStyle name="Input 2 45 2" xfId="1945" xr:uid="{00000000-0005-0000-0000-000031110000}"/>
    <cellStyle name="Input 2 45 2 2" xfId="3958" xr:uid="{00000000-0005-0000-0000-000032110000}"/>
    <cellStyle name="Input 2 45 2 2 2" xfId="5430" xr:uid="{00000000-0005-0000-0000-000033110000}"/>
    <cellStyle name="Input 2 45 2 2 2 2" xfId="8418" xr:uid="{00000000-0005-0000-0000-000034110000}"/>
    <cellStyle name="Input 2 45 2 2 3" xfId="6816" xr:uid="{00000000-0005-0000-0000-000035110000}"/>
    <cellStyle name="Input 2 45 2 3" xfId="5040" xr:uid="{00000000-0005-0000-0000-000036110000}"/>
    <cellStyle name="Input 2 45 2 3 2" xfId="8028" xr:uid="{00000000-0005-0000-0000-000037110000}"/>
    <cellStyle name="Input 2 45 2 4" xfId="5847" xr:uid="{00000000-0005-0000-0000-000038110000}"/>
    <cellStyle name="Input 2 45 3" xfId="1946" xr:uid="{00000000-0005-0000-0000-000039110000}"/>
    <cellStyle name="Input 2 45 3 2" xfId="3959" xr:uid="{00000000-0005-0000-0000-00003A110000}"/>
    <cellStyle name="Input 2 45 3 2 2" xfId="5431" xr:uid="{00000000-0005-0000-0000-00003B110000}"/>
    <cellStyle name="Input 2 45 3 2 2 2" xfId="8419" xr:uid="{00000000-0005-0000-0000-00003C110000}"/>
    <cellStyle name="Input 2 45 3 2 3" xfId="6817" xr:uid="{00000000-0005-0000-0000-00003D110000}"/>
    <cellStyle name="Input 2 45 3 3" xfId="5041" xr:uid="{00000000-0005-0000-0000-00003E110000}"/>
    <cellStyle name="Input 2 45 3 3 2" xfId="8029" xr:uid="{00000000-0005-0000-0000-00003F110000}"/>
    <cellStyle name="Input 2 45 3 4" xfId="5848" xr:uid="{00000000-0005-0000-0000-000040110000}"/>
    <cellStyle name="Input 2 45 4" xfId="1947" xr:uid="{00000000-0005-0000-0000-000041110000}"/>
    <cellStyle name="Input 2 45 4 2" xfId="3960" xr:uid="{00000000-0005-0000-0000-000042110000}"/>
    <cellStyle name="Input 2 45 4 2 2" xfId="5432" xr:uid="{00000000-0005-0000-0000-000043110000}"/>
    <cellStyle name="Input 2 45 4 2 2 2" xfId="8420" xr:uid="{00000000-0005-0000-0000-000044110000}"/>
    <cellStyle name="Input 2 45 4 2 3" xfId="6818" xr:uid="{00000000-0005-0000-0000-000045110000}"/>
    <cellStyle name="Input 2 45 4 3" xfId="5042" xr:uid="{00000000-0005-0000-0000-000046110000}"/>
    <cellStyle name="Input 2 45 4 3 2" xfId="8030" xr:uid="{00000000-0005-0000-0000-000047110000}"/>
    <cellStyle name="Input 2 45 4 4" xfId="5849" xr:uid="{00000000-0005-0000-0000-000048110000}"/>
    <cellStyle name="Input 2 45 5" xfId="3961" xr:uid="{00000000-0005-0000-0000-000049110000}"/>
    <cellStyle name="Input 2 45 5 2" xfId="5433" xr:uid="{00000000-0005-0000-0000-00004A110000}"/>
    <cellStyle name="Input 2 45 5 2 2" xfId="8421" xr:uid="{00000000-0005-0000-0000-00004B110000}"/>
    <cellStyle name="Input 2 45 5 3" xfId="6819" xr:uid="{00000000-0005-0000-0000-00004C110000}"/>
    <cellStyle name="Input 2 45 6" xfId="5039" xr:uid="{00000000-0005-0000-0000-00004D110000}"/>
    <cellStyle name="Input 2 45 6 2" xfId="8027" xr:uid="{00000000-0005-0000-0000-00004E110000}"/>
    <cellStyle name="Input 2 45 7" xfId="5846" xr:uid="{00000000-0005-0000-0000-00004F110000}"/>
    <cellStyle name="Input 2 46" xfId="1948" xr:uid="{00000000-0005-0000-0000-000050110000}"/>
    <cellStyle name="Input 2 46 2" xfId="1949" xr:uid="{00000000-0005-0000-0000-000051110000}"/>
    <cellStyle name="Input 2 46 2 2" xfId="3962" xr:uid="{00000000-0005-0000-0000-000052110000}"/>
    <cellStyle name="Input 2 46 2 2 2" xfId="5434" xr:uid="{00000000-0005-0000-0000-000053110000}"/>
    <cellStyle name="Input 2 46 2 2 2 2" xfId="8422" xr:uid="{00000000-0005-0000-0000-000054110000}"/>
    <cellStyle name="Input 2 46 2 2 3" xfId="6820" xr:uid="{00000000-0005-0000-0000-000055110000}"/>
    <cellStyle name="Input 2 46 2 3" xfId="5044" xr:uid="{00000000-0005-0000-0000-000056110000}"/>
    <cellStyle name="Input 2 46 2 3 2" xfId="8032" xr:uid="{00000000-0005-0000-0000-000057110000}"/>
    <cellStyle name="Input 2 46 2 4" xfId="5851" xr:uid="{00000000-0005-0000-0000-000058110000}"/>
    <cellStyle name="Input 2 46 3" xfId="1950" xr:uid="{00000000-0005-0000-0000-000059110000}"/>
    <cellStyle name="Input 2 46 3 2" xfId="3963" xr:uid="{00000000-0005-0000-0000-00005A110000}"/>
    <cellStyle name="Input 2 46 3 2 2" xfId="5435" xr:uid="{00000000-0005-0000-0000-00005B110000}"/>
    <cellStyle name="Input 2 46 3 2 2 2" xfId="8423" xr:uid="{00000000-0005-0000-0000-00005C110000}"/>
    <cellStyle name="Input 2 46 3 2 3" xfId="6821" xr:uid="{00000000-0005-0000-0000-00005D110000}"/>
    <cellStyle name="Input 2 46 3 3" xfId="5045" xr:uid="{00000000-0005-0000-0000-00005E110000}"/>
    <cellStyle name="Input 2 46 3 3 2" xfId="8033" xr:uid="{00000000-0005-0000-0000-00005F110000}"/>
    <cellStyle name="Input 2 46 3 4" xfId="5852" xr:uid="{00000000-0005-0000-0000-000060110000}"/>
    <cellStyle name="Input 2 46 4" xfId="1951" xr:uid="{00000000-0005-0000-0000-000061110000}"/>
    <cellStyle name="Input 2 46 4 2" xfId="3964" xr:uid="{00000000-0005-0000-0000-000062110000}"/>
    <cellStyle name="Input 2 46 4 2 2" xfId="5436" xr:uid="{00000000-0005-0000-0000-000063110000}"/>
    <cellStyle name="Input 2 46 4 2 2 2" xfId="8424" xr:uid="{00000000-0005-0000-0000-000064110000}"/>
    <cellStyle name="Input 2 46 4 2 3" xfId="6822" xr:uid="{00000000-0005-0000-0000-000065110000}"/>
    <cellStyle name="Input 2 46 4 3" xfId="5046" xr:uid="{00000000-0005-0000-0000-000066110000}"/>
    <cellStyle name="Input 2 46 4 3 2" xfId="8034" xr:uid="{00000000-0005-0000-0000-000067110000}"/>
    <cellStyle name="Input 2 46 4 4" xfId="5853" xr:uid="{00000000-0005-0000-0000-000068110000}"/>
    <cellStyle name="Input 2 46 5" xfId="3965" xr:uid="{00000000-0005-0000-0000-000069110000}"/>
    <cellStyle name="Input 2 46 5 2" xfId="5437" xr:uid="{00000000-0005-0000-0000-00006A110000}"/>
    <cellStyle name="Input 2 46 5 2 2" xfId="8425" xr:uid="{00000000-0005-0000-0000-00006B110000}"/>
    <cellStyle name="Input 2 46 5 3" xfId="6823" xr:uid="{00000000-0005-0000-0000-00006C110000}"/>
    <cellStyle name="Input 2 46 6" xfId="5043" xr:uid="{00000000-0005-0000-0000-00006D110000}"/>
    <cellStyle name="Input 2 46 6 2" xfId="8031" xr:uid="{00000000-0005-0000-0000-00006E110000}"/>
    <cellStyle name="Input 2 46 7" xfId="5850" xr:uid="{00000000-0005-0000-0000-00006F110000}"/>
    <cellStyle name="Input 2 47" xfId="1952" xr:uid="{00000000-0005-0000-0000-000070110000}"/>
    <cellStyle name="Input 2 47 2" xfId="1953" xr:uid="{00000000-0005-0000-0000-000071110000}"/>
    <cellStyle name="Input 2 47 2 2" xfId="3966" xr:uid="{00000000-0005-0000-0000-000072110000}"/>
    <cellStyle name="Input 2 47 2 2 2" xfId="5438" xr:uid="{00000000-0005-0000-0000-000073110000}"/>
    <cellStyle name="Input 2 47 2 2 2 2" xfId="8426" xr:uid="{00000000-0005-0000-0000-000074110000}"/>
    <cellStyle name="Input 2 47 2 2 3" xfId="6824" xr:uid="{00000000-0005-0000-0000-000075110000}"/>
    <cellStyle name="Input 2 47 2 3" xfId="5048" xr:uid="{00000000-0005-0000-0000-000076110000}"/>
    <cellStyle name="Input 2 47 2 3 2" xfId="8036" xr:uid="{00000000-0005-0000-0000-000077110000}"/>
    <cellStyle name="Input 2 47 2 4" xfId="5855" xr:uid="{00000000-0005-0000-0000-000078110000}"/>
    <cellStyle name="Input 2 47 3" xfId="1954" xr:uid="{00000000-0005-0000-0000-000079110000}"/>
    <cellStyle name="Input 2 47 3 2" xfId="3967" xr:uid="{00000000-0005-0000-0000-00007A110000}"/>
    <cellStyle name="Input 2 47 3 2 2" xfId="5439" xr:uid="{00000000-0005-0000-0000-00007B110000}"/>
    <cellStyle name="Input 2 47 3 2 2 2" xfId="8427" xr:uid="{00000000-0005-0000-0000-00007C110000}"/>
    <cellStyle name="Input 2 47 3 2 3" xfId="6825" xr:uid="{00000000-0005-0000-0000-00007D110000}"/>
    <cellStyle name="Input 2 47 3 3" xfId="5049" xr:uid="{00000000-0005-0000-0000-00007E110000}"/>
    <cellStyle name="Input 2 47 3 3 2" xfId="8037" xr:uid="{00000000-0005-0000-0000-00007F110000}"/>
    <cellStyle name="Input 2 47 3 4" xfId="5856" xr:uid="{00000000-0005-0000-0000-000080110000}"/>
    <cellStyle name="Input 2 47 4" xfId="1955" xr:uid="{00000000-0005-0000-0000-000081110000}"/>
    <cellStyle name="Input 2 47 4 2" xfId="3968" xr:uid="{00000000-0005-0000-0000-000082110000}"/>
    <cellStyle name="Input 2 47 4 2 2" xfId="5440" xr:uid="{00000000-0005-0000-0000-000083110000}"/>
    <cellStyle name="Input 2 47 4 2 2 2" xfId="8428" xr:uid="{00000000-0005-0000-0000-000084110000}"/>
    <cellStyle name="Input 2 47 4 2 3" xfId="6826" xr:uid="{00000000-0005-0000-0000-000085110000}"/>
    <cellStyle name="Input 2 47 4 3" xfId="5050" xr:uid="{00000000-0005-0000-0000-000086110000}"/>
    <cellStyle name="Input 2 47 4 3 2" xfId="8038" xr:uid="{00000000-0005-0000-0000-000087110000}"/>
    <cellStyle name="Input 2 47 4 4" xfId="5857" xr:uid="{00000000-0005-0000-0000-000088110000}"/>
    <cellStyle name="Input 2 47 5" xfId="3969" xr:uid="{00000000-0005-0000-0000-000089110000}"/>
    <cellStyle name="Input 2 47 5 2" xfId="5441" xr:uid="{00000000-0005-0000-0000-00008A110000}"/>
    <cellStyle name="Input 2 47 5 2 2" xfId="8429" xr:uid="{00000000-0005-0000-0000-00008B110000}"/>
    <cellStyle name="Input 2 47 5 3" xfId="6827" xr:uid="{00000000-0005-0000-0000-00008C110000}"/>
    <cellStyle name="Input 2 47 6" xfId="5047" xr:uid="{00000000-0005-0000-0000-00008D110000}"/>
    <cellStyle name="Input 2 47 6 2" xfId="8035" xr:uid="{00000000-0005-0000-0000-00008E110000}"/>
    <cellStyle name="Input 2 47 7" xfId="5854" xr:uid="{00000000-0005-0000-0000-00008F110000}"/>
    <cellStyle name="Input 2 48" xfId="1956" xr:uid="{00000000-0005-0000-0000-000090110000}"/>
    <cellStyle name="Input 2 48 2" xfId="3970" xr:uid="{00000000-0005-0000-0000-000091110000}"/>
    <cellStyle name="Input 2 48 2 2" xfId="5442" xr:uid="{00000000-0005-0000-0000-000092110000}"/>
    <cellStyle name="Input 2 48 2 2 2" xfId="8430" xr:uid="{00000000-0005-0000-0000-000093110000}"/>
    <cellStyle name="Input 2 48 2 3" xfId="6828" xr:uid="{00000000-0005-0000-0000-000094110000}"/>
    <cellStyle name="Input 2 48 3" xfId="5051" xr:uid="{00000000-0005-0000-0000-000095110000}"/>
    <cellStyle name="Input 2 48 3 2" xfId="8039" xr:uid="{00000000-0005-0000-0000-000096110000}"/>
    <cellStyle name="Input 2 48 4" xfId="5858" xr:uid="{00000000-0005-0000-0000-000097110000}"/>
    <cellStyle name="Input 2 49" xfId="1957" xr:uid="{00000000-0005-0000-0000-000098110000}"/>
    <cellStyle name="Input 2 49 2" xfId="3971" xr:uid="{00000000-0005-0000-0000-000099110000}"/>
    <cellStyle name="Input 2 49 2 2" xfId="5443" xr:uid="{00000000-0005-0000-0000-00009A110000}"/>
    <cellStyle name="Input 2 49 2 2 2" xfId="8431" xr:uid="{00000000-0005-0000-0000-00009B110000}"/>
    <cellStyle name="Input 2 49 2 3" xfId="6829" xr:uid="{00000000-0005-0000-0000-00009C110000}"/>
    <cellStyle name="Input 2 49 3" xfId="5052" xr:uid="{00000000-0005-0000-0000-00009D110000}"/>
    <cellStyle name="Input 2 49 3 2" xfId="8040" xr:uid="{00000000-0005-0000-0000-00009E110000}"/>
    <cellStyle name="Input 2 49 4" xfId="5859" xr:uid="{00000000-0005-0000-0000-00009F110000}"/>
    <cellStyle name="Input 2 5" xfId="1958" xr:uid="{00000000-0005-0000-0000-0000A0110000}"/>
    <cellStyle name="Input 2 5 2" xfId="1959" xr:uid="{00000000-0005-0000-0000-0000A1110000}"/>
    <cellStyle name="Input 2 5 2 2" xfId="3972" xr:uid="{00000000-0005-0000-0000-0000A2110000}"/>
    <cellStyle name="Input 2 5 2 2 2" xfId="5444" xr:uid="{00000000-0005-0000-0000-0000A3110000}"/>
    <cellStyle name="Input 2 5 2 2 2 2" xfId="8432" xr:uid="{00000000-0005-0000-0000-0000A4110000}"/>
    <cellStyle name="Input 2 5 2 2 3" xfId="6830" xr:uid="{00000000-0005-0000-0000-0000A5110000}"/>
    <cellStyle name="Input 2 5 2 3" xfId="5054" xr:uid="{00000000-0005-0000-0000-0000A6110000}"/>
    <cellStyle name="Input 2 5 2 3 2" xfId="8042" xr:uid="{00000000-0005-0000-0000-0000A7110000}"/>
    <cellStyle name="Input 2 5 2 4" xfId="5861" xr:uid="{00000000-0005-0000-0000-0000A8110000}"/>
    <cellStyle name="Input 2 5 3" xfId="1960" xr:uid="{00000000-0005-0000-0000-0000A9110000}"/>
    <cellStyle name="Input 2 5 3 2" xfId="3973" xr:uid="{00000000-0005-0000-0000-0000AA110000}"/>
    <cellStyle name="Input 2 5 3 2 2" xfId="5445" xr:uid="{00000000-0005-0000-0000-0000AB110000}"/>
    <cellStyle name="Input 2 5 3 2 2 2" xfId="8433" xr:uid="{00000000-0005-0000-0000-0000AC110000}"/>
    <cellStyle name="Input 2 5 3 2 3" xfId="6831" xr:uid="{00000000-0005-0000-0000-0000AD110000}"/>
    <cellStyle name="Input 2 5 3 3" xfId="5055" xr:uid="{00000000-0005-0000-0000-0000AE110000}"/>
    <cellStyle name="Input 2 5 3 3 2" xfId="8043" xr:uid="{00000000-0005-0000-0000-0000AF110000}"/>
    <cellStyle name="Input 2 5 3 4" xfId="5862" xr:uid="{00000000-0005-0000-0000-0000B0110000}"/>
    <cellStyle name="Input 2 5 4" xfId="1961" xr:uid="{00000000-0005-0000-0000-0000B1110000}"/>
    <cellStyle name="Input 2 5 4 2" xfId="3974" xr:uid="{00000000-0005-0000-0000-0000B2110000}"/>
    <cellStyle name="Input 2 5 4 2 2" xfId="5446" xr:uid="{00000000-0005-0000-0000-0000B3110000}"/>
    <cellStyle name="Input 2 5 4 2 2 2" xfId="8434" xr:uid="{00000000-0005-0000-0000-0000B4110000}"/>
    <cellStyle name="Input 2 5 4 2 3" xfId="6832" xr:uid="{00000000-0005-0000-0000-0000B5110000}"/>
    <cellStyle name="Input 2 5 4 3" xfId="5056" xr:uid="{00000000-0005-0000-0000-0000B6110000}"/>
    <cellStyle name="Input 2 5 4 3 2" xfId="8044" xr:uid="{00000000-0005-0000-0000-0000B7110000}"/>
    <cellStyle name="Input 2 5 4 4" xfId="5863" xr:uid="{00000000-0005-0000-0000-0000B8110000}"/>
    <cellStyle name="Input 2 5 5" xfId="3975" xr:uid="{00000000-0005-0000-0000-0000B9110000}"/>
    <cellStyle name="Input 2 5 5 2" xfId="5447" xr:uid="{00000000-0005-0000-0000-0000BA110000}"/>
    <cellStyle name="Input 2 5 5 2 2" xfId="8435" xr:uid="{00000000-0005-0000-0000-0000BB110000}"/>
    <cellStyle name="Input 2 5 5 3" xfId="6833" xr:uid="{00000000-0005-0000-0000-0000BC110000}"/>
    <cellStyle name="Input 2 5 6" xfId="5053" xr:uid="{00000000-0005-0000-0000-0000BD110000}"/>
    <cellStyle name="Input 2 5 6 2" xfId="8041" xr:uid="{00000000-0005-0000-0000-0000BE110000}"/>
    <cellStyle name="Input 2 5 7" xfId="5860" xr:uid="{00000000-0005-0000-0000-0000BF110000}"/>
    <cellStyle name="Input 2 50" xfId="1962" xr:uid="{00000000-0005-0000-0000-0000C0110000}"/>
    <cellStyle name="Input 2 50 2" xfId="3976" xr:uid="{00000000-0005-0000-0000-0000C1110000}"/>
    <cellStyle name="Input 2 50 2 2" xfId="5448" xr:uid="{00000000-0005-0000-0000-0000C2110000}"/>
    <cellStyle name="Input 2 50 2 2 2" xfId="8436" xr:uid="{00000000-0005-0000-0000-0000C3110000}"/>
    <cellStyle name="Input 2 50 2 3" xfId="6834" xr:uid="{00000000-0005-0000-0000-0000C4110000}"/>
    <cellStyle name="Input 2 50 3" xfId="5057" xr:uid="{00000000-0005-0000-0000-0000C5110000}"/>
    <cellStyle name="Input 2 50 3 2" xfId="8045" xr:uid="{00000000-0005-0000-0000-0000C6110000}"/>
    <cellStyle name="Input 2 50 4" xfId="5864" xr:uid="{00000000-0005-0000-0000-0000C7110000}"/>
    <cellStyle name="Input 2 51" xfId="3977" xr:uid="{00000000-0005-0000-0000-0000C8110000}"/>
    <cellStyle name="Input 2 51 2" xfId="5449" xr:uid="{00000000-0005-0000-0000-0000C9110000}"/>
    <cellStyle name="Input 2 51 2 2" xfId="8437" xr:uid="{00000000-0005-0000-0000-0000CA110000}"/>
    <cellStyle name="Input 2 51 3" xfId="6835" xr:uid="{00000000-0005-0000-0000-0000CB110000}"/>
    <cellStyle name="Input 2 52" xfId="4687" xr:uid="{00000000-0005-0000-0000-0000CC110000}"/>
    <cellStyle name="Input 2 52 2" xfId="7675" xr:uid="{00000000-0005-0000-0000-0000CD110000}"/>
    <cellStyle name="Input 2 53" xfId="5479" xr:uid="{00000000-0005-0000-0000-0000CE110000}"/>
    <cellStyle name="Input 2 6" xfId="1963" xr:uid="{00000000-0005-0000-0000-0000CF110000}"/>
    <cellStyle name="Input 2 6 2" xfId="1964" xr:uid="{00000000-0005-0000-0000-0000D0110000}"/>
    <cellStyle name="Input 2 6 2 2" xfId="3978" xr:uid="{00000000-0005-0000-0000-0000D1110000}"/>
    <cellStyle name="Input 2 6 2 2 2" xfId="5450" xr:uid="{00000000-0005-0000-0000-0000D2110000}"/>
    <cellStyle name="Input 2 6 2 2 2 2" xfId="8438" xr:uid="{00000000-0005-0000-0000-0000D3110000}"/>
    <cellStyle name="Input 2 6 2 2 3" xfId="6836" xr:uid="{00000000-0005-0000-0000-0000D4110000}"/>
    <cellStyle name="Input 2 6 2 3" xfId="5059" xr:uid="{00000000-0005-0000-0000-0000D5110000}"/>
    <cellStyle name="Input 2 6 2 3 2" xfId="8047" xr:uid="{00000000-0005-0000-0000-0000D6110000}"/>
    <cellStyle name="Input 2 6 2 4" xfId="5866" xr:uid="{00000000-0005-0000-0000-0000D7110000}"/>
    <cellStyle name="Input 2 6 3" xfId="1965" xr:uid="{00000000-0005-0000-0000-0000D8110000}"/>
    <cellStyle name="Input 2 6 3 2" xfId="3979" xr:uid="{00000000-0005-0000-0000-0000D9110000}"/>
    <cellStyle name="Input 2 6 3 2 2" xfId="5451" xr:uid="{00000000-0005-0000-0000-0000DA110000}"/>
    <cellStyle name="Input 2 6 3 2 2 2" xfId="8439" xr:uid="{00000000-0005-0000-0000-0000DB110000}"/>
    <cellStyle name="Input 2 6 3 2 3" xfId="6837" xr:uid="{00000000-0005-0000-0000-0000DC110000}"/>
    <cellStyle name="Input 2 6 3 3" xfId="5060" xr:uid="{00000000-0005-0000-0000-0000DD110000}"/>
    <cellStyle name="Input 2 6 3 3 2" xfId="8048" xr:uid="{00000000-0005-0000-0000-0000DE110000}"/>
    <cellStyle name="Input 2 6 3 4" xfId="5867" xr:uid="{00000000-0005-0000-0000-0000DF110000}"/>
    <cellStyle name="Input 2 6 4" xfId="1966" xr:uid="{00000000-0005-0000-0000-0000E0110000}"/>
    <cellStyle name="Input 2 6 4 2" xfId="3980" xr:uid="{00000000-0005-0000-0000-0000E1110000}"/>
    <cellStyle name="Input 2 6 4 2 2" xfId="5452" xr:uid="{00000000-0005-0000-0000-0000E2110000}"/>
    <cellStyle name="Input 2 6 4 2 2 2" xfId="8440" xr:uid="{00000000-0005-0000-0000-0000E3110000}"/>
    <cellStyle name="Input 2 6 4 2 3" xfId="6838" xr:uid="{00000000-0005-0000-0000-0000E4110000}"/>
    <cellStyle name="Input 2 6 4 3" xfId="5061" xr:uid="{00000000-0005-0000-0000-0000E5110000}"/>
    <cellStyle name="Input 2 6 4 3 2" xfId="8049" xr:uid="{00000000-0005-0000-0000-0000E6110000}"/>
    <cellStyle name="Input 2 6 4 4" xfId="5868" xr:uid="{00000000-0005-0000-0000-0000E7110000}"/>
    <cellStyle name="Input 2 6 5" xfId="3981" xr:uid="{00000000-0005-0000-0000-0000E8110000}"/>
    <cellStyle name="Input 2 6 5 2" xfId="5453" xr:uid="{00000000-0005-0000-0000-0000E9110000}"/>
    <cellStyle name="Input 2 6 5 2 2" xfId="8441" xr:uid="{00000000-0005-0000-0000-0000EA110000}"/>
    <cellStyle name="Input 2 6 5 3" xfId="6839" xr:uid="{00000000-0005-0000-0000-0000EB110000}"/>
    <cellStyle name="Input 2 6 6" xfId="5058" xr:uid="{00000000-0005-0000-0000-0000EC110000}"/>
    <cellStyle name="Input 2 6 6 2" xfId="8046" xr:uid="{00000000-0005-0000-0000-0000ED110000}"/>
    <cellStyle name="Input 2 6 7" xfId="5865" xr:uid="{00000000-0005-0000-0000-0000EE110000}"/>
    <cellStyle name="Input 2 7" xfId="1967" xr:uid="{00000000-0005-0000-0000-0000EF110000}"/>
    <cellStyle name="Input 2 7 2" xfId="1968" xr:uid="{00000000-0005-0000-0000-0000F0110000}"/>
    <cellStyle name="Input 2 7 2 2" xfId="3982" xr:uid="{00000000-0005-0000-0000-0000F1110000}"/>
    <cellStyle name="Input 2 7 2 2 2" xfId="5454" xr:uid="{00000000-0005-0000-0000-0000F2110000}"/>
    <cellStyle name="Input 2 7 2 2 2 2" xfId="8442" xr:uid="{00000000-0005-0000-0000-0000F3110000}"/>
    <cellStyle name="Input 2 7 2 2 3" xfId="6840" xr:uid="{00000000-0005-0000-0000-0000F4110000}"/>
    <cellStyle name="Input 2 7 2 3" xfId="5063" xr:uid="{00000000-0005-0000-0000-0000F5110000}"/>
    <cellStyle name="Input 2 7 2 3 2" xfId="8051" xr:uid="{00000000-0005-0000-0000-0000F6110000}"/>
    <cellStyle name="Input 2 7 2 4" xfId="5870" xr:uid="{00000000-0005-0000-0000-0000F7110000}"/>
    <cellStyle name="Input 2 7 3" xfId="1969" xr:uid="{00000000-0005-0000-0000-0000F8110000}"/>
    <cellStyle name="Input 2 7 3 2" xfId="3983" xr:uid="{00000000-0005-0000-0000-0000F9110000}"/>
    <cellStyle name="Input 2 7 3 2 2" xfId="5455" xr:uid="{00000000-0005-0000-0000-0000FA110000}"/>
    <cellStyle name="Input 2 7 3 2 2 2" xfId="8443" xr:uid="{00000000-0005-0000-0000-0000FB110000}"/>
    <cellStyle name="Input 2 7 3 2 3" xfId="6841" xr:uid="{00000000-0005-0000-0000-0000FC110000}"/>
    <cellStyle name="Input 2 7 3 3" xfId="5064" xr:uid="{00000000-0005-0000-0000-0000FD110000}"/>
    <cellStyle name="Input 2 7 3 3 2" xfId="8052" xr:uid="{00000000-0005-0000-0000-0000FE110000}"/>
    <cellStyle name="Input 2 7 3 4" xfId="5871" xr:uid="{00000000-0005-0000-0000-0000FF110000}"/>
    <cellStyle name="Input 2 7 4" xfId="1970" xr:uid="{00000000-0005-0000-0000-000000120000}"/>
    <cellStyle name="Input 2 7 4 2" xfId="3984" xr:uid="{00000000-0005-0000-0000-000001120000}"/>
    <cellStyle name="Input 2 7 4 2 2" xfId="5456" xr:uid="{00000000-0005-0000-0000-000002120000}"/>
    <cellStyle name="Input 2 7 4 2 2 2" xfId="8444" xr:uid="{00000000-0005-0000-0000-000003120000}"/>
    <cellStyle name="Input 2 7 4 2 3" xfId="6842" xr:uid="{00000000-0005-0000-0000-000004120000}"/>
    <cellStyle name="Input 2 7 4 3" xfId="5065" xr:uid="{00000000-0005-0000-0000-000005120000}"/>
    <cellStyle name="Input 2 7 4 3 2" xfId="8053" xr:uid="{00000000-0005-0000-0000-000006120000}"/>
    <cellStyle name="Input 2 7 4 4" xfId="5872" xr:uid="{00000000-0005-0000-0000-000007120000}"/>
    <cellStyle name="Input 2 7 5" xfId="3985" xr:uid="{00000000-0005-0000-0000-000008120000}"/>
    <cellStyle name="Input 2 7 5 2" xfId="5457" xr:uid="{00000000-0005-0000-0000-000009120000}"/>
    <cellStyle name="Input 2 7 5 2 2" xfId="8445" xr:uid="{00000000-0005-0000-0000-00000A120000}"/>
    <cellStyle name="Input 2 7 5 3" xfId="6843" xr:uid="{00000000-0005-0000-0000-00000B120000}"/>
    <cellStyle name="Input 2 7 6" xfId="5062" xr:uid="{00000000-0005-0000-0000-00000C120000}"/>
    <cellStyle name="Input 2 7 6 2" xfId="8050" xr:uid="{00000000-0005-0000-0000-00000D120000}"/>
    <cellStyle name="Input 2 7 7" xfId="5869" xr:uid="{00000000-0005-0000-0000-00000E120000}"/>
    <cellStyle name="Input 2 8" xfId="1971" xr:uid="{00000000-0005-0000-0000-00000F120000}"/>
    <cellStyle name="Input 2 8 2" xfId="1972" xr:uid="{00000000-0005-0000-0000-000010120000}"/>
    <cellStyle name="Input 2 8 2 2" xfId="3986" xr:uid="{00000000-0005-0000-0000-000011120000}"/>
    <cellStyle name="Input 2 8 2 2 2" xfId="5458" xr:uid="{00000000-0005-0000-0000-000012120000}"/>
    <cellStyle name="Input 2 8 2 2 2 2" xfId="8446" xr:uid="{00000000-0005-0000-0000-000013120000}"/>
    <cellStyle name="Input 2 8 2 2 3" xfId="6844" xr:uid="{00000000-0005-0000-0000-000014120000}"/>
    <cellStyle name="Input 2 8 2 3" xfId="5067" xr:uid="{00000000-0005-0000-0000-000015120000}"/>
    <cellStyle name="Input 2 8 2 3 2" xfId="8055" xr:uid="{00000000-0005-0000-0000-000016120000}"/>
    <cellStyle name="Input 2 8 2 4" xfId="5874" xr:uid="{00000000-0005-0000-0000-000017120000}"/>
    <cellStyle name="Input 2 8 3" xfId="1973" xr:uid="{00000000-0005-0000-0000-000018120000}"/>
    <cellStyle name="Input 2 8 3 2" xfId="3987" xr:uid="{00000000-0005-0000-0000-000019120000}"/>
    <cellStyle name="Input 2 8 3 2 2" xfId="5459" xr:uid="{00000000-0005-0000-0000-00001A120000}"/>
    <cellStyle name="Input 2 8 3 2 2 2" xfId="8447" xr:uid="{00000000-0005-0000-0000-00001B120000}"/>
    <cellStyle name="Input 2 8 3 2 3" xfId="6845" xr:uid="{00000000-0005-0000-0000-00001C120000}"/>
    <cellStyle name="Input 2 8 3 3" xfId="5068" xr:uid="{00000000-0005-0000-0000-00001D120000}"/>
    <cellStyle name="Input 2 8 3 3 2" xfId="8056" xr:uid="{00000000-0005-0000-0000-00001E120000}"/>
    <cellStyle name="Input 2 8 3 4" xfId="5875" xr:uid="{00000000-0005-0000-0000-00001F120000}"/>
    <cellStyle name="Input 2 8 4" xfId="1974" xr:uid="{00000000-0005-0000-0000-000020120000}"/>
    <cellStyle name="Input 2 8 4 2" xfId="3988" xr:uid="{00000000-0005-0000-0000-000021120000}"/>
    <cellStyle name="Input 2 8 4 2 2" xfId="5460" xr:uid="{00000000-0005-0000-0000-000022120000}"/>
    <cellStyle name="Input 2 8 4 2 2 2" xfId="8448" xr:uid="{00000000-0005-0000-0000-000023120000}"/>
    <cellStyle name="Input 2 8 4 2 3" xfId="6846" xr:uid="{00000000-0005-0000-0000-000024120000}"/>
    <cellStyle name="Input 2 8 4 3" xfId="5069" xr:uid="{00000000-0005-0000-0000-000025120000}"/>
    <cellStyle name="Input 2 8 4 3 2" xfId="8057" xr:uid="{00000000-0005-0000-0000-000026120000}"/>
    <cellStyle name="Input 2 8 4 4" xfId="5876" xr:uid="{00000000-0005-0000-0000-000027120000}"/>
    <cellStyle name="Input 2 8 5" xfId="3989" xr:uid="{00000000-0005-0000-0000-000028120000}"/>
    <cellStyle name="Input 2 8 5 2" xfId="5461" xr:uid="{00000000-0005-0000-0000-000029120000}"/>
    <cellStyle name="Input 2 8 5 2 2" xfId="8449" xr:uid="{00000000-0005-0000-0000-00002A120000}"/>
    <cellStyle name="Input 2 8 5 3" xfId="6847" xr:uid="{00000000-0005-0000-0000-00002B120000}"/>
    <cellStyle name="Input 2 8 6" xfId="5066" xr:uid="{00000000-0005-0000-0000-00002C120000}"/>
    <cellStyle name="Input 2 8 6 2" xfId="8054" xr:uid="{00000000-0005-0000-0000-00002D120000}"/>
    <cellStyle name="Input 2 8 7" xfId="5873" xr:uid="{00000000-0005-0000-0000-00002E120000}"/>
    <cellStyle name="Input 2 9" xfId="1975" xr:uid="{00000000-0005-0000-0000-00002F120000}"/>
    <cellStyle name="Input 2 9 2" xfId="1976" xr:uid="{00000000-0005-0000-0000-000030120000}"/>
    <cellStyle name="Input 2 9 2 2" xfId="3990" xr:uid="{00000000-0005-0000-0000-000031120000}"/>
    <cellStyle name="Input 2 9 2 2 2" xfId="5462" xr:uid="{00000000-0005-0000-0000-000032120000}"/>
    <cellStyle name="Input 2 9 2 2 2 2" xfId="8450" xr:uid="{00000000-0005-0000-0000-000033120000}"/>
    <cellStyle name="Input 2 9 2 2 3" xfId="6848" xr:uid="{00000000-0005-0000-0000-000034120000}"/>
    <cellStyle name="Input 2 9 2 3" xfId="5071" xr:uid="{00000000-0005-0000-0000-000035120000}"/>
    <cellStyle name="Input 2 9 2 3 2" xfId="8059" xr:uid="{00000000-0005-0000-0000-000036120000}"/>
    <cellStyle name="Input 2 9 2 4" xfId="5878" xr:uid="{00000000-0005-0000-0000-000037120000}"/>
    <cellStyle name="Input 2 9 3" xfId="1977" xr:uid="{00000000-0005-0000-0000-000038120000}"/>
    <cellStyle name="Input 2 9 3 2" xfId="3991" xr:uid="{00000000-0005-0000-0000-000039120000}"/>
    <cellStyle name="Input 2 9 3 2 2" xfId="5463" xr:uid="{00000000-0005-0000-0000-00003A120000}"/>
    <cellStyle name="Input 2 9 3 2 2 2" xfId="8451" xr:uid="{00000000-0005-0000-0000-00003B120000}"/>
    <cellStyle name="Input 2 9 3 2 3" xfId="6849" xr:uid="{00000000-0005-0000-0000-00003C120000}"/>
    <cellStyle name="Input 2 9 3 3" xfId="5072" xr:uid="{00000000-0005-0000-0000-00003D120000}"/>
    <cellStyle name="Input 2 9 3 3 2" xfId="8060" xr:uid="{00000000-0005-0000-0000-00003E120000}"/>
    <cellStyle name="Input 2 9 3 4" xfId="5879" xr:uid="{00000000-0005-0000-0000-00003F120000}"/>
    <cellStyle name="Input 2 9 4" xfId="1978" xr:uid="{00000000-0005-0000-0000-000040120000}"/>
    <cellStyle name="Input 2 9 4 2" xfId="3992" xr:uid="{00000000-0005-0000-0000-000041120000}"/>
    <cellStyle name="Input 2 9 4 2 2" xfId="5464" xr:uid="{00000000-0005-0000-0000-000042120000}"/>
    <cellStyle name="Input 2 9 4 2 2 2" xfId="8452" xr:uid="{00000000-0005-0000-0000-000043120000}"/>
    <cellStyle name="Input 2 9 4 2 3" xfId="6850" xr:uid="{00000000-0005-0000-0000-000044120000}"/>
    <cellStyle name="Input 2 9 4 3" xfId="5073" xr:uid="{00000000-0005-0000-0000-000045120000}"/>
    <cellStyle name="Input 2 9 4 3 2" xfId="8061" xr:uid="{00000000-0005-0000-0000-000046120000}"/>
    <cellStyle name="Input 2 9 4 4" xfId="5880" xr:uid="{00000000-0005-0000-0000-000047120000}"/>
    <cellStyle name="Input 2 9 5" xfId="3993" xr:uid="{00000000-0005-0000-0000-000048120000}"/>
    <cellStyle name="Input 2 9 5 2" xfId="5465" xr:uid="{00000000-0005-0000-0000-000049120000}"/>
    <cellStyle name="Input 2 9 5 2 2" xfId="8453" xr:uid="{00000000-0005-0000-0000-00004A120000}"/>
    <cellStyle name="Input 2 9 5 3" xfId="6851" xr:uid="{00000000-0005-0000-0000-00004B120000}"/>
    <cellStyle name="Input 2 9 6" xfId="5070" xr:uid="{00000000-0005-0000-0000-00004C120000}"/>
    <cellStyle name="Input 2 9 6 2" xfId="8058" xr:uid="{00000000-0005-0000-0000-00004D120000}"/>
    <cellStyle name="Input 2 9 7" xfId="5877" xr:uid="{00000000-0005-0000-0000-00004E120000}"/>
    <cellStyle name="Input 3" xfId="744" xr:uid="{00000000-0005-0000-0000-00004F120000}"/>
    <cellStyle name="Input 4" xfId="745" xr:uid="{00000000-0005-0000-0000-000050120000}"/>
    <cellStyle name="Input 4 2" xfId="1979" xr:uid="{00000000-0005-0000-0000-000051120000}"/>
    <cellStyle name="Input 4 2 2" xfId="3994" xr:uid="{00000000-0005-0000-0000-000052120000}"/>
    <cellStyle name="Input 4 2 2 2" xfId="5466" xr:uid="{00000000-0005-0000-0000-000053120000}"/>
    <cellStyle name="Input 4 2 2 2 2" xfId="8454" xr:uid="{00000000-0005-0000-0000-000054120000}"/>
    <cellStyle name="Input 4 2 2 3" xfId="6852" xr:uid="{00000000-0005-0000-0000-000055120000}"/>
    <cellStyle name="Input 4 2 3" xfId="5074" xr:uid="{00000000-0005-0000-0000-000056120000}"/>
    <cellStyle name="Input 4 2 3 2" xfId="8062" xr:uid="{00000000-0005-0000-0000-000057120000}"/>
    <cellStyle name="Input 4 2 4" xfId="5881" xr:uid="{00000000-0005-0000-0000-000058120000}"/>
    <cellStyle name="Input 4 3" xfId="1980" xr:uid="{00000000-0005-0000-0000-000059120000}"/>
    <cellStyle name="Input 4 3 2" xfId="3995" xr:uid="{00000000-0005-0000-0000-00005A120000}"/>
    <cellStyle name="Input 4 3 2 2" xfId="5467" xr:uid="{00000000-0005-0000-0000-00005B120000}"/>
    <cellStyle name="Input 4 3 2 2 2" xfId="8455" xr:uid="{00000000-0005-0000-0000-00005C120000}"/>
    <cellStyle name="Input 4 3 2 3" xfId="6853" xr:uid="{00000000-0005-0000-0000-00005D120000}"/>
    <cellStyle name="Input 4 3 3" xfId="5075" xr:uid="{00000000-0005-0000-0000-00005E120000}"/>
    <cellStyle name="Input 4 3 3 2" xfId="8063" xr:uid="{00000000-0005-0000-0000-00005F120000}"/>
    <cellStyle name="Input 4 3 4" xfId="5882" xr:uid="{00000000-0005-0000-0000-000060120000}"/>
    <cellStyle name="Input 4 4" xfId="1981" xr:uid="{00000000-0005-0000-0000-000061120000}"/>
    <cellStyle name="Input 4 4 2" xfId="3996" xr:uid="{00000000-0005-0000-0000-000062120000}"/>
    <cellStyle name="Input 4 4 2 2" xfId="5468" xr:uid="{00000000-0005-0000-0000-000063120000}"/>
    <cellStyle name="Input 4 4 2 2 2" xfId="8456" xr:uid="{00000000-0005-0000-0000-000064120000}"/>
    <cellStyle name="Input 4 4 2 3" xfId="6854" xr:uid="{00000000-0005-0000-0000-000065120000}"/>
    <cellStyle name="Input 4 4 3" xfId="5076" xr:uid="{00000000-0005-0000-0000-000066120000}"/>
    <cellStyle name="Input 4 4 3 2" xfId="8064" xr:uid="{00000000-0005-0000-0000-000067120000}"/>
    <cellStyle name="Input 4 4 4" xfId="5883" xr:uid="{00000000-0005-0000-0000-000068120000}"/>
    <cellStyle name="Input 4 5" xfId="3997" xr:uid="{00000000-0005-0000-0000-000069120000}"/>
    <cellStyle name="Input 4 5 2" xfId="5469" xr:uid="{00000000-0005-0000-0000-00006A120000}"/>
    <cellStyle name="Input 4 5 2 2" xfId="8457" xr:uid="{00000000-0005-0000-0000-00006B120000}"/>
    <cellStyle name="Input 4 5 3" xfId="6855" xr:uid="{00000000-0005-0000-0000-00006C120000}"/>
    <cellStyle name="Input 4 6" xfId="4688" xr:uid="{00000000-0005-0000-0000-00006D120000}"/>
    <cellStyle name="Input 4 6 2" xfId="7676" xr:uid="{00000000-0005-0000-0000-00006E120000}"/>
    <cellStyle name="Input 4 7" xfId="5480" xr:uid="{00000000-0005-0000-0000-00006F120000}"/>
    <cellStyle name="Input 5" xfId="3998" xr:uid="{00000000-0005-0000-0000-000070120000}"/>
    <cellStyle name="Input 5 2" xfId="5470" xr:uid="{00000000-0005-0000-0000-000071120000}"/>
    <cellStyle name="Input 5 2 2" xfId="8458" xr:uid="{00000000-0005-0000-0000-000072120000}"/>
    <cellStyle name="Input 5 3" xfId="6856" xr:uid="{00000000-0005-0000-0000-000073120000}"/>
    <cellStyle name="Linked Cell 2" xfId="746" xr:uid="{00000000-0005-0000-0000-000074120000}"/>
    <cellStyle name="Linked Cell 3" xfId="747" xr:uid="{00000000-0005-0000-0000-000075120000}"/>
    <cellStyle name="Linked Cell 4" xfId="748" xr:uid="{00000000-0005-0000-0000-000076120000}"/>
    <cellStyle name="Major_heading" xfId="749" xr:uid="{00000000-0005-0000-0000-000077120000}"/>
    <cellStyle name="MajorTotals" xfId="750" xr:uid="{00000000-0005-0000-0000-000078120000}"/>
    <cellStyle name="MajorTotals 2" xfId="1982" xr:uid="{00000000-0005-0000-0000-000079120000}"/>
    <cellStyle name="MinistryFieldTitle" xfId="751" xr:uid="{00000000-0005-0000-0000-00007A120000}"/>
    <cellStyle name="MinistryFieldTitle 2" xfId="1983" xr:uid="{00000000-0005-0000-0000-00007B120000}"/>
    <cellStyle name="N " xfId="3999" xr:uid="{00000000-0005-0000-0000-00007C120000}"/>
    <cellStyle name="Neutral 2" xfId="752" xr:uid="{00000000-0005-0000-0000-00007D120000}"/>
    <cellStyle name="Neutral 3" xfId="753" xr:uid="{00000000-0005-0000-0000-00007E120000}"/>
    <cellStyle name="Neutral 4" xfId="754" xr:uid="{00000000-0005-0000-0000-00007F120000}"/>
    <cellStyle name="Normal" xfId="0" builtinId="0"/>
    <cellStyle name="Normal - Style1" xfId="755" xr:uid="{00000000-0005-0000-0000-000081120000}"/>
    <cellStyle name="Normal 10" xfId="756" xr:uid="{00000000-0005-0000-0000-000082120000}"/>
    <cellStyle name="Normal 10 14" xfId="4000" xr:uid="{00000000-0005-0000-0000-000083120000}"/>
    <cellStyle name="Normal 10 2" xfId="757" xr:uid="{00000000-0005-0000-0000-000084120000}"/>
    <cellStyle name="Normal 10 2 2" xfId="1984" xr:uid="{00000000-0005-0000-0000-000085120000}"/>
    <cellStyle name="Normal 10 3" xfId="1985" xr:uid="{00000000-0005-0000-0000-000086120000}"/>
    <cellStyle name="Normal 10 4" xfId="3029" xr:uid="{00000000-0005-0000-0000-000087120000}"/>
    <cellStyle name="Normal 100" xfId="758" xr:uid="{00000000-0005-0000-0000-000088120000}"/>
    <cellStyle name="Normal 100 2" xfId="759" xr:uid="{00000000-0005-0000-0000-000089120000}"/>
    <cellStyle name="Normal 100 2 2" xfId="760" xr:uid="{00000000-0005-0000-0000-00008A120000}"/>
    <cellStyle name="Normal 100 2 2 2" xfId="761" xr:uid="{00000000-0005-0000-0000-00008B120000}"/>
    <cellStyle name="Normal 100 2 2 3" xfId="1986" xr:uid="{00000000-0005-0000-0000-00008C120000}"/>
    <cellStyle name="Normal 100 2 3" xfId="762" xr:uid="{00000000-0005-0000-0000-00008D120000}"/>
    <cellStyle name="Normal 100 2 4" xfId="1987" xr:uid="{00000000-0005-0000-0000-00008E120000}"/>
    <cellStyle name="Normal 100 3" xfId="763" xr:uid="{00000000-0005-0000-0000-00008F120000}"/>
    <cellStyle name="Normal 100 3 2" xfId="764" xr:uid="{00000000-0005-0000-0000-000090120000}"/>
    <cellStyle name="Normal 100 3 3" xfId="1988" xr:uid="{00000000-0005-0000-0000-000091120000}"/>
    <cellStyle name="Normal 100 4" xfId="765" xr:uid="{00000000-0005-0000-0000-000092120000}"/>
    <cellStyle name="Normal 100 5" xfId="1989" xr:uid="{00000000-0005-0000-0000-000093120000}"/>
    <cellStyle name="Normal 101" xfId="766" xr:uid="{00000000-0005-0000-0000-000094120000}"/>
    <cellStyle name="Normal 101 2" xfId="767" xr:uid="{00000000-0005-0000-0000-000095120000}"/>
    <cellStyle name="Normal 101 2 2" xfId="768" xr:uid="{00000000-0005-0000-0000-000096120000}"/>
    <cellStyle name="Normal 101 2 2 2" xfId="769" xr:uid="{00000000-0005-0000-0000-000097120000}"/>
    <cellStyle name="Normal 101 2 2 3" xfId="1990" xr:uid="{00000000-0005-0000-0000-000098120000}"/>
    <cellStyle name="Normal 101 2 3" xfId="770" xr:uid="{00000000-0005-0000-0000-000099120000}"/>
    <cellStyle name="Normal 101 2 4" xfId="1991" xr:uid="{00000000-0005-0000-0000-00009A120000}"/>
    <cellStyle name="Normal 101 3" xfId="771" xr:uid="{00000000-0005-0000-0000-00009B120000}"/>
    <cellStyle name="Normal 101 3 2" xfId="772" xr:uid="{00000000-0005-0000-0000-00009C120000}"/>
    <cellStyle name="Normal 101 3 3" xfId="1992" xr:uid="{00000000-0005-0000-0000-00009D120000}"/>
    <cellStyle name="Normal 101 4" xfId="773" xr:uid="{00000000-0005-0000-0000-00009E120000}"/>
    <cellStyle name="Normal 101 5" xfId="1993" xr:uid="{00000000-0005-0000-0000-00009F120000}"/>
    <cellStyle name="Normal 102" xfId="774" xr:uid="{00000000-0005-0000-0000-0000A0120000}"/>
    <cellStyle name="Normal 102 2" xfId="775" xr:uid="{00000000-0005-0000-0000-0000A1120000}"/>
    <cellStyle name="Normal 102 2 2" xfId="776" xr:uid="{00000000-0005-0000-0000-0000A2120000}"/>
    <cellStyle name="Normal 102 2 2 2" xfId="777" xr:uid="{00000000-0005-0000-0000-0000A3120000}"/>
    <cellStyle name="Normal 102 2 2 3" xfId="1994" xr:uid="{00000000-0005-0000-0000-0000A4120000}"/>
    <cellStyle name="Normal 102 2 3" xfId="778" xr:uid="{00000000-0005-0000-0000-0000A5120000}"/>
    <cellStyle name="Normal 102 2 4" xfId="1995" xr:uid="{00000000-0005-0000-0000-0000A6120000}"/>
    <cellStyle name="Normal 102 3" xfId="779" xr:uid="{00000000-0005-0000-0000-0000A7120000}"/>
    <cellStyle name="Normal 102 3 2" xfId="780" xr:uid="{00000000-0005-0000-0000-0000A8120000}"/>
    <cellStyle name="Normal 102 3 3" xfId="1996" xr:uid="{00000000-0005-0000-0000-0000A9120000}"/>
    <cellStyle name="Normal 102 4" xfId="781" xr:uid="{00000000-0005-0000-0000-0000AA120000}"/>
    <cellStyle name="Normal 102 5" xfId="1997" xr:uid="{00000000-0005-0000-0000-0000AB120000}"/>
    <cellStyle name="Normal 103" xfId="782" xr:uid="{00000000-0005-0000-0000-0000AC120000}"/>
    <cellStyle name="Normal 103 2" xfId="783" xr:uid="{00000000-0005-0000-0000-0000AD120000}"/>
    <cellStyle name="Normal 103 2 2" xfId="784" xr:uid="{00000000-0005-0000-0000-0000AE120000}"/>
    <cellStyle name="Normal 103 2 2 2" xfId="785" xr:uid="{00000000-0005-0000-0000-0000AF120000}"/>
    <cellStyle name="Normal 103 2 2 3" xfId="1998" xr:uid="{00000000-0005-0000-0000-0000B0120000}"/>
    <cellStyle name="Normal 103 2 3" xfId="786" xr:uid="{00000000-0005-0000-0000-0000B1120000}"/>
    <cellStyle name="Normal 103 2 4" xfId="1999" xr:uid="{00000000-0005-0000-0000-0000B2120000}"/>
    <cellStyle name="Normal 103 3" xfId="787" xr:uid="{00000000-0005-0000-0000-0000B3120000}"/>
    <cellStyle name="Normal 103 3 2" xfId="788" xr:uid="{00000000-0005-0000-0000-0000B4120000}"/>
    <cellStyle name="Normal 103 3 3" xfId="2000" xr:uid="{00000000-0005-0000-0000-0000B5120000}"/>
    <cellStyle name="Normal 103 4" xfId="789" xr:uid="{00000000-0005-0000-0000-0000B6120000}"/>
    <cellStyle name="Normal 103 5" xfId="2001" xr:uid="{00000000-0005-0000-0000-0000B7120000}"/>
    <cellStyle name="Normal 104" xfId="790" xr:uid="{00000000-0005-0000-0000-0000B8120000}"/>
    <cellStyle name="Normal 104 2" xfId="791" xr:uid="{00000000-0005-0000-0000-0000B9120000}"/>
    <cellStyle name="Normal 104 2 2" xfId="792" xr:uid="{00000000-0005-0000-0000-0000BA120000}"/>
    <cellStyle name="Normal 104 2 2 2" xfId="793" xr:uid="{00000000-0005-0000-0000-0000BB120000}"/>
    <cellStyle name="Normal 104 2 2 3" xfId="2002" xr:uid="{00000000-0005-0000-0000-0000BC120000}"/>
    <cellStyle name="Normal 104 2 3" xfId="794" xr:uid="{00000000-0005-0000-0000-0000BD120000}"/>
    <cellStyle name="Normal 104 2 4" xfId="2003" xr:uid="{00000000-0005-0000-0000-0000BE120000}"/>
    <cellStyle name="Normal 104 3" xfId="795" xr:uid="{00000000-0005-0000-0000-0000BF120000}"/>
    <cellStyle name="Normal 104 3 2" xfId="796" xr:uid="{00000000-0005-0000-0000-0000C0120000}"/>
    <cellStyle name="Normal 104 3 3" xfId="2004" xr:uid="{00000000-0005-0000-0000-0000C1120000}"/>
    <cellStyle name="Normal 104 4" xfId="797" xr:uid="{00000000-0005-0000-0000-0000C2120000}"/>
    <cellStyle name="Normal 104 5" xfId="2005" xr:uid="{00000000-0005-0000-0000-0000C3120000}"/>
    <cellStyle name="Normal 105" xfId="798" xr:uid="{00000000-0005-0000-0000-0000C4120000}"/>
    <cellStyle name="Normal 105 2" xfId="799" xr:uid="{00000000-0005-0000-0000-0000C5120000}"/>
    <cellStyle name="Normal 105 2 2" xfId="800" xr:uid="{00000000-0005-0000-0000-0000C6120000}"/>
    <cellStyle name="Normal 105 2 2 2" xfId="801" xr:uid="{00000000-0005-0000-0000-0000C7120000}"/>
    <cellStyle name="Normal 105 2 2 3" xfId="2006" xr:uid="{00000000-0005-0000-0000-0000C8120000}"/>
    <cellStyle name="Normal 105 2 3" xfId="802" xr:uid="{00000000-0005-0000-0000-0000C9120000}"/>
    <cellStyle name="Normal 105 2 4" xfId="2007" xr:uid="{00000000-0005-0000-0000-0000CA120000}"/>
    <cellStyle name="Normal 105 3" xfId="803" xr:uid="{00000000-0005-0000-0000-0000CB120000}"/>
    <cellStyle name="Normal 105 3 2" xfId="804" xr:uid="{00000000-0005-0000-0000-0000CC120000}"/>
    <cellStyle name="Normal 105 3 3" xfId="2008" xr:uid="{00000000-0005-0000-0000-0000CD120000}"/>
    <cellStyle name="Normal 105 4" xfId="805" xr:uid="{00000000-0005-0000-0000-0000CE120000}"/>
    <cellStyle name="Normal 105 5" xfId="2009" xr:uid="{00000000-0005-0000-0000-0000CF120000}"/>
    <cellStyle name="Normal 106" xfId="806" xr:uid="{00000000-0005-0000-0000-0000D0120000}"/>
    <cellStyle name="Normal 106 2" xfId="807" xr:uid="{00000000-0005-0000-0000-0000D1120000}"/>
    <cellStyle name="Normal 106 2 2" xfId="808" xr:uid="{00000000-0005-0000-0000-0000D2120000}"/>
    <cellStyle name="Normal 106 2 2 2" xfId="809" xr:uid="{00000000-0005-0000-0000-0000D3120000}"/>
    <cellStyle name="Normal 106 2 2 3" xfId="2010" xr:uid="{00000000-0005-0000-0000-0000D4120000}"/>
    <cellStyle name="Normal 106 2 3" xfId="810" xr:uid="{00000000-0005-0000-0000-0000D5120000}"/>
    <cellStyle name="Normal 106 2 4" xfId="2011" xr:uid="{00000000-0005-0000-0000-0000D6120000}"/>
    <cellStyle name="Normal 106 3" xfId="811" xr:uid="{00000000-0005-0000-0000-0000D7120000}"/>
    <cellStyle name="Normal 106 3 2" xfId="812" xr:uid="{00000000-0005-0000-0000-0000D8120000}"/>
    <cellStyle name="Normal 106 3 3" xfId="2012" xr:uid="{00000000-0005-0000-0000-0000D9120000}"/>
    <cellStyle name="Normal 106 4" xfId="813" xr:uid="{00000000-0005-0000-0000-0000DA120000}"/>
    <cellStyle name="Normal 106 5" xfId="2013" xr:uid="{00000000-0005-0000-0000-0000DB120000}"/>
    <cellStyle name="Normal 107" xfId="814" xr:uid="{00000000-0005-0000-0000-0000DC120000}"/>
    <cellStyle name="Normal 107 2" xfId="815" xr:uid="{00000000-0005-0000-0000-0000DD120000}"/>
    <cellStyle name="Normal 107 2 2" xfId="816" xr:uid="{00000000-0005-0000-0000-0000DE120000}"/>
    <cellStyle name="Normal 107 2 2 2" xfId="817" xr:uid="{00000000-0005-0000-0000-0000DF120000}"/>
    <cellStyle name="Normal 107 2 2 3" xfId="2014" xr:uid="{00000000-0005-0000-0000-0000E0120000}"/>
    <cellStyle name="Normal 107 2 3" xfId="818" xr:uid="{00000000-0005-0000-0000-0000E1120000}"/>
    <cellStyle name="Normal 107 2 4" xfId="2015" xr:uid="{00000000-0005-0000-0000-0000E2120000}"/>
    <cellStyle name="Normal 107 3" xfId="819" xr:uid="{00000000-0005-0000-0000-0000E3120000}"/>
    <cellStyle name="Normal 107 3 2" xfId="820" xr:uid="{00000000-0005-0000-0000-0000E4120000}"/>
    <cellStyle name="Normal 107 3 3" xfId="2016" xr:uid="{00000000-0005-0000-0000-0000E5120000}"/>
    <cellStyle name="Normal 107 4" xfId="821" xr:uid="{00000000-0005-0000-0000-0000E6120000}"/>
    <cellStyle name="Normal 107 5" xfId="2017" xr:uid="{00000000-0005-0000-0000-0000E7120000}"/>
    <cellStyle name="Normal 108" xfId="822" xr:uid="{00000000-0005-0000-0000-0000E8120000}"/>
    <cellStyle name="Normal 108 2" xfId="823" xr:uid="{00000000-0005-0000-0000-0000E9120000}"/>
    <cellStyle name="Normal 108 2 2" xfId="824" xr:uid="{00000000-0005-0000-0000-0000EA120000}"/>
    <cellStyle name="Normal 108 2 2 2" xfId="825" xr:uid="{00000000-0005-0000-0000-0000EB120000}"/>
    <cellStyle name="Normal 108 2 2 3" xfId="2018" xr:uid="{00000000-0005-0000-0000-0000EC120000}"/>
    <cellStyle name="Normal 108 2 3" xfId="826" xr:uid="{00000000-0005-0000-0000-0000ED120000}"/>
    <cellStyle name="Normal 108 2 4" xfId="2019" xr:uid="{00000000-0005-0000-0000-0000EE120000}"/>
    <cellStyle name="Normal 108 3" xfId="827" xr:uid="{00000000-0005-0000-0000-0000EF120000}"/>
    <cellStyle name="Normal 108 3 2" xfId="828" xr:uid="{00000000-0005-0000-0000-0000F0120000}"/>
    <cellStyle name="Normal 108 3 3" xfId="2020" xr:uid="{00000000-0005-0000-0000-0000F1120000}"/>
    <cellStyle name="Normal 108 4" xfId="829" xr:uid="{00000000-0005-0000-0000-0000F2120000}"/>
    <cellStyle name="Normal 108 5" xfId="2021" xr:uid="{00000000-0005-0000-0000-0000F3120000}"/>
    <cellStyle name="Normal 1085" xfId="4001" xr:uid="{00000000-0005-0000-0000-0000F4120000}"/>
    <cellStyle name="Normal 109" xfId="830" xr:uid="{00000000-0005-0000-0000-0000F5120000}"/>
    <cellStyle name="Normal 109 2" xfId="831" xr:uid="{00000000-0005-0000-0000-0000F6120000}"/>
    <cellStyle name="Normal 109 2 2" xfId="832" xr:uid="{00000000-0005-0000-0000-0000F7120000}"/>
    <cellStyle name="Normal 109 2 2 2" xfId="833" xr:uid="{00000000-0005-0000-0000-0000F8120000}"/>
    <cellStyle name="Normal 109 2 2 3" xfId="2022" xr:uid="{00000000-0005-0000-0000-0000F9120000}"/>
    <cellStyle name="Normal 109 2 3" xfId="834" xr:uid="{00000000-0005-0000-0000-0000FA120000}"/>
    <cellStyle name="Normal 109 2 4" xfId="2023" xr:uid="{00000000-0005-0000-0000-0000FB120000}"/>
    <cellStyle name="Normal 109 3" xfId="835" xr:uid="{00000000-0005-0000-0000-0000FC120000}"/>
    <cellStyle name="Normal 109 3 2" xfId="836" xr:uid="{00000000-0005-0000-0000-0000FD120000}"/>
    <cellStyle name="Normal 109 3 3" xfId="2024" xr:uid="{00000000-0005-0000-0000-0000FE120000}"/>
    <cellStyle name="Normal 109 4" xfId="837" xr:uid="{00000000-0005-0000-0000-0000FF120000}"/>
    <cellStyle name="Normal 109 5" xfId="2025" xr:uid="{00000000-0005-0000-0000-000000130000}"/>
    <cellStyle name="Normal 11" xfId="838" xr:uid="{00000000-0005-0000-0000-000001130000}"/>
    <cellStyle name="Normal 11 2" xfId="839" xr:uid="{00000000-0005-0000-0000-000002130000}"/>
    <cellStyle name="Normal 11 2 2" xfId="2026" xr:uid="{00000000-0005-0000-0000-000003130000}"/>
    <cellStyle name="Normal 11 3" xfId="2027" xr:uid="{00000000-0005-0000-0000-000004130000}"/>
    <cellStyle name="Normal 110" xfId="840" xr:uid="{00000000-0005-0000-0000-000005130000}"/>
    <cellStyle name="Normal 110 2" xfId="841" xr:uid="{00000000-0005-0000-0000-000006130000}"/>
    <cellStyle name="Normal 110 2 2" xfId="842" xr:uid="{00000000-0005-0000-0000-000007130000}"/>
    <cellStyle name="Normal 110 2 2 2" xfId="843" xr:uid="{00000000-0005-0000-0000-000008130000}"/>
    <cellStyle name="Normal 110 2 2 3" xfId="2028" xr:uid="{00000000-0005-0000-0000-000009130000}"/>
    <cellStyle name="Normal 110 2 3" xfId="844" xr:uid="{00000000-0005-0000-0000-00000A130000}"/>
    <cellStyle name="Normal 110 2 4" xfId="2029" xr:uid="{00000000-0005-0000-0000-00000B130000}"/>
    <cellStyle name="Normal 110 3" xfId="845" xr:uid="{00000000-0005-0000-0000-00000C130000}"/>
    <cellStyle name="Normal 110 3 2" xfId="846" xr:uid="{00000000-0005-0000-0000-00000D130000}"/>
    <cellStyle name="Normal 110 3 3" xfId="2030" xr:uid="{00000000-0005-0000-0000-00000E130000}"/>
    <cellStyle name="Normal 110 4" xfId="847" xr:uid="{00000000-0005-0000-0000-00000F130000}"/>
    <cellStyle name="Normal 110 5" xfId="2031" xr:uid="{00000000-0005-0000-0000-000010130000}"/>
    <cellStyle name="Normal 111" xfId="848" xr:uid="{00000000-0005-0000-0000-000011130000}"/>
    <cellStyle name="Normal 111 2" xfId="849" xr:uid="{00000000-0005-0000-0000-000012130000}"/>
    <cellStyle name="Normal 111 2 2" xfId="850" xr:uid="{00000000-0005-0000-0000-000013130000}"/>
    <cellStyle name="Normal 111 2 2 2" xfId="851" xr:uid="{00000000-0005-0000-0000-000014130000}"/>
    <cellStyle name="Normal 111 2 2 3" xfId="2032" xr:uid="{00000000-0005-0000-0000-000015130000}"/>
    <cellStyle name="Normal 111 2 3" xfId="852" xr:uid="{00000000-0005-0000-0000-000016130000}"/>
    <cellStyle name="Normal 111 2 4" xfId="2033" xr:uid="{00000000-0005-0000-0000-000017130000}"/>
    <cellStyle name="Normal 111 3" xfId="853" xr:uid="{00000000-0005-0000-0000-000018130000}"/>
    <cellStyle name="Normal 111 3 2" xfId="854" xr:uid="{00000000-0005-0000-0000-000019130000}"/>
    <cellStyle name="Normal 111 3 3" xfId="2034" xr:uid="{00000000-0005-0000-0000-00001A130000}"/>
    <cellStyle name="Normal 111 4" xfId="855" xr:uid="{00000000-0005-0000-0000-00001B130000}"/>
    <cellStyle name="Normal 111 5" xfId="2035" xr:uid="{00000000-0005-0000-0000-00001C130000}"/>
    <cellStyle name="Normal 1118" xfId="4002" xr:uid="{00000000-0005-0000-0000-00001D130000}"/>
    <cellStyle name="Normal 1119" xfId="4003" xr:uid="{00000000-0005-0000-0000-00001E130000}"/>
    <cellStyle name="Normal 112" xfId="856" xr:uid="{00000000-0005-0000-0000-00001F130000}"/>
    <cellStyle name="Normal 112 2" xfId="857" xr:uid="{00000000-0005-0000-0000-000020130000}"/>
    <cellStyle name="Normal 112 2 2" xfId="858" xr:uid="{00000000-0005-0000-0000-000021130000}"/>
    <cellStyle name="Normal 112 2 2 2" xfId="859" xr:uid="{00000000-0005-0000-0000-000022130000}"/>
    <cellStyle name="Normal 112 2 2 3" xfId="2036" xr:uid="{00000000-0005-0000-0000-000023130000}"/>
    <cellStyle name="Normal 112 2 3" xfId="860" xr:uid="{00000000-0005-0000-0000-000024130000}"/>
    <cellStyle name="Normal 112 2 4" xfId="2037" xr:uid="{00000000-0005-0000-0000-000025130000}"/>
    <cellStyle name="Normal 112 3" xfId="861" xr:uid="{00000000-0005-0000-0000-000026130000}"/>
    <cellStyle name="Normal 112 3 2" xfId="862" xr:uid="{00000000-0005-0000-0000-000027130000}"/>
    <cellStyle name="Normal 112 3 3" xfId="2038" xr:uid="{00000000-0005-0000-0000-000028130000}"/>
    <cellStyle name="Normal 112 4" xfId="863" xr:uid="{00000000-0005-0000-0000-000029130000}"/>
    <cellStyle name="Normal 112 5" xfId="2039" xr:uid="{00000000-0005-0000-0000-00002A130000}"/>
    <cellStyle name="Normal 1120" xfId="4004" xr:uid="{00000000-0005-0000-0000-00002B130000}"/>
    <cellStyle name="Normal 1121" xfId="4005" xr:uid="{00000000-0005-0000-0000-00002C130000}"/>
    <cellStyle name="Normal 1122" xfId="4006" xr:uid="{00000000-0005-0000-0000-00002D130000}"/>
    <cellStyle name="Normal 1123" xfId="4007" xr:uid="{00000000-0005-0000-0000-00002E130000}"/>
    <cellStyle name="Normal 113" xfId="864" xr:uid="{00000000-0005-0000-0000-00002F130000}"/>
    <cellStyle name="Normal 113 2" xfId="865" xr:uid="{00000000-0005-0000-0000-000030130000}"/>
    <cellStyle name="Normal 113 2 2" xfId="866" xr:uid="{00000000-0005-0000-0000-000031130000}"/>
    <cellStyle name="Normal 113 2 2 2" xfId="867" xr:uid="{00000000-0005-0000-0000-000032130000}"/>
    <cellStyle name="Normal 113 2 2 3" xfId="2040" xr:uid="{00000000-0005-0000-0000-000033130000}"/>
    <cellStyle name="Normal 113 2 3" xfId="868" xr:uid="{00000000-0005-0000-0000-000034130000}"/>
    <cellStyle name="Normal 113 2 4" xfId="2041" xr:uid="{00000000-0005-0000-0000-000035130000}"/>
    <cellStyle name="Normal 113 3" xfId="869" xr:uid="{00000000-0005-0000-0000-000036130000}"/>
    <cellStyle name="Normal 113 3 2" xfId="870" xr:uid="{00000000-0005-0000-0000-000037130000}"/>
    <cellStyle name="Normal 113 3 3" xfId="2042" xr:uid="{00000000-0005-0000-0000-000038130000}"/>
    <cellStyle name="Normal 113 4" xfId="871" xr:uid="{00000000-0005-0000-0000-000039130000}"/>
    <cellStyle name="Normal 113 5" xfId="2043" xr:uid="{00000000-0005-0000-0000-00003A130000}"/>
    <cellStyle name="Normal 114" xfId="872" xr:uid="{00000000-0005-0000-0000-00003B130000}"/>
    <cellStyle name="Normal 114 2" xfId="873" xr:uid="{00000000-0005-0000-0000-00003C130000}"/>
    <cellStyle name="Normal 114 2 2" xfId="874" xr:uid="{00000000-0005-0000-0000-00003D130000}"/>
    <cellStyle name="Normal 114 2 2 2" xfId="875" xr:uid="{00000000-0005-0000-0000-00003E130000}"/>
    <cellStyle name="Normal 114 2 2 3" xfId="2044" xr:uid="{00000000-0005-0000-0000-00003F130000}"/>
    <cellStyle name="Normal 114 2 3" xfId="876" xr:uid="{00000000-0005-0000-0000-000040130000}"/>
    <cellStyle name="Normal 114 2 4" xfId="2045" xr:uid="{00000000-0005-0000-0000-000041130000}"/>
    <cellStyle name="Normal 114 3" xfId="877" xr:uid="{00000000-0005-0000-0000-000042130000}"/>
    <cellStyle name="Normal 114 3 2" xfId="878" xr:uid="{00000000-0005-0000-0000-000043130000}"/>
    <cellStyle name="Normal 114 3 3" xfId="2046" xr:uid="{00000000-0005-0000-0000-000044130000}"/>
    <cellStyle name="Normal 114 4" xfId="879" xr:uid="{00000000-0005-0000-0000-000045130000}"/>
    <cellStyle name="Normal 114 5" xfId="2047" xr:uid="{00000000-0005-0000-0000-000046130000}"/>
    <cellStyle name="Normal 115" xfId="880" xr:uid="{00000000-0005-0000-0000-000047130000}"/>
    <cellStyle name="Normal 115 2" xfId="881" xr:uid="{00000000-0005-0000-0000-000048130000}"/>
    <cellStyle name="Normal 115 2 2" xfId="882" xr:uid="{00000000-0005-0000-0000-000049130000}"/>
    <cellStyle name="Normal 115 2 2 2" xfId="883" xr:uid="{00000000-0005-0000-0000-00004A130000}"/>
    <cellStyle name="Normal 115 2 2 3" xfId="2048" xr:uid="{00000000-0005-0000-0000-00004B130000}"/>
    <cellStyle name="Normal 115 2 3" xfId="884" xr:uid="{00000000-0005-0000-0000-00004C130000}"/>
    <cellStyle name="Normal 115 2 4" xfId="2049" xr:uid="{00000000-0005-0000-0000-00004D130000}"/>
    <cellStyle name="Normal 115 3" xfId="885" xr:uid="{00000000-0005-0000-0000-00004E130000}"/>
    <cellStyle name="Normal 115 3 2" xfId="886" xr:uid="{00000000-0005-0000-0000-00004F130000}"/>
    <cellStyle name="Normal 115 3 3" xfId="2050" xr:uid="{00000000-0005-0000-0000-000050130000}"/>
    <cellStyle name="Normal 115 4" xfId="887" xr:uid="{00000000-0005-0000-0000-000051130000}"/>
    <cellStyle name="Normal 115 5" xfId="2051" xr:uid="{00000000-0005-0000-0000-000052130000}"/>
    <cellStyle name="Normal 116" xfId="888" xr:uid="{00000000-0005-0000-0000-000053130000}"/>
    <cellStyle name="Normal 116 2" xfId="889" xr:uid="{00000000-0005-0000-0000-000054130000}"/>
    <cellStyle name="Normal 116 2 2" xfId="890" xr:uid="{00000000-0005-0000-0000-000055130000}"/>
    <cellStyle name="Normal 116 2 2 2" xfId="891" xr:uid="{00000000-0005-0000-0000-000056130000}"/>
    <cellStyle name="Normal 116 2 2 3" xfId="2052" xr:uid="{00000000-0005-0000-0000-000057130000}"/>
    <cellStyle name="Normal 116 2 3" xfId="892" xr:uid="{00000000-0005-0000-0000-000058130000}"/>
    <cellStyle name="Normal 116 2 4" xfId="2053" xr:uid="{00000000-0005-0000-0000-000059130000}"/>
    <cellStyle name="Normal 116 3" xfId="893" xr:uid="{00000000-0005-0000-0000-00005A130000}"/>
    <cellStyle name="Normal 116 3 2" xfId="894" xr:uid="{00000000-0005-0000-0000-00005B130000}"/>
    <cellStyle name="Normal 116 3 3" xfId="2054" xr:uid="{00000000-0005-0000-0000-00005C130000}"/>
    <cellStyle name="Normal 116 4" xfId="895" xr:uid="{00000000-0005-0000-0000-00005D130000}"/>
    <cellStyle name="Normal 116 5" xfId="2055" xr:uid="{00000000-0005-0000-0000-00005E130000}"/>
    <cellStyle name="Normal 117" xfId="896" xr:uid="{00000000-0005-0000-0000-00005F130000}"/>
    <cellStyle name="Normal 117 2" xfId="897" xr:uid="{00000000-0005-0000-0000-000060130000}"/>
    <cellStyle name="Normal 117 2 2" xfId="898" xr:uid="{00000000-0005-0000-0000-000061130000}"/>
    <cellStyle name="Normal 117 2 2 2" xfId="899" xr:uid="{00000000-0005-0000-0000-000062130000}"/>
    <cellStyle name="Normal 117 2 2 3" xfId="2056" xr:uid="{00000000-0005-0000-0000-000063130000}"/>
    <cellStyle name="Normal 117 2 3" xfId="900" xr:uid="{00000000-0005-0000-0000-000064130000}"/>
    <cellStyle name="Normal 117 2 4" xfId="2057" xr:uid="{00000000-0005-0000-0000-000065130000}"/>
    <cellStyle name="Normal 117 3" xfId="901" xr:uid="{00000000-0005-0000-0000-000066130000}"/>
    <cellStyle name="Normal 117 3 2" xfId="902" xr:uid="{00000000-0005-0000-0000-000067130000}"/>
    <cellStyle name="Normal 117 3 3" xfId="2058" xr:uid="{00000000-0005-0000-0000-000068130000}"/>
    <cellStyle name="Normal 117 4" xfId="903" xr:uid="{00000000-0005-0000-0000-000069130000}"/>
    <cellStyle name="Normal 117 5" xfId="2059" xr:uid="{00000000-0005-0000-0000-00006A130000}"/>
    <cellStyle name="Normal 118" xfId="904" xr:uid="{00000000-0005-0000-0000-00006B130000}"/>
    <cellStyle name="Normal 118 2" xfId="905" xr:uid="{00000000-0005-0000-0000-00006C130000}"/>
    <cellStyle name="Normal 118 2 2" xfId="906" xr:uid="{00000000-0005-0000-0000-00006D130000}"/>
    <cellStyle name="Normal 118 2 2 2" xfId="907" xr:uid="{00000000-0005-0000-0000-00006E130000}"/>
    <cellStyle name="Normal 118 2 2 3" xfId="2060" xr:uid="{00000000-0005-0000-0000-00006F130000}"/>
    <cellStyle name="Normal 118 2 3" xfId="908" xr:uid="{00000000-0005-0000-0000-000070130000}"/>
    <cellStyle name="Normal 118 2 4" xfId="2061" xr:uid="{00000000-0005-0000-0000-000071130000}"/>
    <cellStyle name="Normal 118 3" xfId="909" xr:uid="{00000000-0005-0000-0000-000072130000}"/>
    <cellStyle name="Normal 118 3 2" xfId="910" xr:uid="{00000000-0005-0000-0000-000073130000}"/>
    <cellStyle name="Normal 118 3 3" xfId="2062" xr:uid="{00000000-0005-0000-0000-000074130000}"/>
    <cellStyle name="Normal 118 4" xfId="911" xr:uid="{00000000-0005-0000-0000-000075130000}"/>
    <cellStyle name="Normal 118 5" xfId="2063" xr:uid="{00000000-0005-0000-0000-000076130000}"/>
    <cellStyle name="Normal 119" xfId="912" xr:uid="{00000000-0005-0000-0000-000077130000}"/>
    <cellStyle name="Normal 12" xfId="913" xr:uid="{00000000-0005-0000-0000-000078130000}"/>
    <cellStyle name="Normal 12 2" xfId="914" xr:uid="{00000000-0005-0000-0000-000079130000}"/>
    <cellStyle name="Normal 12 3" xfId="2064" xr:uid="{00000000-0005-0000-0000-00007A130000}"/>
    <cellStyle name="Normal 120" xfId="915" xr:uid="{00000000-0005-0000-0000-00007B130000}"/>
    <cellStyle name="Normal 121" xfId="916" xr:uid="{00000000-0005-0000-0000-00007C130000}"/>
    <cellStyle name="Normal 122" xfId="917" xr:uid="{00000000-0005-0000-0000-00007D130000}"/>
    <cellStyle name="Normal 123" xfId="918" xr:uid="{00000000-0005-0000-0000-00007E130000}"/>
    <cellStyle name="Normal 124" xfId="919" xr:uid="{00000000-0005-0000-0000-00007F130000}"/>
    <cellStyle name="Normal 125" xfId="920" xr:uid="{00000000-0005-0000-0000-000080130000}"/>
    <cellStyle name="Normal 126" xfId="921" xr:uid="{00000000-0005-0000-0000-000081130000}"/>
    <cellStyle name="Normal 127" xfId="922" xr:uid="{00000000-0005-0000-0000-000082130000}"/>
    <cellStyle name="Normal 128" xfId="923" xr:uid="{00000000-0005-0000-0000-000083130000}"/>
    <cellStyle name="Normal 129" xfId="924" xr:uid="{00000000-0005-0000-0000-000084130000}"/>
    <cellStyle name="Normal 13" xfId="925" xr:uid="{00000000-0005-0000-0000-000085130000}"/>
    <cellStyle name="Normal 13 2" xfId="926" xr:uid="{00000000-0005-0000-0000-000086130000}"/>
    <cellStyle name="Normal 13 3" xfId="2065" xr:uid="{00000000-0005-0000-0000-000087130000}"/>
    <cellStyle name="Normal 130" xfId="927" xr:uid="{00000000-0005-0000-0000-000088130000}"/>
    <cellStyle name="Normal 131" xfId="928" xr:uid="{00000000-0005-0000-0000-000089130000}"/>
    <cellStyle name="Normal 132" xfId="929" xr:uid="{00000000-0005-0000-0000-00008A130000}"/>
    <cellStyle name="Normal 133" xfId="930" xr:uid="{00000000-0005-0000-0000-00008B130000}"/>
    <cellStyle name="Normal 134" xfId="931" xr:uid="{00000000-0005-0000-0000-00008C130000}"/>
    <cellStyle name="Normal 135" xfId="932" xr:uid="{00000000-0005-0000-0000-00008D130000}"/>
    <cellStyle name="Normal 136" xfId="933" xr:uid="{00000000-0005-0000-0000-00008E130000}"/>
    <cellStyle name="Normal 137" xfId="934" xr:uid="{00000000-0005-0000-0000-00008F130000}"/>
    <cellStyle name="Normal 138" xfId="935" xr:uid="{00000000-0005-0000-0000-000090130000}"/>
    <cellStyle name="Normal 139" xfId="936" xr:uid="{00000000-0005-0000-0000-000091130000}"/>
    <cellStyle name="Normal 14" xfId="937" xr:uid="{00000000-0005-0000-0000-000092130000}"/>
    <cellStyle name="Normal 14 2" xfId="938" xr:uid="{00000000-0005-0000-0000-000093130000}"/>
    <cellStyle name="Normal 14 3" xfId="2066" xr:uid="{00000000-0005-0000-0000-000094130000}"/>
    <cellStyle name="Normal 140" xfId="939" xr:uid="{00000000-0005-0000-0000-000095130000}"/>
    <cellStyle name="Normal 141" xfId="940" xr:uid="{00000000-0005-0000-0000-000096130000}"/>
    <cellStyle name="Normal 142" xfId="941" xr:uid="{00000000-0005-0000-0000-000097130000}"/>
    <cellStyle name="Normal 143" xfId="942" xr:uid="{00000000-0005-0000-0000-000098130000}"/>
    <cellStyle name="Normal 144" xfId="943" xr:uid="{00000000-0005-0000-0000-000099130000}"/>
    <cellStyle name="Normal 145" xfId="944" xr:uid="{00000000-0005-0000-0000-00009A130000}"/>
    <cellStyle name="Normal 146" xfId="945" xr:uid="{00000000-0005-0000-0000-00009B130000}"/>
    <cellStyle name="Normal 147" xfId="946" xr:uid="{00000000-0005-0000-0000-00009C130000}"/>
    <cellStyle name="Normal 148" xfId="947" xr:uid="{00000000-0005-0000-0000-00009D130000}"/>
    <cellStyle name="Normal 149" xfId="948" xr:uid="{00000000-0005-0000-0000-00009E130000}"/>
    <cellStyle name="Normal 15" xfId="949" xr:uid="{00000000-0005-0000-0000-00009F130000}"/>
    <cellStyle name="Normal 15 2" xfId="950" xr:uid="{00000000-0005-0000-0000-0000A0130000}"/>
    <cellStyle name="Normal 15 2 2" xfId="2067" xr:uid="{00000000-0005-0000-0000-0000A1130000}"/>
    <cellStyle name="Normal 15 3" xfId="2068" xr:uid="{00000000-0005-0000-0000-0000A2130000}"/>
    <cellStyle name="Normal 150" xfId="951" xr:uid="{00000000-0005-0000-0000-0000A3130000}"/>
    <cellStyle name="Normal 151" xfId="952" xr:uid="{00000000-0005-0000-0000-0000A4130000}"/>
    <cellStyle name="Normal 152" xfId="953" xr:uid="{00000000-0005-0000-0000-0000A5130000}"/>
    <cellStyle name="Normal 153" xfId="954" xr:uid="{00000000-0005-0000-0000-0000A6130000}"/>
    <cellStyle name="Normal 154" xfId="955" xr:uid="{00000000-0005-0000-0000-0000A7130000}"/>
    <cellStyle name="Normal 155" xfId="956" xr:uid="{00000000-0005-0000-0000-0000A8130000}"/>
    <cellStyle name="Normal 156" xfId="957" xr:uid="{00000000-0005-0000-0000-0000A9130000}"/>
    <cellStyle name="Normal 157" xfId="958" xr:uid="{00000000-0005-0000-0000-0000AA130000}"/>
    <cellStyle name="Normal 158" xfId="959" xr:uid="{00000000-0005-0000-0000-0000AB130000}"/>
    <cellStyle name="Normal 159" xfId="960" xr:uid="{00000000-0005-0000-0000-0000AC130000}"/>
    <cellStyle name="Normal 16" xfId="961" xr:uid="{00000000-0005-0000-0000-0000AD130000}"/>
    <cellStyle name="Normal 16 2" xfId="962" xr:uid="{00000000-0005-0000-0000-0000AE130000}"/>
    <cellStyle name="Normal 160" xfId="963" xr:uid="{00000000-0005-0000-0000-0000AF130000}"/>
    <cellStyle name="Normal 161" xfId="964" xr:uid="{00000000-0005-0000-0000-0000B0130000}"/>
    <cellStyle name="Normal 162" xfId="965" xr:uid="{00000000-0005-0000-0000-0000B1130000}"/>
    <cellStyle name="Normal 163" xfId="966" xr:uid="{00000000-0005-0000-0000-0000B2130000}"/>
    <cellStyle name="Normal 164" xfId="967" xr:uid="{00000000-0005-0000-0000-0000B3130000}"/>
    <cellStyle name="Normal 165" xfId="968" xr:uid="{00000000-0005-0000-0000-0000B4130000}"/>
    <cellStyle name="Normal 166" xfId="969" xr:uid="{00000000-0005-0000-0000-0000B5130000}"/>
    <cellStyle name="Normal 167" xfId="970" xr:uid="{00000000-0005-0000-0000-0000B6130000}"/>
    <cellStyle name="Normal 168" xfId="971" xr:uid="{00000000-0005-0000-0000-0000B7130000}"/>
    <cellStyle name="Normal 169" xfId="972" xr:uid="{00000000-0005-0000-0000-0000B8130000}"/>
    <cellStyle name="Normal 17" xfId="973" xr:uid="{00000000-0005-0000-0000-0000B9130000}"/>
    <cellStyle name="Normal 17 2" xfId="974" xr:uid="{00000000-0005-0000-0000-0000BA130000}"/>
    <cellStyle name="Normal 17 2 2" xfId="2069" xr:uid="{00000000-0005-0000-0000-0000BB130000}"/>
    <cellStyle name="Normal 17 3" xfId="2070" xr:uid="{00000000-0005-0000-0000-0000BC130000}"/>
    <cellStyle name="Normal 170" xfId="975" xr:uid="{00000000-0005-0000-0000-0000BD130000}"/>
    <cellStyle name="Normal 171" xfId="976" xr:uid="{00000000-0005-0000-0000-0000BE130000}"/>
    <cellStyle name="Normal 172" xfId="977" xr:uid="{00000000-0005-0000-0000-0000BF130000}"/>
    <cellStyle name="Normal 173" xfId="978" xr:uid="{00000000-0005-0000-0000-0000C0130000}"/>
    <cellStyle name="Normal 174" xfId="979" xr:uid="{00000000-0005-0000-0000-0000C1130000}"/>
    <cellStyle name="Normal 174 2" xfId="980" xr:uid="{00000000-0005-0000-0000-0000C2130000}"/>
    <cellStyle name="Normal 174 3" xfId="2071" xr:uid="{00000000-0005-0000-0000-0000C3130000}"/>
    <cellStyle name="Normal 175" xfId="1380" xr:uid="{00000000-0005-0000-0000-0000C4130000}"/>
    <cellStyle name="Normal 175 2" xfId="3025" xr:uid="{00000000-0005-0000-0000-0000C5130000}"/>
    <cellStyle name="Normal 175 3" xfId="4008" xr:uid="{00000000-0005-0000-0000-0000C6130000}"/>
    <cellStyle name="Normal 175 3 2" xfId="4009" xr:uid="{00000000-0005-0000-0000-0000C7130000}"/>
    <cellStyle name="Normal 175 4" xfId="4010" xr:uid="{00000000-0005-0000-0000-0000C8130000}"/>
    <cellStyle name="Normal 175 4 2" xfId="5471" xr:uid="{00000000-0005-0000-0000-0000C9130000}"/>
    <cellStyle name="Normal 176" xfId="2072" xr:uid="{00000000-0005-0000-0000-0000CA130000}"/>
    <cellStyle name="Normal 176 2" xfId="2073" xr:uid="{00000000-0005-0000-0000-0000CB130000}"/>
    <cellStyle name="Normal 176 3" xfId="4011" xr:uid="{00000000-0005-0000-0000-0000CC130000}"/>
    <cellStyle name="Normal 176 4" xfId="4012" xr:uid="{00000000-0005-0000-0000-0000CD130000}"/>
    <cellStyle name="Normal 177" xfId="2074" xr:uid="{00000000-0005-0000-0000-0000CE130000}"/>
    <cellStyle name="Normal 177 2" xfId="4013" xr:uid="{00000000-0005-0000-0000-0000CF130000}"/>
    <cellStyle name="Normal 177 3" xfId="4014" xr:uid="{00000000-0005-0000-0000-0000D0130000}"/>
    <cellStyle name="Normal 178" xfId="2075" xr:uid="{00000000-0005-0000-0000-0000D1130000}"/>
    <cellStyle name="Normal 178 2" xfId="4015" xr:uid="{00000000-0005-0000-0000-0000D2130000}"/>
    <cellStyle name="Normal 178 3" xfId="4016" xr:uid="{00000000-0005-0000-0000-0000D3130000}"/>
    <cellStyle name="Normal 179" xfId="2076" xr:uid="{00000000-0005-0000-0000-0000D4130000}"/>
    <cellStyle name="Normal 179 2" xfId="4017" xr:uid="{00000000-0005-0000-0000-0000D5130000}"/>
    <cellStyle name="Normal 179 3" xfId="4018" xr:uid="{00000000-0005-0000-0000-0000D6130000}"/>
    <cellStyle name="Normal 18" xfId="981" xr:uid="{00000000-0005-0000-0000-0000D7130000}"/>
    <cellStyle name="Normal 18 2" xfId="982" xr:uid="{00000000-0005-0000-0000-0000D8130000}"/>
    <cellStyle name="Normal 18 2 2" xfId="2077" xr:uid="{00000000-0005-0000-0000-0000D9130000}"/>
    <cellStyle name="Normal 18 3" xfId="2078" xr:uid="{00000000-0005-0000-0000-0000DA130000}"/>
    <cellStyle name="Normal 18 3 2" xfId="2079" xr:uid="{00000000-0005-0000-0000-0000DB130000}"/>
    <cellStyle name="Normal 18 4" xfId="2080" xr:uid="{00000000-0005-0000-0000-0000DC130000}"/>
    <cellStyle name="Normal 180" xfId="2081" xr:uid="{00000000-0005-0000-0000-0000DD130000}"/>
    <cellStyle name="Normal 180 2" xfId="4019" xr:uid="{00000000-0005-0000-0000-0000DE130000}"/>
    <cellStyle name="Normal 180 3" xfId="4020" xr:uid="{00000000-0005-0000-0000-0000DF130000}"/>
    <cellStyle name="Normal 181" xfId="2082" xr:uid="{00000000-0005-0000-0000-0000E0130000}"/>
    <cellStyle name="Normal 181 2" xfId="4021" xr:uid="{00000000-0005-0000-0000-0000E1130000}"/>
    <cellStyle name="Normal 181 3" xfId="4022" xr:uid="{00000000-0005-0000-0000-0000E2130000}"/>
    <cellStyle name="Normal 182" xfId="2083" xr:uid="{00000000-0005-0000-0000-0000E3130000}"/>
    <cellStyle name="Normal 182 2" xfId="4023" xr:uid="{00000000-0005-0000-0000-0000E4130000}"/>
    <cellStyle name="Normal 182 3" xfId="4024" xr:uid="{00000000-0005-0000-0000-0000E5130000}"/>
    <cellStyle name="Normal 183" xfId="2967" xr:uid="{00000000-0005-0000-0000-0000E6130000}"/>
    <cellStyle name="Normal 183 2" xfId="4025" xr:uid="{00000000-0005-0000-0000-0000E7130000}"/>
    <cellStyle name="Normal 183 3" xfId="4026" xr:uid="{00000000-0005-0000-0000-0000E8130000}"/>
    <cellStyle name="Normal 184" xfId="2968" xr:uid="{00000000-0005-0000-0000-0000E9130000}"/>
    <cellStyle name="Normal 184 2" xfId="4027" xr:uid="{00000000-0005-0000-0000-0000EA130000}"/>
    <cellStyle name="Normal 184 3" xfId="4028" xr:uid="{00000000-0005-0000-0000-0000EB130000}"/>
    <cellStyle name="Normal 185" xfId="2942" xr:uid="{00000000-0005-0000-0000-0000EC130000}"/>
    <cellStyle name="Normal 186" xfId="2969" xr:uid="{00000000-0005-0000-0000-0000ED130000}"/>
    <cellStyle name="Normal 187" xfId="2970" xr:uid="{00000000-0005-0000-0000-0000EE130000}"/>
    <cellStyle name="Normal 188" xfId="2971" xr:uid="{00000000-0005-0000-0000-0000EF130000}"/>
    <cellStyle name="Normal 189" xfId="2972" xr:uid="{00000000-0005-0000-0000-0000F0130000}"/>
    <cellStyle name="Normal 19" xfId="983" xr:uid="{00000000-0005-0000-0000-0000F1130000}"/>
    <cellStyle name="Normal 19 2" xfId="984" xr:uid="{00000000-0005-0000-0000-0000F2130000}"/>
    <cellStyle name="Normal 19 2 2" xfId="2084" xr:uid="{00000000-0005-0000-0000-0000F3130000}"/>
    <cellStyle name="Normal 19 3" xfId="2085" xr:uid="{00000000-0005-0000-0000-0000F4130000}"/>
    <cellStyle name="Normal 19 3 2" xfId="2086" xr:uid="{00000000-0005-0000-0000-0000F5130000}"/>
    <cellStyle name="Normal 19 4" xfId="2087" xr:uid="{00000000-0005-0000-0000-0000F6130000}"/>
    <cellStyle name="Normal 190" xfId="2973" xr:uid="{00000000-0005-0000-0000-0000F7130000}"/>
    <cellStyle name="Normal 191" xfId="2974" xr:uid="{00000000-0005-0000-0000-0000F8130000}"/>
    <cellStyle name="Normal 192" xfId="2975" xr:uid="{00000000-0005-0000-0000-0000F9130000}"/>
    <cellStyle name="Normal 193" xfId="2976" xr:uid="{00000000-0005-0000-0000-0000FA130000}"/>
    <cellStyle name="Normal 194" xfId="2977" xr:uid="{00000000-0005-0000-0000-0000FB130000}"/>
    <cellStyle name="Normal 195" xfId="2978" xr:uid="{00000000-0005-0000-0000-0000FC130000}"/>
    <cellStyle name="Normal 196" xfId="2979" xr:uid="{00000000-0005-0000-0000-0000FD130000}"/>
    <cellStyle name="Normal 197" xfId="2980" xr:uid="{00000000-0005-0000-0000-0000FE130000}"/>
    <cellStyle name="Normal 198" xfId="2981" xr:uid="{00000000-0005-0000-0000-0000FF130000}"/>
    <cellStyle name="Normal 199" xfId="2982" xr:uid="{00000000-0005-0000-0000-000000140000}"/>
    <cellStyle name="Normal 2" xfId="985" xr:uid="{00000000-0005-0000-0000-000001140000}"/>
    <cellStyle name="Normal 2 132" xfId="4029" xr:uid="{00000000-0005-0000-0000-000002140000}"/>
    <cellStyle name="Normal 2 2" xfId="986" xr:uid="{00000000-0005-0000-0000-000003140000}"/>
    <cellStyle name="Normal 2 2 2" xfId="987" xr:uid="{00000000-0005-0000-0000-000004140000}"/>
    <cellStyle name="Normal 2 2 2 2" xfId="2088" xr:uid="{00000000-0005-0000-0000-000005140000}"/>
    <cellStyle name="Normal 2 2 3" xfId="2089" xr:uid="{00000000-0005-0000-0000-000006140000}"/>
    <cellStyle name="Normal 2 2 3 2" xfId="2090" xr:uid="{00000000-0005-0000-0000-000007140000}"/>
    <cellStyle name="Normal 2 2 4" xfId="2091" xr:uid="{00000000-0005-0000-0000-000008140000}"/>
    <cellStyle name="Normal 2 2 5" xfId="4030" xr:uid="{00000000-0005-0000-0000-000009140000}"/>
    <cellStyle name="Normal 2 3" xfId="988" xr:uid="{00000000-0005-0000-0000-00000A140000}"/>
    <cellStyle name="Normal 2 3 2" xfId="2092" xr:uid="{00000000-0005-0000-0000-00000B140000}"/>
    <cellStyle name="Normal 2 3 2 2" xfId="2093" xr:uid="{00000000-0005-0000-0000-00000C140000}"/>
    <cellStyle name="Normal 2 3 3" xfId="2094" xr:uid="{00000000-0005-0000-0000-00000D140000}"/>
    <cellStyle name="Normal 2 4" xfId="989" xr:uid="{00000000-0005-0000-0000-00000E140000}"/>
    <cellStyle name="Normal 2 4 2" xfId="2095" xr:uid="{00000000-0005-0000-0000-00000F140000}"/>
    <cellStyle name="Normal 2 4 2 2" xfId="2096" xr:uid="{00000000-0005-0000-0000-000010140000}"/>
    <cellStyle name="Normal 2 4 3" xfId="2097" xr:uid="{00000000-0005-0000-0000-000011140000}"/>
    <cellStyle name="Normal 2 4 4" xfId="2098" xr:uid="{00000000-0005-0000-0000-000012140000}"/>
    <cellStyle name="Normal 2 5" xfId="2099" xr:uid="{00000000-0005-0000-0000-000013140000}"/>
    <cellStyle name="Normal 2 5 2" xfId="2100" xr:uid="{00000000-0005-0000-0000-000014140000}"/>
    <cellStyle name="Normal 2 6" xfId="2101" xr:uid="{00000000-0005-0000-0000-000015140000}"/>
    <cellStyle name="Normal 2 6 2" xfId="2102" xr:uid="{00000000-0005-0000-0000-000016140000}"/>
    <cellStyle name="Normal 2 7" xfId="2103" xr:uid="{00000000-0005-0000-0000-000017140000}"/>
    <cellStyle name="Normal 2 7 10" xfId="4031" xr:uid="{00000000-0005-0000-0000-000018140000}"/>
    <cellStyle name="Normal 2 96" xfId="4032" xr:uid="{00000000-0005-0000-0000-000019140000}"/>
    <cellStyle name="Normal 2_45-Actual, cyc..." xfId="990" xr:uid="{00000000-0005-0000-0000-00001A140000}"/>
    <cellStyle name="Normal 20" xfId="991" xr:uid="{00000000-0005-0000-0000-00001B140000}"/>
    <cellStyle name="Normal 20 2" xfId="992" xr:uid="{00000000-0005-0000-0000-00001C140000}"/>
    <cellStyle name="Normal 20 2 2" xfId="2104" xr:uid="{00000000-0005-0000-0000-00001D140000}"/>
    <cellStyle name="Normal 20 2 3" xfId="2105" xr:uid="{00000000-0005-0000-0000-00001E140000}"/>
    <cellStyle name="Normal 20 3" xfId="2106" xr:uid="{00000000-0005-0000-0000-00001F140000}"/>
    <cellStyle name="Normal 200" xfId="2983" xr:uid="{00000000-0005-0000-0000-000020140000}"/>
    <cellStyle name="Normal 201" xfId="2984" xr:uid="{00000000-0005-0000-0000-000021140000}"/>
    <cellStyle name="Normal 202" xfId="2986" xr:uid="{00000000-0005-0000-0000-000022140000}"/>
    <cellStyle name="Normal 202 2" xfId="4033" xr:uid="{00000000-0005-0000-0000-000023140000}"/>
    <cellStyle name="Normal 202 3" xfId="3436" xr:uid="{00000000-0005-0000-0000-000024140000}"/>
    <cellStyle name="Normal 203" xfId="3027" xr:uid="{00000000-0005-0000-0000-000025140000}"/>
    <cellStyle name="Normal 203 2" xfId="4035" xr:uid="{00000000-0005-0000-0000-000026140000}"/>
    <cellStyle name="Normal 203 3" xfId="4034" xr:uid="{00000000-0005-0000-0000-000027140000}"/>
    <cellStyle name="Normal 204" xfId="3031" xr:uid="{00000000-0005-0000-0000-000028140000}"/>
    <cellStyle name="Normal 204 2" xfId="4036" xr:uid="{00000000-0005-0000-0000-000029140000}"/>
    <cellStyle name="Normal 205" xfId="4037" xr:uid="{00000000-0005-0000-0000-00002A140000}"/>
    <cellStyle name="Normal 205 2" xfId="5472" xr:uid="{00000000-0005-0000-0000-00002B140000}"/>
    <cellStyle name="Normal 206" xfId="4038" xr:uid="{00000000-0005-0000-0000-00002C140000}"/>
    <cellStyle name="Normal 207" xfId="4039" xr:uid="{00000000-0005-0000-0000-00002D140000}"/>
    <cellStyle name="Normal 208" xfId="4040" xr:uid="{00000000-0005-0000-0000-00002E140000}"/>
    <cellStyle name="Normal 209" xfId="4041" xr:uid="{00000000-0005-0000-0000-00002F140000}"/>
    <cellStyle name="Normal 21" xfId="993" xr:uid="{00000000-0005-0000-0000-000030140000}"/>
    <cellStyle name="Normal 21 2" xfId="994" xr:uid="{00000000-0005-0000-0000-000031140000}"/>
    <cellStyle name="Normal 21 2 2" xfId="2107" xr:uid="{00000000-0005-0000-0000-000032140000}"/>
    <cellStyle name="Normal 21 2 3" xfId="2108" xr:uid="{00000000-0005-0000-0000-000033140000}"/>
    <cellStyle name="Normal 21 3" xfId="2109" xr:uid="{00000000-0005-0000-0000-000034140000}"/>
    <cellStyle name="Normal 210" xfId="4042" xr:uid="{00000000-0005-0000-0000-000035140000}"/>
    <cellStyle name="Normal 211" xfId="4043" xr:uid="{00000000-0005-0000-0000-000036140000}"/>
    <cellStyle name="Normal 211 2" xfId="3028" xr:uid="{00000000-0005-0000-0000-000037140000}"/>
    <cellStyle name="Normal 212" xfId="4044" xr:uid="{00000000-0005-0000-0000-000038140000}"/>
    <cellStyle name="Normal 212 2" xfId="5473" xr:uid="{00000000-0005-0000-0000-000039140000}"/>
    <cellStyle name="Normal 213" xfId="4045" xr:uid="{00000000-0005-0000-0000-00003A140000}"/>
    <cellStyle name="Normal 214" xfId="4046" xr:uid="{00000000-0005-0000-0000-00003B140000}"/>
    <cellStyle name="Normal 215" xfId="4047" xr:uid="{00000000-0005-0000-0000-00003C140000}"/>
    <cellStyle name="Normal 216" xfId="4048" xr:uid="{00000000-0005-0000-0000-00003D140000}"/>
    <cellStyle name="Normal 217" xfId="4049" xr:uid="{00000000-0005-0000-0000-00003E140000}"/>
    <cellStyle name="Normal 218" xfId="4050" xr:uid="{00000000-0005-0000-0000-00003F140000}"/>
    <cellStyle name="Normal 219" xfId="4051" xr:uid="{00000000-0005-0000-0000-000040140000}"/>
    <cellStyle name="Normal 22" xfId="995" xr:uid="{00000000-0005-0000-0000-000041140000}"/>
    <cellStyle name="Normal 22 2" xfId="996" xr:uid="{00000000-0005-0000-0000-000042140000}"/>
    <cellStyle name="Normal 22 2 2" xfId="2110" xr:uid="{00000000-0005-0000-0000-000043140000}"/>
    <cellStyle name="Normal 22 2 3" xfId="2111" xr:uid="{00000000-0005-0000-0000-000044140000}"/>
    <cellStyle name="Normal 22 3" xfId="2112" xr:uid="{00000000-0005-0000-0000-000045140000}"/>
    <cellStyle name="Normal 220" xfId="4052" xr:uid="{00000000-0005-0000-0000-000046140000}"/>
    <cellStyle name="Normal 220 2" xfId="5474" xr:uid="{00000000-0005-0000-0000-000047140000}"/>
    <cellStyle name="Normal 221" xfId="4053" xr:uid="{00000000-0005-0000-0000-000048140000}"/>
    <cellStyle name="Normal 221 2" xfId="5475" xr:uid="{00000000-0005-0000-0000-000049140000}"/>
    <cellStyle name="Normal 222" xfId="4054" xr:uid="{00000000-0005-0000-0000-00004A140000}"/>
    <cellStyle name="Normal 223" xfId="4055" xr:uid="{00000000-0005-0000-0000-00004B140000}"/>
    <cellStyle name="Normal 224" xfId="4056" xr:uid="{00000000-0005-0000-0000-00004C140000}"/>
    <cellStyle name="Normal 225" xfId="4057" xr:uid="{00000000-0005-0000-0000-00004D140000}"/>
    <cellStyle name="Normal 226" xfId="4683" xr:uid="{00000000-0005-0000-0000-00004E140000}"/>
    <cellStyle name="Normal 226 2" xfId="5476" xr:uid="{00000000-0005-0000-0000-00004F140000}"/>
    <cellStyle name="Normal 227" xfId="5481" xr:uid="{00000000-0005-0000-0000-000050140000}"/>
    <cellStyle name="Normal 23" xfId="997" xr:uid="{00000000-0005-0000-0000-000051140000}"/>
    <cellStyle name="Normal 23 2" xfId="998" xr:uid="{00000000-0005-0000-0000-000052140000}"/>
    <cellStyle name="Normal 23 2 2" xfId="2113" xr:uid="{00000000-0005-0000-0000-000053140000}"/>
    <cellStyle name="Normal 23 2 3" xfId="2114" xr:uid="{00000000-0005-0000-0000-000054140000}"/>
    <cellStyle name="Normal 23 3" xfId="2115" xr:uid="{00000000-0005-0000-0000-000055140000}"/>
    <cellStyle name="Normal 24" xfId="3" xr:uid="{00000000-0005-0000-0000-000056140000}"/>
    <cellStyle name="Normal 24 2" xfId="999" xr:uid="{00000000-0005-0000-0000-000057140000}"/>
    <cellStyle name="Normal 24 2 2" xfId="2116" xr:uid="{00000000-0005-0000-0000-000058140000}"/>
    <cellStyle name="Normal 24 2 3" xfId="2117" xr:uid="{00000000-0005-0000-0000-000059140000}"/>
    <cellStyle name="Normal 24 3" xfId="2118" xr:uid="{00000000-0005-0000-0000-00005A140000}"/>
    <cellStyle name="Normal 25" xfId="5" xr:uid="{00000000-0005-0000-0000-00005B140000}"/>
    <cellStyle name="Normal 25 2" xfId="1000" xr:uid="{00000000-0005-0000-0000-00005C140000}"/>
    <cellStyle name="Normal 25 2 2" xfId="2119" xr:uid="{00000000-0005-0000-0000-00005D140000}"/>
    <cellStyle name="Normal 25 2 3" xfId="2120" xr:uid="{00000000-0005-0000-0000-00005E140000}"/>
    <cellStyle name="Normal 25 3" xfId="2121" xr:uid="{00000000-0005-0000-0000-00005F140000}"/>
    <cellStyle name="Normal 26" xfId="6" xr:uid="{00000000-0005-0000-0000-000060140000}"/>
    <cellStyle name="Normal 26 2" xfId="1001" xr:uid="{00000000-0005-0000-0000-000061140000}"/>
    <cellStyle name="Normal 26 2 2" xfId="2122" xr:uid="{00000000-0005-0000-0000-000062140000}"/>
    <cellStyle name="Normal 26 2 3" xfId="2123" xr:uid="{00000000-0005-0000-0000-000063140000}"/>
    <cellStyle name="Normal 26 3" xfId="2124" xr:uid="{00000000-0005-0000-0000-000064140000}"/>
    <cellStyle name="Normal 26 4" xfId="2125" xr:uid="{00000000-0005-0000-0000-000065140000}"/>
    <cellStyle name="Normal 27" xfId="7" xr:uid="{00000000-0005-0000-0000-000066140000}"/>
    <cellStyle name="Normal 27 2" xfId="1002" xr:uid="{00000000-0005-0000-0000-000067140000}"/>
    <cellStyle name="Normal 27 2 2" xfId="2126" xr:uid="{00000000-0005-0000-0000-000068140000}"/>
    <cellStyle name="Normal 27 2 3" xfId="2127" xr:uid="{00000000-0005-0000-0000-000069140000}"/>
    <cellStyle name="Normal 27 3" xfId="2128" xr:uid="{00000000-0005-0000-0000-00006A140000}"/>
    <cellStyle name="Normal 28" xfId="4" xr:uid="{00000000-0005-0000-0000-00006B140000}"/>
    <cellStyle name="Normal 28 2" xfId="1003" xr:uid="{00000000-0005-0000-0000-00006C140000}"/>
    <cellStyle name="Normal 28 2 2" xfId="2129" xr:uid="{00000000-0005-0000-0000-00006D140000}"/>
    <cellStyle name="Normal 28 3" xfId="2130" xr:uid="{00000000-0005-0000-0000-00006E140000}"/>
    <cellStyle name="Normal 29" xfId="1004" xr:uid="{00000000-0005-0000-0000-00006F140000}"/>
    <cellStyle name="Normal 29 2" xfId="1005" xr:uid="{00000000-0005-0000-0000-000070140000}"/>
    <cellStyle name="Normal 29 2 2" xfId="2131" xr:uid="{00000000-0005-0000-0000-000071140000}"/>
    <cellStyle name="Normal 29 2 3" xfId="2132" xr:uid="{00000000-0005-0000-0000-000072140000}"/>
    <cellStyle name="Normal 29 3" xfId="2133" xr:uid="{00000000-0005-0000-0000-000073140000}"/>
    <cellStyle name="Normal 3" xfId="8" xr:uid="{00000000-0005-0000-0000-000074140000}"/>
    <cellStyle name="Normal 3 2" xfId="1006" xr:uid="{00000000-0005-0000-0000-000075140000}"/>
    <cellStyle name="Normal 3 2 2" xfId="1007" xr:uid="{00000000-0005-0000-0000-000076140000}"/>
    <cellStyle name="Normal 3 3" xfId="1008" xr:uid="{00000000-0005-0000-0000-000077140000}"/>
    <cellStyle name="Normal 3 4" xfId="1009" xr:uid="{00000000-0005-0000-0000-000078140000}"/>
    <cellStyle name="Normal 3 5" xfId="4058" xr:uid="{00000000-0005-0000-0000-000079140000}"/>
    <cellStyle name="Normal 3_45-Actual, cyc..." xfId="1010" xr:uid="{00000000-0005-0000-0000-00007A140000}"/>
    <cellStyle name="Normal 30" xfId="1011" xr:uid="{00000000-0005-0000-0000-00007B140000}"/>
    <cellStyle name="Normal 30 2" xfId="1012" xr:uid="{00000000-0005-0000-0000-00007C140000}"/>
    <cellStyle name="Normal 30 2 2" xfId="2134" xr:uid="{00000000-0005-0000-0000-00007D140000}"/>
    <cellStyle name="Normal 30 2 3" xfId="2135" xr:uid="{00000000-0005-0000-0000-00007E140000}"/>
    <cellStyle name="Normal 30 3" xfId="2136" xr:uid="{00000000-0005-0000-0000-00007F140000}"/>
    <cellStyle name="Normal 31" xfId="16" xr:uid="{00000000-0005-0000-0000-000080140000}"/>
    <cellStyle name="Normal 31 2" xfId="1013" xr:uid="{00000000-0005-0000-0000-000081140000}"/>
    <cellStyle name="Normal 31 2 2" xfId="2137" xr:uid="{00000000-0005-0000-0000-000082140000}"/>
    <cellStyle name="Normal 31 2 3" xfId="2138" xr:uid="{00000000-0005-0000-0000-000083140000}"/>
    <cellStyle name="Normal 31 3" xfId="2139" xr:uid="{00000000-0005-0000-0000-000084140000}"/>
    <cellStyle name="Normal 32" xfId="1014" xr:uid="{00000000-0005-0000-0000-000085140000}"/>
    <cellStyle name="Normal 32 2" xfId="1015" xr:uid="{00000000-0005-0000-0000-000086140000}"/>
    <cellStyle name="Normal 32 2 2" xfId="2140" xr:uid="{00000000-0005-0000-0000-000087140000}"/>
    <cellStyle name="Normal 32 2 3" xfId="2141" xr:uid="{00000000-0005-0000-0000-000088140000}"/>
    <cellStyle name="Normal 32 3" xfId="2142" xr:uid="{00000000-0005-0000-0000-000089140000}"/>
    <cellStyle name="Normal 33" xfId="1016" xr:uid="{00000000-0005-0000-0000-00008A140000}"/>
    <cellStyle name="Normal 33 2" xfId="1017" xr:uid="{00000000-0005-0000-0000-00008B140000}"/>
    <cellStyle name="Normal 33 2 2" xfId="2143" xr:uid="{00000000-0005-0000-0000-00008C140000}"/>
    <cellStyle name="Normal 33 2 3" xfId="2144" xr:uid="{00000000-0005-0000-0000-00008D140000}"/>
    <cellStyle name="Normal 33 3" xfId="2145" xr:uid="{00000000-0005-0000-0000-00008E140000}"/>
    <cellStyle name="Normal 34" xfId="1018" xr:uid="{00000000-0005-0000-0000-00008F140000}"/>
    <cellStyle name="Normal 34 2" xfId="1019" xr:uid="{00000000-0005-0000-0000-000090140000}"/>
    <cellStyle name="Normal 34 2 2" xfId="2146" xr:uid="{00000000-0005-0000-0000-000091140000}"/>
    <cellStyle name="Normal 34 2 3" xfId="2147" xr:uid="{00000000-0005-0000-0000-000092140000}"/>
    <cellStyle name="Normal 34 3" xfId="2148" xr:uid="{00000000-0005-0000-0000-000093140000}"/>
    <cellStyle name="Normal 35" xfId="1020" xr:uid="{00000000-0005-0000-0000-000094140000}"/>
    <cellStyle name="Normal 35 2" xfId="1021" xr:uid="{00000000-0005-0000-0000-000095140000}"/>
    <cellStyle name="Normal 35 3" xfId="2149" xr:uid="{00000000-0005-0000-0000-000096140000}"/>
    <cellStyle name="Normal 35 4" xfId="4059" xr:uid="{00000000-0005-0000-0000-000097140000}"/>
    <cellStyle name="Normal 36" xfId="9" xr:uid="{00000000-0005-0000-0000-000098140000}"/>
    <cellStyle name="Normal 36 2" xfId="1022" xr:uid="{00000000-0005-0000-0000-000099140000}"/>
    <cellStyle name="Normal 36 3" xfId="2150" xr:uid="{00000000-0005-0000-0000-00009A140000}"/>
    <cellStyle name="Normal 37" xfId="13" xr:uid="{00000000-0005-0000-0000-00009B140000}"/>
    <cellStyle name="Normal 37 2" xfId="1023" xr:uid="{00000000-0005-0000-0000-00009C140000}"/>
    <cellStyle name="Normal 37 2 2" xfId="2151" xr:uid="{00000000-0005-0000-0000-00009D140000}"/>
    <cellStyle name="Normal 37 3" xfId="2152" xr:uid="{00000000-0005-0000-0000-00009E140000}"/>
    <cellStyle name="Normal 38" xfId="14" xr:uid="{00000000-0005-0000-0000-00009F140000}"/>
    <cellStyle name="Normal 38 2" xfId="1024" xr:uid="{00000000-0005-0000-0000-0000A0140000}"/>
    <cellStyle name="Normal 38 2 2" xfId="2153" xr:uid="{00000000-0005-0000-0000-0000A1140000}"/>
    <cellStyle name="Normal 38 3" xfId="2154" xr:uid="{00000000-0005-0000-0000-0000A2140000}"/>
    <cellStyle name="Normal 39" xfId="15" xr:uid="{00000000-0005-0000-0000-0000A3140000}"/>
    <cellStyle name="Normal 39 2" xfId="1025" xr:uid="{00000000-0005-0000-0000-0000A4140000}"/>
    <cellStyle name="Normal 39 2 2" xfId="2155" xr:uid="{00000000-0005-0000-0000-0000A5140000}"/>
    <cellStyle name="Normal 39 3" xfId="2156" xr:uid="{00000000-0005-0000-0000-0000A6140000}"/>
    <cellStyle name="Normal 4" xfId="1026" xr:uid="{00000000-0005-0000-0000-0000A7140000}"/>
    <cellStyle name="Normal 4 2" xfId="1027" xr:uid="{00000000-0005-0000-0000-0000A8140000}"/>
    <cellStyle name="Normal 4 2 2" xfId="2157" xr:uid="{00000000-0005-0000-0000-0000A9140000}"/>
    <cellStyle name="Normal 4 2 3" xfId="4060" xr:uid="{00000000-0005-0000-0000-0000AA140000}"/>
    <cellStyle name="Normal 4 3" xfId="2158" xr:uid="{00000000-0005-0000-0000-0000AB140000}"/>
    <cellStyle name="Normal 4 4" xfId="4061" xr:uid="{00000000-0005-0000-0000-0000AC140000}"/>
    <cellStyle name="Normal 4_45-Actual, cyc..." xfId="1028" xr:uid="{00000000-0005-0000-0000-0000AD140000}"/>
    <cellStyle name="Normal 40" xfId="11" xr:uid="{00000000-0005-0000-0000-0000AE140000}"/>
    <cellStyle name="Normal 40 2" xfId="1029" xr:uid="{00000000-0005-0000-0000-0000AF140000}"/>
    <cellStyle name="Normal 40 2 2" xfId="2159" xr:uid="{00000000-0005-0000-0000-0000B0140000}"/>
    <cellStyle name="Normal 40 3" xfId="2160" xr:uid="{00000000-0005-0000-0000-0000B1140000}"/>
    <cellStyle name="Normal 41" xfId="1030" xr:uid="{00000000-0005-0000-0000-0000B2140000}"/>
    <cellStyle name="Normal 41 2" xfId="1031" xr:uid="{00000000-0005-0000-0000-0000B3140000}"/>
    <cellStyle name="Normal 41 2 2" xfId="2161" xr:uid="{00000000-0005-0000-0000-0000B4140000}"/>
    <cellStyle name="Normal 41 3" xfId="2162" xr:uid="{00000000-0005-0000-0000-0000B5140000}"/>
    <cellStyle name="Normal 412" xfId="2163" xr:uid="{00000000-0005-0000-0000-0000B6140000}"/>
    <cellStyle name="Normal 414" xfId="2164" xr:uid="{00000000-0005-0000-0000-0000B7140000}"/>
    <cellStyle name="Normal 42" xfId="1032" xr:uid="{00000000-0005-0000-0000-0000B8140000}"/>
    <cellStyle name="Normal 42 2" xfId="1033" xr:uid="{00000000-0005-0000-0000-0000B9140000}"/>
    <cellStyle name="Normal 42 2 2" xfId="2165" xr:uid="{00000000-0005-0000-0000-0000BA140000}"/>
    <cellStyle name="Normal 42 3" xfId="2166" xr:uid="{00000000-0005-0000-0000-0000BB140000}"/>
    <cellStyle name="Normal 424" xfId="4684" xr:uid="{00000000-0005-0000-0000-0000BC140000}"/>
    <cellStyle name="Normal 43" xfId="1034" xr:uid="{00000000-0005-0000-0000-0000BD140000}"/>
    <cellStyle name="Normal 43 2" xfId="1035" xr:uid="{00000000-0005-0000-0000-0000BE140000}"/>
    <cellStyle name="Normal 43 3" xfId="2167" xr:uid="{00000000-0005-0000-0000-0000BF140000}"/>
    <cellStyle name="Normal 44" xfId="1036" xr:uid="{00000000-0005-0000-0000-0000C0140000}"/>
    <cellStyle name="Normal 44 2" xfId="1037" xr:uid="{00000000-0005-0000-0000-0000C1140000}"/>
    <cellStyle name="Normal 44 3" xfId="2168" xr:uid="{00000000-0005-0000-0000-0000C2140000}"/>
    <cellStyle name="Normal 45" xfId="1038" xr:uid="{00000000-0005-0000-0000-0000C3140000}"/>
    <cellStyle name="Normal 45 2" xfId="1039" xr:uid="{00000000-0005-0000-0000-0000C4140000}"/>
    <cellStyle name="Normal 45 3" xfId="2169" xr:uid="{00000000-0005-0000-0000-0000C5140000}"/>
    <cellStyle name="Normal 46" xfId="1040" xr:uid="{00000000-0005-0000-0000-0000C6140000}"/>
    <cellStyle name="Normal 46 2" xfId="1041" xr:uid="{00000000-0005-0000-0000-0000C7140000}"/>
    <cellStyle name="Normal 46 3" xfId="2170" xr:uid="{00000000-0005-0000-0000-0000C8140000}"/>
    <cellStyle name="Normal 47" xfId="17" xr:uid="{00000000-0005-0000-0000-0000C9140000}"/>
    <cellStyle name="Normal 47 2" xfId="1042" xr:uid="{00000000-0005-0000-0000-0000CA140000}"/>
    <cellStyle name="Normal 47 3" xfId="2171" xr:uid="{00000000-0005-0000-0000-0000CB140000}"/>
    <cellStyle name="Normal 48" xfId="18" xr:uid="{00000000-0005-0000-0000-0000CC140000}"/>
    <cellStyle name="Normal 48 2" xfId="1043" xr:uid="{00000000-0005-0000-0000-0000CD140000}"/>
    <cellStyle name="Normal 48 3" xfId="2172" xr:uid="{00000000-0005-0000-0000-0000CE140000}"/>
    <cellStyle name="Normal 49" xfId="1044" xr:uid="{00000000-0005-0000-0000-0000CF140000}"/>
    <cellStyle name="Normal 49 2" xfId="1045" xr:uid="{00000000-0005-0000-0000-0000D0140000}"/>
    <cellStyle name="Normal 49 3" xfId="2173" xr:uid="{00000000-0005-0000-0000-0000D1140000}"/>
    <cellStyle name="Normal 5" xfId="1046" xr:uid="{00000000-0005-0000-0000-0000D2140000}"/>
    <cellStyle name="Normal 5 2" xfId="1047" xr:uid="{00000000-0005-0000-0000-0000D3140000}"/>
    <cellStyle name="Normal 5 2 2" xfId="2174" xr:uid="{00000000-0005-0000-0000-0000D4140000}"/>
    <cellStyle name="Normal 5 3" xfId="2175" xr:uid="{00000000-0005-0000-0000-0000D5140000}"/>
    <cellStyle name="Normal 5 4" xfId="2176" xr:uid="{00000000-0005-0000-0000-0000D6140000}"/>
    <cellStyle name="Normal 5 5" xfId="2177" xr:uid="{00000000-0005-0000-0000-0000D7140000}"/>
    <cellStyle name="Normal 5 5 2" xfId="2178" xr:uid="{00000000-0005-0000-0000-0000D8140000}"/>
    <cellStyle name="Normal 5 6" xfId="4062" xr:uid="{00000000-0005-0000-0000-0000D9140000}"/>
    <cellStyle name="Normal 50" xfId="1048" xr:uid="{00000000-0005-0000-0000-0000DA140000}"/>
    <cellStyle name="Normal 50 2" xfId="1049" xr:uid="{00000000-0005-0000-0000-0000DB140000}"/>
    <cellStyle name="Normal 50 3" xfId="2179" xr:uid="{00000000-0005-0000-0000-0000DC140000}"/>
    <cellStyle name="Normal 50 9" xfId="4063" xr:uid="{00000000-0005-0000-0000-0000DD140000}"/>
    <cellStyle name="Normal 51" xfId="1050" xr:uid="{00000000-0005-0000-0000-0000DE140000}"/>
    <cellStyle name="Normal 51 2" xfId="1051" xr:uid="{00000000-0005-0000-0000-0000DF140000}"/>
    <cellStyle name="Normal 51 3" xfId="2180" xr:uid="{00000000-0005-0000-0000-0000E0140000}"/>
    <cellStyle name="Normal 52" xfId="19" xr:uid="{00000000-0005-0000-0000-0000E1140000}"/>
    <cellStyle name="Normal 52 2" xfId="1052" xr:uid="{00000000-0005-0000-0000-0000E2140000}"/>
    <cellStyle name="Normal 52 3" xfId="2181" xr:uid="{00000000-0005-0000-0000-0000E3140000}"/>
    <cellStyle name="Normal 53" xfId="23" xr:uid="{00000000-0005-0000-0000-0000E4140000}"/>
    <cellStyle name="Normal 53 2" xfId="1053" xr:uid="{00000000-0005-0000-0000-0000E5140000}"/>
    <cellStyle name="Normal 53 3" xfId="2182" xr:uid="{00000000-0005-0000-0000-0000E6140000}"/>
    <cellStyle name="Normal 54" xfId="20" xr:uid="{00000000-0005-0000-0000-0000E7140000}"/>
    <cellStyle name="Normal 54 2" xfId="1054" xr:uid="{00000000-0005-0000-0000-0000E8140000}"/>
    <cellStyle name="Normal 54 3" xfId="2183" xr:uid="{00000000-0005-0000-0000-0000E9140000}"/>
    <cellStyle name="Normal 55" xfId="21" xr:uid="{00000000-0005-0000-0000-0000EA140000}"/>
    <cellStyle name="Normal 55 2" xfId="1055" xr:uid="{00000000-0005-0000-0000-0000EB140000}"/>
    <cellStyle name="Normal 55 3" xfId="2184" xr:uid="{00000000-0005-0000-0000-0000EC140000}"/>
    <cellStyle name="Normal 56" xfId="22" xr:uid="{00000000-0005-0000-0000-0000ED140000}"/>
    <cellStyle name="Normal 56 2" xfId="1056" xr:uid="{00000000-0005-0000-0000-0000EE140000}"/>
    <cellStyle name="Normal 56 3" xfId="2185" xr:uid="{00000000-0005-0000-0000-0000EF140000}"/>
    <cellStyle name="Normal 57" xfId="1057" xr:uid="{00000000-0005-0000-0000-0000F0140000}"/>
    <cellStyle name="Normal 57 2" xfId="1058" xr:uid="{00000000-0005-0000-0000-0000F1140000}"/>
    <cellStyle name="Normal 57 3" xfId="2186" xr:uid="{00000000-0005-0000-0000-0000F2140000}"/>
    <cellStyle name="Normal 58" xfId="24" xr:uid="{00000000-0005-0000-0000-0000F3140000}"/>
    <cellStyle name="Normal 58 2" xfId="1059" xr:uid="{00000000-0005-0000-0000-0000F4140000}"/>
    <cellStyle name="Normal 58 3" xfId="2187" xr:uid="{00000000-0005-0000-0000-0000F5140000}"/>
    <cellStyle name="Normal 59" xfId="25" xr:uid="{00000000-0005-0000-0000-0000F6140000}"/>
    <cellStyle name="Normal 59 2" xfId="1060" xr:uid="{00000000-0005-0000-0000-0000F7140000}"/>
    <cellStyle name="Normal 59 3" xfId="2188" xr:uid="{00000000-0005-0000-0000-0000F8140000}"/>
    <cellStyle name="Normal 6" xfId="1061" xr:uid="{00000000-0005-0000-0000-0000F9140000}"/>
    <cellStyle name="Normal 6 2" xfId="1062" xr:uid="{00000000-0005-0000-0000-0000FA140000}"/>
    <cellStyle name="Normal 6 2 2" xfId="2189" xr:uid="{00000000-0005-0000-0000-0000FB140000}"/>
    <cellStyle name="Normal 6 3" xfId="2190" xr:uid="{00000000-0005-0000-0000-0000FC140000}"/>
    <cellStyle name="Normal 6 4" xfId="2191" xr:uid="{00000000-0005-0000-0000-0000FD140000}"/>
    <cellStyle name="Normal 6 5" xfId="4064" xr:uid="{00000000-0005-0000-0000-0000FE140000}"/>
    <cellStyle name="Normal 60" xfId="26" xr:uid="{00000000-0005-0000-0000-0000FF140000}"/>
    <cellStyle name="Normal 60 2" xfId="1063" xr:uid="{00000000-0005-0000-0000-000000150000}"/>
    <cellStyle name="Normal 60 3" xfId="2192" xr:uid="{00000000-0005-0000-0000-000001150000}"/>
    <cellStyle name="Normal 61" xfId="1064" xr:uid="{00000000-0005-0000-0000-000002150000}"/>
    <cellStyle name="Normal 61 2" xfId="1065" xr:uid="{00000000-0005-0000-0000-000003150000}"/>
    <cellStyle name="Normal 61 3" xfId="2193" xr:uid="{00000000-0005-0000-0000-000004150000}"/>
    <cellStyle name="Normal 62" xfId="1066" xr:uid="{00000000-0005-0000-0000-000005150000}"/>
    <cellStyle name="Normal 62 2" xfId="1067" xr:uid="{00000000-0005-0000-0000-000006150000}"/>
    <cellStyle name="Normal 62 3" xfId="2194" xr:uid="{00000000-0005-0000-0000-000007150000}"/>
    <cellStyle name="Normal 63" xfId="1068" xr:uid="{00000000-0005-0000-0000-000008150000}"/>
    <cellStyle name="Normal 63 2" xfId="1069" xr:uid="{00000000-0005-0000-0000-000009150000}"/>
    <cellStyle name="Normal 63 3" xfId="2195" xr:uid="{00000000-0005-0000-0000-00000A150000}"/>
    <cellStyle name="Normal 64" xfId="1070" xr:uid="{00000000-0005-0000-0000-00000B150000}"/>
    <cellStyle name="Normal 64 2" xfId="2196" xr:uid="{00000000-0005-0000-0000-00000C150000}"/>
    <cellStyle name="Normal 65" xfId="1071" xr:uid="{00000000-0005-0000-0000-00000D150000}"/>
    <cellStyle name="Normal 65 2" xfId="2197" xr:uid="{00000000-0005-0000-0000-00000E150000}"/>
    <cellStyle name="Normal 66" xfId="1072" xr:uid="{00000000-0005-0000-0000-00000F150000}"/>
    <cellStyle name="Normal 67" xfId="27" xr:uid="{00000000-0005-0000-0000-000010150000}"/>
    <cellStyle name="Normal 67 2" xfId="2198" xr:uid="{00000000-0005-0000-0000-000011150000}"/>
    <cellStyle name="Normal 68" xfId="28" xr:uid="{00000000-0005-0000-0000-000012150000}"/>
    <cellStyle name="Normal 68 2" xfId="2199" xr:uid="{00000000-0005-0000-0000-000013150000}"/>
    <cellStyle name="Normal 69" xfId="29" xr:uid="{00000000-0005-0000-0000-000014150000}"/>
    <cellStyle name="Normal 69 2" xfId="2200" xr:uid="{00000000-0005-0000-0000-000015150000}"/>
    <cellStyle name="Normal 7" xfId="1073" xr:uid="{00000000-0005-0000-0000-000016150000}"/>
    <cellStyle name="Normal 7 2" xfId="1074" xr:uid="{00000000-0005-0000-0000-000017150000}"/>
    <cellStyle name="Normal 7 2 2" xfId="2201" xr:uid="{00000000-0005-0000-0000-000018150000}"/>
    <cellStyle name="Normal 7 3" xfId="2202" xr:uid="{00000000-0005-0000-0000-000019150000}"/>
    <cellStyle name="Normal 7 4" xfId="4065" xr:uid="{00000000-0005-0000-0000-00001A150000}"/>
    <cellStyle name="Normal 7 5" xfId="4066" xr:uid="{00000000-0005-0000-0000-00001B150000}"/>
    <cellStyle name="Normal 70" xfId="30" xr:uid="{00000000-0005-0000-0000-00001C150000}"/>
    <cellStyle name="Normal 70 2" xfId="2203" xr:uid="{00000000-0005-0000-0000-00001D150000}"/>
    <cellStyle name="Normal 71" xfId="1075" xr:uid="{00000000-0005-0000-0000-00001E150000}"/>
    <cellStyle name="Normal 71 2" xfId="2204" xr:uid="{00000000-0005-0000-0000-00001F150000}"/>
    <cellStyle name="Normal 72" xfId="1076" xr:uid="{00000000-0005-0000-0000-000020150000}"/>
    <cellStyle name="Normal 72 2" xfId="2205" xr:uid="{00000000-0005-0000-0000-000021150000}"/>
    <cellStyle name="Normal 73" xfId="1077" xr:uid="{00000000-0005-0000-0000-000022150000}"/>
    <cellStyle name="Normal 74" xfId="1078" xr:uid="{00000000-0005-0000-0000-000023150000}"/>
    <cellStyle name="Normal 75" xfId="1079" xr:uid="{00000000-0005-0000-0000-000024150000}"/>
    <cellStyle name="Normal 76" xfId="1080" xr:uid="{00000000-0005-0000-0000-000025150000}"/>
    <cellStyle name="Normal 77" xfId="31" xr:uid="{00000000-0005-0000-0000-000026150000}"/>
    <cellStyle name="Normal 78" xfId="32" xr:uid="{00000000-0005-0000-0000-000027150000}"/>
    <cellStyle name="Normal 79" xfId="34" xr:uid="{00000000-0005-0000-0000-000028150000}"/>
    <cellStyle name="Normal 8" xfId="1081" xr:uid="{00000000-0005-0000-0000-000029150000}"/>
    <cellStyle name="Normal 8 2" xfId="1082" xr:uid="{00000000-0005-0000-0000-00002A150000}"/>
    <cellStyle name="Normal 8 2 2" xfId="2206" xr:uid="{00000000-0005-0000-0000-00002B150000}"/>
    <cellStyle name="Normal 8 3" xfId="2207" xr:uid="{00000000-0005-0000-0000-00002C150000}"/>
    <cellStyle name="Normal 8 4" xfId="2208" xr:uid="{00000000-0005-0000-0000-00002D150000}"/>
    <cellStyle name="Normal 80" xfId="33" xr:uid="{00000000-0005-0000-0000-00002E150000}"/>
    <cellStyle name="Normal 81" xfId="1083" xr:uid="{00000000-0005-0000-0000-00002F150000}"/>
    <cellStyle name="Normal 82" xfId="1084" xr:uid="{00000000-0005-0000-0000-000030150000}"/>
    <cellStyle name="Normal 83" xfId="1085" xr:uid="{00000000-0005-0000-0000-000031150000}"/>
    <cellStyle name="Normal 84" xfId="1086" xr:uid="{00000000-0005-0000-0000-000032150000}"/>
    <cellStyle name="Normal 85" xfId="1087" xr:uid="{00000000-0005-0000-0000-000033150000}"/>
    <cellStyle name="Normal 86" xfId="1088" xr:uid="{00000000-0005-0000-0000-000034150000}"/>
    <cellStyle name="Normal 87" xfId="1089" xr:uid="{00000000-0005-0000-0000-000035150000}"/>
    <cellStyle name="Normal 88" xfId="1090" xr:uid="{00000000-0005-0000-0000-000036150000}"/>
    <cellStyle name="Normal 89" xfId="1091" xr:uid="{00000000-0005-0000-0000-000037150000}"/>
    <cellStyle name="Normal 9" xfId="1092" xr:uid="{00000000-0005-0000-0000-000038150000}"/>
    <cellStyle name="Normal 9 2" xfId="1093" xr:uid="{00000000-0005-0000-0000-000039150000}"/>
    <cellStyle name="Normal 9 2 2" xfId="2209" xr:uid="{00000000-0005-0000-0000-00003A150000}"/>
    <cellStyle name="Normal 9 3" xfId="2210" xr:uid="{00000000-0005-0000-0000-00003B150000}"/>
    <cellStyle name="Normal 9 4" xfId="4067" xr:uid="{00000000-0005-0000-0000-00003C150000}"/>
    <cellStyle name="Normal 90" xfId="1094" xr:uid="{00000000-0005-0000-0000-00003D150000}"/>
    <cellStyle name="Normal 91" xfId="1095" xr:uid="{00000000-0005-0000-0000-00003E150000}"/>
    <cellStyle name="Normal 92" xfId="1096" xr:uid="{00000000-0005-0000-0000-00003F150000}"/>
    <cellStyle name="Normal 93" xfId="1097" xr:uid="{00000000-0005-0000-0000-000040150000}"/>
    <cellStyle name="Normal 94" xfId="1098" xr:uid="{00000000-0005-0000-0000-000041150000}"/>
    <cellStyle name="Normal 95" xfId="1099" xr:uid="{00000000-0005-0000-0000-000042150000}"/>
    <cellStyle name="Normal 95 2" xfId="1100" xr:uid="{00000000-0005-0000-0000-000043150000}"/>
    <cellStyle name="Normal 95 2 2" xfId="1101" xr:uid="{00000000-0005-0000-0000-000044150000}"/>
    <cellStyle name="Normal 95 2 2 2" xfId="1102" xr:uid="{00000000-0005-0000-0000-000045150000}"/>
    <cellStyle name="Normal 95 2 2 3" xfId="2211" xr:uid="{00000000-0005-0000-0000-000046150000}"/>
    <cellStyle name="Normal 95 2 3" xfId="1103" xr:uid="{00000000-0005-0000-0000-000047150000}"/>
    <cellStyle name="Normal 95 2 4" xfId="2212" xr:uid="{00000000-0005-0000-0000-000048150000}"/>
    <cellStyle name="Normal 95 3" xfId="1104" xr:uid="{00000000-0005-0000-0000-000049150000}"/>
    <cellStyle name="Normal 95 3 2" xfId="1105" xr:uid="{00000000-0005-0000-0000-00004A150000}"/>
    <cellStyle name="Normal 95 3 3" xfId="2213" xr:uid="{00000000-0005-0000-0000-00004B150000}"/>
    <cellStyle name="Normal 95 4" xfId="1106" xr:uid="{00000000-0005-0000-0000-00004C150000}"/>
    <cellStyle name="Normal 95 5" xfId="2214" xr:uid="{00000000-0005-0000-0000-00004D150000}"/>
    <cellStyle name="Normal 96" xfId="1107" xr:uid="{00000000-0005-0000-0000-00004E150000}"/>
    <cellStyle name="Normal 96 2" xfId="1108" xr:uid="{00000000-0005-0000-0000-00004F150000}"/>
    <cellStyle name="Normal 96 2 2" xfId="1109" xr:uid="{00000000-0005-0000-0000-000050150000}"/>
    <cellStyle name="Normal 96 2 2 2" xfId="1110" xr:uid="{00000000-0005-0000-0000-000051150000}"/>
    <cellStyle name="Normal 96 2 2 3" xfId="2215" xr:uid="{00000000-0005-0000-0000-000052150000}"/>
    <cellStyle name="Normal 96 2 3" xfId="1111" xr:uid="{00000000-0005-0000-0000-000053150000}"/>
    <cellStyle name="Normal 96 2 4" xfId="2216" xr:uid="{00000000-0005-0000-0000-000054150000}"/>
    <cellStyle name="Normal 96 3" xfId="1112" xr:uid="{00000000-0005-0000-0000-000055150000}"/>
    <cellStyle name="Normal 96 3 2" xfId="1113" xr:uid="{00000000-0005-0000-0000-000056150000}"/>
    <cellStyle name="Normal 96 3 3" xfId="2217" xr:uid="{00000000-0005-0000-0000-000057150000}"/>
    <cellStyle name="Normal 96 4" xfId="1114" xr:uid="{00000000-0005-0000-0000-000058150000}"/>
    <cellStyle name="Normal 96 5" xfId="2218" xr:uid="{00000000-0005-0000-0000-000059150000}"/>
    <cellStyle name="Normal 97" xfId="1115" xr:uid="{00000000-0005-0000-0000-00005A150000}"/>
    <cellStyle name="Normal 97 2" xfId="1116" xr:uid="{00000000-0005-0000-0000-00005B150000}"/>
    <cellStyle name="Normal 97 2 2" xfId="1117" xr:uid="{00000000-0005-0000-0000-00005C150000}"/>
    <cellStyle name="Normal 97 2 2 2" xfId="1118" xr:uid="{00000000-0005-0000-0000-00005D150000}"/>
    <cellStyle name="Normal 97 2 2 3" xfId="2219" xr:uid="{00000000-0005-0000-0000-00005E150000}"/>
    <cellStyle name="Normal 97 2 3" xfId="1119" xr:uid="{00000000-0005-0000-0000-00005F150000}"/>
    <cellStyle name="Normal 97 2 4" xfId="2220" xr:uid="{00000000-0005-0000-0000-000060150000}"/>
    <cellStyle name="Normal 97 3" xfId="1120" xr:uid="{00000000-0005-0000-0000-000061150000}"/>
    <cellStyle name="Normal 97 3 2" xfId="1121" xr:uid="{00000000-0005-0000-0000-000062150000}"/>
    <cellStyle name="Normal 97 3 3" xfId="2221" xr:uid="{00000000-0005-0000-0000-000063150000}"/>
    <cellStyle name="Normal 97 4" xfId="1122" xr:uid="{00000000-0005-0000-0000-000064150000}"/>
    <cellStyle name="Normal 97 5" xfId="2222" xr:uid="{00000000-0005-0000-0000-000065150000}"/>
    <cellStyle name="Normal 98" xfId="1123" xr:uid="{00000000-0005-0000-0000-000066150000}"/>
    <cellStyle name="Normal 98 2" xfId="1124" xr:uid="{00000000-0005-0000-0000-000067150000}"/>
    <cellStyle name="Normal 98 2 2" xfId="1125" xr:uid="{00000000-0005-0000-0000-000068150000}"/>
    <cellStyle name="Normal 98 2 2 2" xfId="1126" xr:uid="{00000000-0005-0000-0000-000069150000}"/>
    <cellStyle name="Normal 98 2 2 3" xfId="2223" xr:uid="{00000000-0005-0000-0000-00006A150000}"/>
    <cellStyle name="Normal 98 2 3" xfId="1127" xr:uid="{00000000-0005-0000-0000-00006B150000}"/>
    <cellStyle name="Normal 98 2 4" xfId="2224" xr:uid="{00000000-0005-0000-0000-00006C150000}"/>
    <cellStyle name="Normal 98 3" xfId="1128" xr:uid="{00000000-0005-0000-0000-00006D150000}"/>
    <cellStyle name="Normal 98 3 2" xfId="1129" xr:uid="{00000000-0005-0000-0000-00006E150000}"/>
    <cellStyle name="Normal 98 3 3" xfId="2225" xr:uid="{00000000-0005-0000-0000-00006F150000}"/>
    <cellStyle name="Normal 98 4" xfId="1130" xr:uid="{00000000-0005-0000-0000-000070150000}"/>
    <cellStyle name="Normal 98 5" xfId="2226" xr:uid="{00000000-0005-0000-0000-000071150000}"/>
    <cellStyle name="Normal 99" xfId="1131" xr:uid="{00000000-0005-0000-0000-000072150000}"/>
    <cellStyle name="Normal 99 2" xfId="1132" xr:uid="{00000000-0005-0000-0000-000073150000}"/>
    <cellStyle name="Normal 99 2 2" xfId="1133" xr:uid="{00000000-0005-0000-0000-000074150000}"/>
    <cellStyle name="Normal 99 2 2 2" xfId="1134" xr:uid="{00000000-0005-0000-0000-000075150000}"/>
    <cellStyle name="Normal 99 2 2 3" xfId="2227" xr:uid="{00000000-0005-0000-0000-000076150000}"/>
    <cellStyle name="Normal 99 2 3" xfId="1135" xr:uid="{00000000-0005-0000-0000-000077150000}"/>
    <cellStyle name="Normal 99 2 4" xfId="2228" xr:uid="{00000000-0005-0000-0000-000078150000}"/>
    <cellStyle name="Normal 99 3" xfId="1136" xr:uid="{00000000-0005-0000-0000-000079150000}"/>
    <cellStyle name="Normal 99 3 2" xfId="1137" xr:uid="{00000000-0005-0000-0000-00007A150000}"/>
    <cellStyle name="Normal 99 3 3" xfId="2229" xr:uid="{00000000-0005-0000-0000-00007B150000}"/>
    <cellStyle name="Normal 99 4" xfId="1138" xr:uid="{00000000-0005-0000-0000-00007C150000}"/>
    <cellStyle name="Normal 99 5" xfId="2230" xr:uid="{00000000-0005-0000-0000-00007D150000}"/>
    <cellStyle name="Normal_Prov Public Accounts" xfId="2" xr:uid="{00000000-0005-0000-0000-00007E150000}"/>
    <cellStyle name="Note 2" xfId="1139" xr:uid="{00000000-0005-0000-0000-00007F150000}"/>
    <cellStyle name="Note 2 10" xfId="2231" xr:uid="{00000000-0005-0000-0000-000080150000}"/>
    <cellStyle name="Note 2 10 2" xfId="2232" xr:uid="{00000000-0005-0000-0000-000081150000}"/>
    <cellStyle name="Note 2 10 2 2" xfId="4068" xr:uid="{00000000-0005-0000-0000-000082150000}"/>
    <cellStyle name="Note 2 10 2 2 2" xfId="6857" xr:uid="{00000000-0005-0000-0000-000083150000}"/>
    <cellStyle name="Note 2 10 2 2 2 2" xfId="8659" xr:uid="{00000000-0005-0000-0000-000084150000}"/>
    <cellStyle name="Note 2 10 2 3" xfId="5886" xr:uid="{00000000-0005-0000-0000-000085150000}"/>
    <cellStyle name="Note 2 10 2 3 2" xfId="8466" xr:uid="{00000000-0005-0000-0000-000086150000}"/>
    <cellStyle name="Note 2 10 3" xfId="2233" xr:uid="{00000000-0005-0000-0000-000087150000}"/>
    <cellStyle name="Note 2 10 3 2" xfId="4069" xr:uid="{00000000-0005-0000-0000-000088150000}"/>
    <cellStyle name="Note 2 10 3 2 2" xfId="6858" xr:uid="{00000000-0005-0000-0000-000089150000}"/>
    <cellStyle name="Note 2 10 3 2 2 2" xfId="8660" xr:uid="{00000000-0005-0000-0000-00008A150000}"/>
    <cellStyle name="Note 2 10 3 3" xfId="5887" xr:uid="{00000000-0005-0000-0000-00008B150000}"/>
    <cellStyle name="Note 2 10 3 3 2" xfId="8467" xr:uid="{00000000-0005-0000-0000-00008C150000}"/>
    <cellStyle name="Note 2 10 4" xfId="2234" xr:uid="{00000000-0005-0000-0000-00008D150000}"/>
    <cellStyle name="Note 2 10 4 2" xfId="4070" xr:uid="{00000000-0005-0000-0000-00008E150000}"/>
    <cellStyle name="Note 2 10 4 2 2" xfId="6859" xr:uid="{00000000-0005-0000-0000-00008F150000}"/>
    <cellStyle name="Note 2 10 4 2 2 2" xfId="8661" xr:uid="{00000000-0005-0000-0000-000090150000}"/>
    <cellStyle name="Note 2 10 4 3" xfId="5888" xr:uid="{00000000-0005-0000-0000-000091150000}"/>
    <cellStyle name="Note 2 10 4 3 2" xfId="8468" xr:uid="{00000000-0005-0000-0000-000092150000}"/>
    <cellStyle name="Note 2 10 5" xfId="4071" xr:uid="{00000000-0005-0000-0000-000093150000}"/>
    <cellStyle name="Note 2 10 5 2" xfId="6860" xr:uid="{00000000-0005-0000-0000-000094150000}"/>
    <cellStyle name="Note 2 10 5 2 2" xfId="8662" xr:uid="{00000000-0005-0000-0000-000095150000}"/>
    <cellStyle name="Note 2 10 6" xfId="5885" xr:uid="{00000000-0005-0000-0000-000096150000}"/>
    <cellStyle name="Note 2 10 6 2" xfId="8465" xr:uid="{00000000-0005-0000-0000-000097150000}"/>
    <cellStyle name="Note 2 11" xfId="2235" xr:uid="{00000000-0005-0000-0000-000098150000}"/>
    <cellStyle name="Note 2 11 2" xfId="2236" xr:uid="{00000000-0005-0000-0000-000099150000}"/>
    <cellStyle name="Note 2 11 2 2" xfId="4072" xr:uid="{00000000-0005-0000-0000-00009A150000}"/>
    <cellStyle name="Note 2 11 2 2 2" xfId="6861" xr:uid="{00000000-0005-0000-0000-00009B150000}"/>
    <cellStyle name="Note 2 11 2 2 2 2" xfId="8663" xr:uid="{00000000-0005-0000-0000-00009C150000}"/>
    <cellStyle name="Note 2 11 2 3" xfId="5890" xr:uid="{00000000-0005-0000-0000-00009D150000}"/>
    <cellStyle name="Note 2 11 2 3 2" xfId="8470" xr:uid="{00000000-0005-0000-0000-00009E150000}"/>
    <cellStyle name="Note 2 11 3" xfId="2237" xr:uid="{00000000-0005-0000-0000-00009F150000}"/>
    <cellStyle name="Note 2 11 3 2" xfId="4073" xr:uid="{00000000-0005-0000-0000-0000A0150000}"/>
    <cellStyle name="Note 2 11 3 2 2" xfId="6862" xr:uid="{00000000-0005-0000-0000-0000A1150000}"/>
    <cellStyle name="Note 2 11 3 2 2 2" xfId="8664" xr:uid="{00000000-0005-0000-0000-0000A2150000}"/>
    <cellStyle name="Note 2 11 3 3" xfId="5891" xr:uid="{00000000-0005-0000-0000-0000A3150000}"/>
    <cellStyle name="Note 2 11 3 3 2" xfId="8471" xr:uid="{00000000-0005-0000-0000-0000A4150000}"/>
    <cellStyle name="Note 2 11 4" xfId="2238" xr:uid="{00000000-0005-0000-0000-0000A5150000}"/>
    <cellStyle name="Note 2 11 4 2" xfId="4074" xr:uid="{00000000-0005-0000-0000-0000A6150000}"/>
    <cellStyle name="Note 2 11 4 2 2" xfId="6863" xr:uid="{00000000-0005-0000-0000-0000A7150000}"/>
    <cellStyle name="Note 2 11 4 2 2 2" xfId="8665" xr:uid="{00000000-0005-0000-0000-0000A8150000}"/>
    <cellStyle name="Note 2 11 4 3" xfId="5892" xr:uid="{00000000-0005-0000-0000-0000A9150000}"/>
    <cellStyle name="Note 2 11 4 3 2" xfId="8472" xr:uid="{00000000-0005-0000-0000-0000AA150000}"/>
    <cellStyle name="Note 2 11 5" xfId="4075" xr:uid="{00000000-0005-0000-0000-0000AB150000}"/>
    <cellStyle name="Note 2 11 5 2" xfId="6864" xr:uid="{00000000-0005-0000-0000-0000AC150000}"/>
    <cellStyle name="Note 2 11 5 2 2" xfId="8666" xr:uid="{00000000-0005-0000-0000-0000AD150000}"/>
    <cellStyle name="Note 2 11 6" xfId="5889" xr:uid="{00000000-0005-0000-0000-0000AE150000}"/>
    <cellStyle name="Note 2 11 6 2" xfId="8469" xr:uid="{00000000-0005-0000-0000-0000AF150000}"/>
    <cellStyle name="Note 2 12" xfId="2239" xr:uid="{00000000-0005-0000-0000-0000B0150000}"/>
    <cellStyle name="Note 2 12 2" xfId="2240" xr:uid="{00000000-0005-0000-0000-0000B1150000}"/>
    <cellStyle name="Note 2 12 2 2" xfId="4076" xr:uid="{00000000-0005-0000-0000-0000B2150000}"/>
    <cellStyle name="Note 2 12 2 2 2" xfId="6865" xr:uid="{00000000-0005-0000-0000-0000B3150000}"/>
    <cellStyle name="Note 2 12 2 2 2 2" xfId="8667" xr:uid="{00000000-0005-0000-0000-0000B4150000}"/>
    <cellStyle name="Note 2 12 2 3" xfId="5894" xr:uid="{00000000-0005-0000-0000-0000B5150000}"/>
    <cellStyle name="Note 2 12 2 3 2" xfId="8474" xr:uid="{00000000-0005-0000-0000-0000B6150000}"/>
    <cellStyle name="Note 2 12 3" xfId="2241" xr:uid="{00000000-0005-0000-0000-0000B7150000}"/>
    <cellStyle name="Note 2 12 3 2" xfId="4077" xr:uid="{00000000-0005-0000-0000-0000B8150000}"/>
    <cellStyle name="Note 2 12 3 2 2" xfId="6866" xr:uid="{00000000-0005-0000-0000-0000B9150000}"/>
    <cellStyle name="Note 2 12 3 2 2 2" xfId="8668" xr:uid="{00000000-0005-0000-0000-0000BA150000}"/>
    <cellStyle name="Note 2 12 3 3" xfId="5895" xr:uid="{00000000-0005-0000-0000-0000BB150000}"/>
    <cellStyle name="Note 2 12 3 3 2" xfId="8475" xr:uid="{00000000-0005-0000-0000-0000BC150000}"/>
    <cellStyle name="Note 2 12 4" xfId="2242" xr:uid="{00000000-0005-0000-0000-0000BD150000}"/>
    <cellStyle name="Note 2 12 4 2" xfId="4078" xr:uid="{00000000-0005-0000-0000-0000BE150000}"/>
    <cellStyle name="Note 2 12 4 2 2" xfId="6867" xr:uid="{00000000-0005-0000-0000-0000BF150000}"/>
    <cellStyle name="Note 2 12 4 2 2 2" xfId="8669" xr:uid="{00000000-0005-0000-0000-0000C0150000}"/>
    <cellStyle name="Note 2 12 4 3" xfId="5896" xr:uid="{00000000-0005-0000-0000-0000C1150000}"/>
    <cellStyle name="Note 2 12 4 3 2" xfId="8476" xr:uid="{00000000-0005-0000-0000-0000C2150000}"/>
    <cellStyle name="Note 2 12 5" xfId="4079" xr:uid="{00000000-0005-0000-0000-0000C3150000}"/>
    <cellStyle name="Note 2 12 5 2" xfId="6868" xr:uid="{00000000-0005-0000-0000-0000C4150000}"/>
    <cellStyle name="Note 2 12 5 2 2" xfId="8670" xr:uid="{00000000-0005-0000-0000-0000C5150000}"/>
    <cellStyle name="Note 2 12 6" xfId="5893" xr:uid="{00000000-0005-0000-0000-0000C6150000}"/>
    <cellStyle name="Note 2 12 6 2" xfId="8473" xr:uid="{00000000-0005-0000-0000-0000C7150000}"/>
    <cellStyle name="Note 2 13" xfId="2243" xr:uid="{00000000-0005-0000-0000-0000C8150000}"/>
    <cellStyle name="Note 2 13 2" xfId="2244" xr:uid="{00000000-0005-0000-0000-0000C9150000}"/>
    <cellStyle name="Note 2 13 2 2" xfId="4080" xr:uid="{00000000-0005-0000-0000-0000CA150000}"/>
    <cellStyle name="Note 2 13 2 2 2" xfId="6869" xr:uid="{00000000-0005-0000-0000-0000CB150000}"/>
    <cellStyle name="Note 2 13 2 2 2 2" xfId="8671" xr:uid="{00000000-0005-0000-0000-0000CC150000}"/>
    <cellStyle name="Note 2 13 2 3" xfId="5898" xr:uid="{00000000-0005-0000-0000-0000CD150000}"/>
    <cellStyle name="Note 2 13 2 3 2" xfId="8478" xr:uid="{00000000-0005-0000-0000-0000CE150000}"/>
    <cellStyle name="Note 2 13 3" xfId="2245" xr:uid="{00000000-0005-0000-0000-0000CF150000}"/>
    <cellStyle name="Note 2 13 3 2" xfId="4081" xr:uid="{00000000-0005-0000-0000-0000D0150000}"/>
    <cellStyle name="Note 2 13 3 2 2" xfId="6870" xr:uid="{00000000-0005-0000-0000-0000D1150000}"/>
    <cellStyle name="Note 2 13 3 2 2 2" xfId="8672" xr:uid="{00000000-0005-0000-0000-0000D2150000}"/>
    <cellStyle name="Note 2 13 3 3" xfId="5899" xr:uid="{00000000-0005-0000-0000-0000D3150000}"/>
    <cellStyle name="Note 2 13 3 3 2" xfId="8479" xr:uid="{00000000-0005-0000-0000-0000D4150000}"/>
    <cellStyle name="Note 2 13 4" xfId="2246" xr:uid="{00000000-0005-0000-0000-0000D5150000}"/>
    <cellStyle name="Note 2 13 4 2" xfId="4082" xr:uid="{00000000-0005-0000-0000-0000D6150000}"/>
    <cellStyle name="Note 2 13 4 2 2" xfId="6871" xr:uid="{00000000-0005-0000-0000-0000D7150000}"/>
    <cellStyle name="Note 2 13 4 2 2 2" xfId="8673" xr:uid="{00000000-0005-0000-0000-0000D8150000}"/>
    <cellStyle name="Note 2 13 4 3" xfId="5900" xr:uid="{00000000-0005-0000-0000-0000D9150000}"/>
    <cellStyle name="Note 2 13 4 3 2" xfId="8480" xr:uid="{00000000-0005-0000-0000-0000DA150000}"/>
    <cellStyle name="Note 2 13 5" xfId="4083" xr:uid="{00000000-0005-0000-0000-0000DB150000}"/>
    <cellStyle name="Note 2 13 5 2" xfId="6872" xr:uid="{00000000-0005-0000-0000-0000DC150000}"/>
    <cellStyle name="Note 2 13 5 2 2" xfId="8674" xr:uid="{00000000-0005-0000-0000-0000DD150000}"/>
    <cellStyle name="Note 2 13 6" xfId="5897" xr:uid="{00000000-0005-0000-0000-0000DE150000}"/>
    <cellStyle name="Note 2 13 6 2" xfId="8477" xr:uid="{00000000-0005-0000-0000-0000DF150000}"/>
    <cellStyle name="Note 2 14" xfId="2247" xr:uid="{00000000-0005-0000-0000-0000E0150000}"/>
    <cellStyle name="Note 2 14 2" xfId="2248" xr:uid="{00000000-0005-0000-0000-0000E1150000}"/>
    <cellStyle name="Note 2 14 2 2" xfId="4084" xr:uid="{00000000-0005-0000-0000-0000E2150000}"/>
    <cellStyle name="Note 2 14 2 2 2" xfId="6873" xr:uid="{00000000-0005-0000-0000-0000E3150000}"/>
    <cellStyle name="Note 2 14 2 2 2 2" xfId="8675" xr:uid="{00000000-0005-0000-0000-0000E4150000}"/>
    <cellStyle name="Note 2 14 2 3" xfId="5902" xr:uid="{00000000-0005-0000-0000-0000E5150000}"/>
    <cellStyle name="Note 2 14 2 3 2" xfId="8482" xr:uid="{00000000-0005-0000-0000-0000E6150000}"/>
    <cellStyle name="Note 2 14 3" xfId="2249" xr:uid="{00000000-0005-0000-0000-0000E7150000}"/>
    <cellStyle name="Note 2 14 3 2" xfId="4085" xr:uid="{00000000-0005-0000-0000-0000E8150000}"/>
    <cellStyle name="Note 2 14 3 2 2" xfId="6874" xr:uid="{00000000-0005-0000-0000-0000E9150000}"/>
    <cellStyle name="Note 2 14 3 2 2 2" xfId="8676" xr:uid="{00000000-0005-0000-0000-0000EA150000}"/>
    <cellStyle name="Note 2 14 3 3" xfId="5903" xr:uid="{00000000-0005-0000-0000-0000EB150000}"/>
    <cellStyle name="Note 2 14 3 3 2" xfId="8483" xr:uid="{00000000-0005-0000-0000-0000EC150000}"/>
    <cellStyle name="Note 2 14 4" xfId="2250" xr:uid="{00000000-0005-0000-0000-0000ED150000}"/>
    <cellStyle name="Note 2 14 4 2" xfId="4086" xr:uid="{00000000-0005-0000-0000-0000EE150000}"/>
    <cellStyle name="Note 2 14 4 2 2" xfId="6875" xr:uid="{00000000-0005-0000-0000-0000EF150000}"/>
    <cellStyle name="Note 2 14 4 2 2 2" xfId="8677" xr:uid="{00000000-0005-0000-0000-0000F0150000}"/>
    <cellStyle name="Note 2 14 4 3" xfId="5904" xr:uid="{00000000-0005-0000-0000-0000F1150000}"/>
    <cellStyle name="Note 2 14 4 3 2" xfId="8484" xr:uid="{00000000-0005-0000-0000-0000F2150000}"/>
    <cellStyle name="Note 2 14 5" xfId="4087" xr:uid="{00000000-0005-0000-0000-0000F3150000}"/>
    <cellStyle name="Note 2 14 5 2" xfId="6876" xr:uid="{00000000-0005-0000-0000-0000F4150000}"/>
    <cellStyle name="Note 2 14 5 2 2" xfId="8678" xr:uid="{00000000-0005-0000-0000-0000F5150000}"/>
    <cellStyle name="Note 2 14 6" xfId="5901" xr:uid="{00000000-0005-0000-0000-0000F6150000}"/>
    <cellStyle name="Note 2 14 6 2" xfId="8481" xr:uid="{00000000-0005-0000-0000-0000F7150000}"/>
    <cellStyle name="Note 2 15" xfId="2251" xr:uid="{00000000-0005-0000-0000-0000F8150000}"/>
    <cellStyle name="Note 2 15 2" xfId="2252" xr:uid="{00000000-0005-0000-0000-0000F9150000}"/>
    <cellStyle name="Note 2 15 2 2" xfId="4088" xr:uid="{00000000-0005-0000-0000-0000FA150000}"/>
    <cellStyle name="Note 2 15 2 2 2" xfId="6877" xr:uid="{00000000-0005-0000-0000-0000FB150000}"/>
    <cellStyle name="Note 2 15 2 2 2 2" xfId="8679" xr:uid="{00000000-0005-0000-0000-0000FC150000}"/>
    <cellStyle name="Note 2 15 2 3" xfId="5906" xr:uid="{00000000-0005-0000-0000-0000FD150000}"/>
    <cellStyle name="Note 2 15 2 3 2" xfId="8486" xr:uid="{00000000-0005-0000-0000-0000FE150000}"/>
    <cellStyle name="Note 2 15 3" xfId="2253" xr:uid="{00000000-0005-0000-0000-0000FF150000}"/>
    <cellStyle name="Note 2 15 3 2" xfId="4089" xr:uid="{00000000-0005-0000-0000-000000160000}"/>
    <cellStyle name="Note 2 15 3 2 2" xfId="6878" xr:uid="{00000000-0005-0000-0000-000001160000}"/>
    <cellStyle name="Note 2 15 3 2 2 2" xfId="8680" xr:uid="{00000000-0005-0000-0000-000002160000}"/>
    <cellStyle name="Note 2 15 3 3" xfId="5907" xr:uid="{00000000-0005-0000-0000-000003160000}"/>
    <cellStyle name="Note 2 15 3 3 2" xfId="8487" xr:uid="{00000000-0005-0000-0000-000004160000}"/>
    <cellStyle name="Note 2 15 4" xfId="2254" xr:uid="{00000000-0005-0000-0000-000005160000}"/>
    <cellStyle name="Note 2 15 4 2" xfId="4090" xr:uid="{00000000-0005-0000-0000-000006160000}"/>
    <cellStyle name="Note 2 15 4 2 2" xfId="6879" xr:uid="{00000000-0005-0000-0000-000007160000}"/>
    <cellStyle name="Note 2 15 4 2 2 2" xfId="8681" xr:uid="{00000000-0005-0000-0000-000008160000}"/>
    <cellStyle name="Note 2 15 4 3" xfId="5908" xr:uid="{00000000-0005-0000-0000-000009160000}"/>
    <cellStyle name="Note 2 15 4 3 2" xfId="8488" xr:uid="{00000000-0005-0000-0000-00000A160000}"/>
    <cellStyle name="Note 2 15 5" xfId="4091" xr:uid="{00000000-0005-0000-0000-00000B160000}"/>
    <cellStyle name="Note 2 15 5 2" xfId="6880" xr:uid="{00000000-0005-0000-0000-00000C160000}"/>
    <cellStyle name="Note 2 15 5 2 2" xfId="8682" xr:uid="{00000000-0005-0000-0000-00000D160000}"/>
    <cellStyle name="Note 2 15 6" xfId="5905" xr:uid="{00000000-0005-0000-0000-00000E160000}"/>
    <cellStyle name="Note 2 15 6 2" xfId="8485" xr:uid="{00000000-0005-0000-0000-00000F160000}"/>
    <cellStyle name="Note 2 16" xfId="2255" xr:uid="{00000000-0005-0000-0000-000010160000}"/>
    <cellStyle name="Note 2 16 2" xfId="2256" xr:uid="{00000000-0005-0000-0000-000011160000}"/>
    <cellStyle name="Note 2 16 2 2" xfId="4092" xr:uid="{00000000-0005-0000-0000-000012160000}"/>
    <cellStyle name="Note 2 16 2 2 2" xfId="6881" xr:uid="{00000000-0005-0000-0000-000013160000}"/>
    <cellStyle name="Note 2 16 2 2 2 2" xfId="8683" xr:uid="{00000000-0005-0000-0000-000014160000}"/>
    <cellStyle name="Note 2 16 2 3" xfId="5910" xr:uid="{00000000-0005-0000-0000-000015160000}"/>
    <cellStyle name="Note 2 16 2 3 2" xfId="8490" xr:uid="{00000000-0005-0000-0000-000016160000}"/>
    <cellStyle name="Note 2 16 3" xfId="2257" xr:uid="{00000000-0005-0000-0000-000017160000}"/>
    <cellStyle name="Note 2 16 3 2" xfId="4093" xr:uid="{00000000-0005-0000-0000-000018160000}"/>
    <cellStyle name="Note 2 16 3 2 2" xfId="6882" xr:uid="{00000000-0005-0000-0000-000019160000}"/>
    <cellStyle name="Note 2 16 3 2 2 2" xfId="8684" xr:uid="{00000000-0005-0000-0000-00001A160000}"/>
    <cellStyle name="Note 2 16 3 3" xfId="5911" xr:uid="{00000000-0005-0000-0000-00001B160000}"/>
    <cellStyle name="Note 2 16 3 3 2" xfId="8491" xr:uid="{00000000-0005-0000-0000-00001C160000}"/>
    <cellStyle name="Note 2 16 4" xfId="2258" xr:uid="{00000000-0005-0000-0000-00001D160000}"/>
    <cellStyle name="Note 2 16 4 2" xfId="4094" xr:uid="{00000000-0005-0000-0000-00001E160000}"/>
    <cellStyle name="Note 2 16 4 2 2" xfId="6883" xr:uid="{00000000-0005-0000-0000-00001F160000}"/>
    <cellStyle name="Note 2 16 4 2 2 2" xfId="8685" xr:uid="{00000000-0005-0000-0000-000020160000}"/>
    <cellStyle name="Note 2 16 4 3" xfId="5912" xr:uid="{00000000-0005-0000-0000-000021160000}"/>
    <cellStyle name="Note 2 16 4 3 2" xfId="8492" xr:uid="{00000000-0005-0000-0000-000022160000}"/>
    <cellStyle name="Note 2 16 5" xfId="4095" xr:uid="{00000000-0005-0000-0000-000023160000}"/>
    <cellStyle name="Note 2 16 5 2" xfId="6884" xr:uid="{00000000-0005-0000-0000-000024160000}"/>
    <cellStyle name="Note 2 16 5 2 2" xfId="8686" xr:uid="{00000000-0005-0000-0000-000025160000}"/>
    <cellStyle name="Note 2 16 6" xfId="5909" xr:uid="{00000000-0005-0000-0000-000026160000}"/>
    <cellStyle name="Note 2 16 6 2" xfId="8489" xr:uid="{00000000-0005-0000-0000-000027160000}"/>
    <cellStyle name="Note 2 17" xfId="2259" xr:uid="{00000000-0005-0000-0000-000028160000}"/>
    <cellStyle name="Note 2 17 2" xfId="2260" xr:uid="{00000000-0005-0000-0000-000029160000}"/>
    <cellStyle name="Note 2 17 2 2" xfId="4096" xr:uid="{00000000-0005-0000-0000-00002A160000}"/>
    <cellStyle name="Note 2 17 2 2 2" xfId="6885" xr:uid="{00000000-0005-0000-0000-00002B160000}"/>
    <cellStyle name="Note 2 17 2 2 2 2" xfId="8687" xr:uid="{00000000-0005-0000-0000-00002C160000}"/>
    <cellStyle name="Note 2 17 2 3" xfId="5914" xr:uid="{00000000-0005-0000-0000-00002D160000}"/>
    <cellStyle name="Note 2 17 2 3 2" xfId="8494" xr:uid="{00000000-0005-0000-0000-00002E160000}"/>
    <cellStyle name="Note 2 17 3" xfId="2261" xr:uid="{00000000-0005-0000-0000-00002F160000}"/>
    <cellStyle name="Note 2 17 3 2" xfId="4097" xr:uid="{00000000-0005-0000-0000-000030160000}"/>
    <cellStyle name="Note 2 17 3 2 2" xfId="6886" xr:uid="{00000000-0005-0000-0000-000031160000}"/>
    <cellStyle name="Note 2 17 3 2 2 2" xfId="8688" xr:uid="{00000000-0005-0000-0000-000032160000}"/>
    <cellStyle name="Note 2 17 3 3" xfId="5915" xr:uid="{00000000-0005-0000-0000-000033160000}"/>
    <cellStyle name="Note 2 17 3 3 2" xfId="8495" xr:uid="{00000000-0005-0000-0000-000034160000}"/>
    <cellStyle name="Note 2 17 4" xfId="2262" xr:uid="{00000000-0005-0000-0000-000035160000}"/>
    <cellStyle name="Note 2 17 4 2" xfId="4098" xr:uid="{00000000-0005-0000-0000-000036160000}"/>
    <cellStyle name="Note 2 17 4 2 2" xfId="6887" xr:uid="{00000000-0005-0000-0000-000037160000}"/>
    <cellStyle name="Note 2 17 4 2 2 2" xfId="8689" xr:uid="{00000000-0005-0000-0000-000038160000}"/>
    <cellStyle name="Note 2 17 4 3" xfId="5916" xr:uid="{00000000-0005-0000-0000-000039160000}"/>
    <cellStyle name="Note 2 17 4 3 2" xfId="8496" xr:uid="{00000000-0005-0000-0000-00003A160000}"/>
    <cellStyle name="Note 2 17 5" xfId="4099" xr:uid="{00000000-0005-0000-0000-00003B160000}"/>
    <cellStyle name="Note 2 17 5 2" xfId="6888" xr:uid="{00000000-0005-0000-0000-00003C160000}"/>
    <cellStyle name="Note 2 17 5 2 2" xfId="8690" xr:uid="{00000000-0005-0000-0000-00003D160000}"/>
    <cellStyle name="Note 2 17 6" xfId="5913" xr:uid="{00000000-0005-0000-0000-00003E160000}"/>
    <cellStyle name="Note 2 17 6 2" xfId="8493" xr:uid="{00000000-0005-0000-0000-00003F160000}"/>
    <cellStyle name="Note 2 18" xfId="2263" xr:uid="{00000000-0005-0000-0000-000040160000}"/>
    <cellStyle name="Note 2 18 2" xfId="2264" xr:uid="{00000000-0005-0000-0000-000041160000}"/>
    <cellStyle name="Note 2 18 2 2" xfId="4100" xr:uid="{00000000-0005-0000-0000-000042160000}"/>
    <cellStyle name="Note 2 18 2 2 2" xfId="6889" xr:uid="{00000000-0005-0000-0000-000043160000}"/>
    <cellStyle name="Note 2 18 2 2 2 2" xfId="8691" xr:uid="{00000000-0005-0000-0000-000044160000}"/>
    <cellStyle name="Note 2 18 2 3" xfId="5918" xr:uid="{00000000-0005-0000-0000-000045160000}"/>
    <cellStyle name="Note 2 18 2 3 2" xfId="8498" xr:uid="{00000000-0005-0000-0000-000046160000}"/>
    <cellStyle name="Note 2 18 3" xfId="2265" xr:uid="{00000000-0005-0000-0000-000047160000}"/>
    <cellStyle name="Note 2 18 3 2" xfId="4101" xr:uid="{00000000-0005-0000-0000-000048160000}"/>
    <cellStyle name="Note 2 18 3 2 2" xfId="6890" xr:uid="{00000000-0005-0000-0000-000049160000}"/>
    <cellStyle name="Note 2 18 3 2 2 2" xfId="8692" xr:uid="{00000000-0005-0000-0000-00004A160000}"/>
    <cellStyle name="Note 2 18 3 3" xfId="5919" xr:uid="{00000000-0005-0000-0000-00004B160000}"/>
    <cellStyle name="Note 2 18 3 3 2" xfId="8499" xr:uid="{00000000-0005-0000-0000-00004C160000}"/>
    <cellStyle name="Note 2 18 4" xfId="2266" xr:uid="{00000000-0005-0000-0000-00004D160000}"/>
    <cellStyle name="Note 2 18 4 2" xfId="4102" xr:uid="{00000000-0005-0000-0000-00004E160000}"/>
    <cellStyle name="Note 2 18 4 2 2" xfId="6891" xr:uid="{00000000-0005-0000-0000-00004F160000}"/>
    <cellStyle name="Note 2 18 4 2 2 2" xfId="8693" xr:uid="{00000000-0005-0000-0000-000050160000}"/>
    <cellStyle name="Note 2 18 4 3" xfId="5920" xr:uid="{00000000-0005-0000-0000-000051160000}"/>
    <cellStyle name="Note 2 18 4 3 2" xfId="8500" xr:uid="{00000000-0005-0000-0000-000052160000}"/>
    <cellStyle name="Note 2 18 5" xfId="4103" xr:uid="{00000000-0005-0000-0000-000053160000}"/>
    <cellStyle name="Note 2 18 5 2" xfId="6892" xr:uid="{00000000-0005-0000-0000-000054160000}"/>
    <cellStyle name="Note 2 18 5 2 2" xfId="8694" xr:uid="{00000000-0005-0000-0000-000055160000}"/>
    <cellStyle name="Note 2 18 6" xfId="5917" xr:uid="{00000000-0005-0000-0000-000056160000}"/>
    <cellStyle name="Note 2 18 6 2" xfId="8497" xr:uid="{00000000-0005-0000-0000-000057160000}"/>
    <cellStyle name="Note 2 19" xfId="2267" xr:uid="{00000000-0005-0000-0000-000058160000}"/>
    <cellStyle name="Note 2 19 2" xfId="2268" xr:uid="{00000000-0005-0000-0000-000059160000}"/>
    <cellStyle name="Note 2 19 2 2" xfId="4104" xr:uid="{00000000-0005-0000-0000-00005A160000}"/>
    <cellStyle name="Note 2 19 2 2 2" xfId="6893" xr:uid="{00000000-0005-0000-0000-00005B160000}"/>
    <cellStyle name="Note 2 19 2 2 2 2" xfId="8695" xr:uid="{00000000-0005-0000-0000-00005C160000}"/>
    <cellStyle name="Note 2 19 2 3" xfId="5922" xr:uid="{00000000-0005-0000-0000-00005D160000}"/>
    <cellStyle name="Note 2 19 2 3 2" xfId="8502" xr:uid="{00000000-0005-0000-0000-00005E160000}"/>
    <cellStyle name="Note 2 19 3" xfId="2269" xr:uid="{00000000-0005-0000-0000-00005F160000}"/>
    <cellStyle name="Note 2 19 3 2" xfId="4105" xr:uid="{00000000-0005-0000-0000-000060160000}"/>
    <cellStyle name="Note 2 19 3 2 2" xfId="6894" xr:uid="{00000000-0005-0000-0000-000061160000}"/>
    <cellStyle name="Note 2 19 3 2 2 2" xfId="8696" xr:uid="{00000000-0005-0000-0000-000062160000}"/>
    <cellStyle name="Note 2 19 3 3" xfId="5923" xr:uid="{00000000-0005-0000-0000-000063160000}"/>
    <cellStyle name="Note 2 19 3 3 2" xfId="8503" xr:uid="{00000000-0005-0000-0000-000064160000}"/>
    <cellStyle name="Note 2 19 4" xfId="2270" xr:uid="{00000000-0005-0000-0000-000065160000}"/>
    <cellStyle name="Note 2 19 4 2" xfId="4106" xr:uid="{00000000-0005-0000-0000-000066160000}"/>
    <cellStyle name="Note 2 19 4 2 2" xfId="6895" xr:uid="{00000000-0005-0000-0000-000067160000}"/>
    <cellStyle name="Note 2 19 4 2 2 2" xfId="8697" xr:uid="{00000000-0005-0000-0000-000068160000}"/>
    <cellStyle name="Note 2 19 4 3" xfId="5924" xr:uid="{00000000-0005-0000-0000-000069160000}"/>
    <cellStyle name="Note 2 19 4 3 2" xfId="8504" xr:uid="{00000000-0005-0000-0000-00006A160000}"/>
    <cellStyle name="Note 2 19 5" xfId="4107" xr:uid="{00000000-0005-0000-0000-00006B160000}"/>
    <cellStyle name="Note 2 19 5 2" xfId="6896" xr:uid="{00000000-0005-0000-0000-00006C160000}"/>
    <cellStyle name="Note 2 19 5 2 2" xfId="8698" xr:uid="{00000000-0005-0000-0000-00006D160000}"/>
    <cellStyle name="Note 2 19 6" xfId="5921" xr:uid="{00000000-0005-0000-0000-00006E160000}"/>
    <cellStyle name="Note 2 19 6 2" xfId="8501" xr:uid="{00000000-0005-0000-0000-00006F160000}"/>
    <cellStyle name="Note 2 2" xfId="1140" xr:uid="{00000000-0005-0000-0000-000070160000}"/>
    <cellStyle name="Note 2 2 2" xfId="2271" xr:uid="{00000000-0005-0000-0000-000071160000}"/>
    <cellStyle name="Note 2 2 2 2" xfId="4108" xr:uid="{00000000-0005-0000-0000-000072160000}"/>
    <cellStyle name="Note 2 2 2 2 2" xfId="6897" xr:uid="{00000000-0005-0000-0000-000073160000}"/>
    <cellStyle name="Note 2 2 2 2 2 2" xfId="8699" xr:uid="{00000000-0005-0000-0000-000074160000}"/>
    <cellStyle name="Note 2 2 2 3" xfId="5925" xr:uid="{00000000-0005-0000-0000-000075160000}"/>
    <cellStyle name="Note 2 2 2 3 2" xfId="8505" xr:uid="{00000000-0005-0000-0000-000076160000}"/>
    <cellStyle name="Note 2 2 3" xfId="2272" xr:uid="{00000000-0005-0000-0000-000077160000}"/>
    <cellStyle name="Note 2 2 3 2" xfId="4109" xr:uid="{00000000-0005-0000-0000-000078160000}"/>
    <cellStyle name="Note 2 2 3 2 2" xfId="6898" xr:uid="{00000000-0005-0000-0000-000079160000}"/>
    <cellStyle name="Note 2 2 3 2 2 2" xfId="8700" xr:uid="{00000000-0005-0000-0000-00007A160000}"/>
    <cellStyle name="Note 2 2 3 3" xfId="5926" xr:uid="{00000000-0005-0000-0000-00007B160000}"/>
    <cellStyle name="Note 2 2 3 3 2" xfId="8506" xr:uid="{00000000-0005-0000-0000-00007C160000}"/>
    <cellStyle name="Note 2 2 4" xfId="2273" xr:uid="{00000000-0005-0000-0000-00007D160000}"/>
    <cellStyle name="Note 2 2 4 2" xfId="4110" xr:uid="{00000000-0005-0000-0000-00007E160000}"/>
    <cellStyle name="Note 2 2 4 2 2" xfId="6899" xr:uid="{00000000-0005-0000-0000-00007F160000}"/>
    <cellStyle name="Note 2 2 4 2 2 2" xfId="8701" xr:uid="{00000000-0005-0000-0000-000080160000}"/>
    <cellStyle name="Note 2 2 4 3" xfId="5927" xr:uid="{00000000-0005-0000-0000-000081160000}"/>
    <cellStyle name="Note 2 2 4 3 2" xfId="8507" xr:uid="{00000000-0005-0000-0000-000082160000}"/>
    <cellStyle name="Note 2 2 5" xfId="4111" xr:uid="{00000000-0005-0000-0000-000083160000}"/>
    <cellStyle name="Note 2 2 5 2" xfId="6900" xr:uid="{00000000-0005-0000-0000-000084160000}"/>
    <cellStyle name="Note 2 2 5 2 2" xfId="8702" xr:uid="{00000000-0005-0000-0000-000085160000}"/>
    <cellStyle name="Note 2 2 6" xfId="5483" xr:uid="{00000000-0005-0000-0000-000086160000}"/>
    <cellStyle name="Note 2 2 6 2" xfId="8460" xr:uid="{00000000-0005-0000-0000-000087160000}"/>
    <cellStyle name="Note 2 20" xfId="2274" xr:uid="{00000000-0005-0000-0000-000088160000}"/>
    <cellStyle name="Note 2 20 2" xfId="2275" xr:uid="{00000000-0005-0000-0000-000089160000}"/>
    <cellStyle name="Note 2 20 2 2" xfId="4112" xr:uid="{00000000-0005-0000-0000-00008A160000}"/>
    <cellStyle name="Note 2 20 2 2 2" xfId="6901" xr:uid="{00000000-0005-0000-0000-00008B160000}"/>
    <cellStyle name="Note 2 20 2 2 2 2" xfId="8703" xr:uid="{00000000-0005-0000-0000-00008C160000}"/>
    <cellStyle name="Note 2 20 2 3" xfId="5929" xr:uid="{00000000-0005-0000-0000-00008D160000}"/>
    <cellStyle name="Note 2 20 2 3 2" xfId="8509" xr:uid="{00000000-0005-0000-0000-00008E160000}"/>
    <cellStyle name="Note 2 20 3" xfId="2276" xr:uid="{00000000-0005-0000-0000-00008F160000}"/>
    <cellStyle name="Note 2 20 3 2" xfId="4113" xr:uid="{00000000-0005-0000-0000-000090160000}"/>
    <cellStyle name="Note 2 20 3 2 2" xfId="6902" xr:uid="{00000000-0005-0000-0000-000091160000}"/>
    <cellStyle name="Note 2 20 3 2 2 2" xfId="8704" xr:uid="{00000000-0005-0000-0000-000092160000}"/>
    <cellStyle name="Note 2 20 3 3" xfId="5930" xr:uid="{00000000-0005-0000-0000-000093160000}"/>
    <cellStyle name="Note 2 20 3 3 2" xfId="8510" xr:uid="{00000000-0005-0000-0000-000094160000}"/>
    <cellStyle name="Note 2 20 4" xfId="2277" xr:uid="{00000000-0005-0000-0000-000095160000}"/>
    <cellStyle name="Note 2 20 4 2" xfId="4114" xr:uid="{00000000-0005-0000-0000-000096160000}"/>
    <cellStyle name="Note 2 20 4 2 2" xfId="6903" xr:uid="{00000000-0005-0000-0000-000097160000}"/>
    <cellStyle name="Note 2 20 4 2 2 2" xfId="8705" xr:uid="{00000000-0005-0000-0000-000098160000}"/>
    <cellStyle name="Note 2 20 4 3" xfId="5931" xr:uid="{00000000-0005-0000-0000-000099160000}"/>
    <cellStyle name="Note 2 20 4 3 2" xfId="8511" xr:uid="{00000000-0005-0000-0000-00009A160000}"/>
    <cellStyle name="Note 2 20 5" xfId="4115" xr:uid="{00000000-0005-0000-0000-00009B160000}"/>
    <cellStyle name="Note 2 20 5 2" xfId="6904" xr:uid="{00000000-0005-0000-0000-00009C160000}"/>
    <cellStyle name="Note 2 20 5 2 2" xfId="8706" xr:uid="{00000000-0005-0000-0000-00009D160000}"/>
    <cellStyle name="Note 2 20 6" xfId="5928" xr:uid="{00000000-0005-0000-0000-00009E160000}"/>
    <cellStyle name="Note 2 20 6 2" xfId="8508" xr:uid="{00000000-0005-0000-0000-00009F160000}"/>
    <cellStyle name="Note 2 21" xfId="2278" xr:uid="{00000000-0005-0000-0000-0000A0160000}"/>
    <cellStyle name="Note 2 21 2" xfId="2279" xr:uid="{00000000-0005-0000-0000-0000A1160000}"/>
    <cellStyle name="Note 2 21 2 2" xfId="4116" xr:uid="{00000000-0005-0000-0000-0000A2160000}"/>
    <cellStyle name="Note 2 21 2 2 2" xfId="6905" xr:uid="{00000000-0005-0000-0000-0000A3160000}"/>
    <cellStyle name="Note 2 21 2 2 2 2" xfId="8707" xr:uid="{00000000-0005-0000-0000-0000A4160000}"/>
    <cellStyle name="Note 2 21 2 3" xfId="5933" xr:uid="{00000000-0005-0000-0000-0000A5160000}"/>
    <cellStyle name="Note 2 21 2 3 2" xfId="8513" xr:uid="{00000000-0005-0000-0000-0000A6160000}"/>
    <cellStyle name="Note 2 21 3" xfId="2280" xr:uid="{00000000-0005-0000-0000-0000A7160000}"/>
    <cellStyle name="Note 2 21 3 2" xfId="4117" xr:uid="{00000000-0005-0000-0000-0000A8160000}"/>
    <cellStyle name="Note 2 21 3 2 2" xfId="6906" xr:uid="{00000000-0005-0000-0000-0000A9160000}"/>
    <cellStyle name="Note 2 21 3 2 2 2" xfId="8708" xr:uid="{00000000-0005-0000-0000-0000AA160000}"/>
    <cellStyle name="Note 2 21 3 3" xfId="5934" xr:uid="{00000000-0005-0000-0000-0000AB160000}"/>
    <cellStyle name="Note 2 21 3 3 2" xfId="8514" xr:uid="{00000000-0005-0000-0000-0000AC160000}"/>
    <cellStyle name="Note 2 21 4" xfId="2281" xr:uid="{00000000-0005-0000-0000-0000AD160000}"/>
    <cellStyle name="Note 2 21 4 2" xfId="4118" xr:uid="{00000000-0005-0000-0000-0000AE160000}"/>
    <cellStyle name="Note 2 21 4 2 2" xfId="6907" xr:uid="{00000000-0005-0000-0000-0000AF160000}"/>
    <cellStyle name="Note 2 21 4 2 2 2" xfId="8709" xr:uid="{00000000-0005-0000-0000-0000B0160000}"/>
    <cellStyle name="Note 2 21 4 3" xfId="5935" xr:uid="{00000000-0005-0000-0000-0000B1160000}"/>
    <cellStyle name="Note 2 21 4 3 2" xfId="8515" xr:uid="{00000000-0005-0000-0000-0000B2160000}"/>
    <cellStyle name="Note 2 21 5" xfId="4119" xr:uid="{00000000-0005-0000-0000-0000B3160000}"/>
    <cellStyle name="Note 2 21 5 2" xfId="6908" xr:uid="{00000000-0005-0000-0000-0000B4160000}"/>
    <cellStyle name="Note 2 21 5 2 2" xfId="8710" xr:uid="{00000000-0005-0000-0000-0000B5160000}"/>
    <cellStyle name="Note 2 21 6" xfId="5932" xr:uid="{00000000-0005-0000-0000-0000B6160000}"/>
    <cellStyle name="Note 2 21 6 2" xfId="8512" xr:uid="{00000000-0005-0000-0000-0000B7160000}"/>
    <cellStyle name="Note 2 22" xfId="2282" xr:uid="{00000000-0005-0000-0000-0000B8160000}"/>
    <cellStyle name="Note 2 22 2" xfId="2283" xr:uid="{00000000-0005-0000-0000-0000B9160000}"/>
    <cellStyle name="Note 2 22 2 2" xfId="4120" xr:uid="{00000000-0005-0000-0000-0000BA160000}"/>
    <cellStyle name="Note 2 22 2 2 2" xfId="6909" xr:uid="{00000000-0005-0000-0000-0000BB160000}"/>
    <cellStyle name="Note 2 22 2 2 2 2" xfId="8711" xr:uid="{00000000-0005-0000-0000-0000BC160000}"/>
    <cellStyle name="Note 2 22 2 3" xfId="5937" xr:uid="{00000000-0005-0000-0000-0000BD160000}"/>
    <cellStyle name="Note 2 22 2 3 2" xfId="8517" xr:uid="{00000000-0005-0000-0000-0000BE160000}"/>
    <cellStyle name="Note 2 22 3" xfId="2284" xr:uid="{00000000-0005-0000-0000-0000BF160000}"/>
    <cellStyle name="Note 2 22 3 2" xfId="4121" xr:uid="{00000000-0005-0000-0000-0000C0160000}"/>
    <cellStyle name="Note 2 22 3 2 2" xfId="6910" xr:uid="{00000000-0005-0000-0000-0000C1160000}"/>
    <cellStyle name="Note 2 22 3 2 2 2" xfId="8712" xr:uid="{00000000-0005-0000-0000-0000C2160000}"/>
    <cellStyle name="Note 2 22 3 3" xfId="5938" xr:uid="{00000000-0005-0000-0000-0000C3160000}"/>
    <cellStyle name="Note 2 22 3 3 2" xfId="8518" xr:uid="{00000000-0005-0000-0000-0000C4160000}"/>
    <cellStyle name="Note 2 22 4" xfId="2285" xr:uid="{00000000-0005-0000-0000-0000C5160000}"/>
    <cellStyle name="Note 2 22 4 2" xfId="4122" xr:uid="{00000000-0005-0000-0000-0000C6160000}"/>
    <cellStyle name="Note 2 22 4 2 2" xfId="6911" xr:uid="{00000000-0005-0000-0000-0000C7160000}"/>
    <cellStyle name="Note 2 22 4 2 2 2" xfId="8713" xr:uid="{00000000-0005-0000-0000-0000C8160000}"/>
    <cellStyle name="Note 2 22 4 3" xfId="5939" xr:uid="{00000000-0005-0000-0000-0000C9160000}"/>
    <cellStyle name="Note 2 22 4 3 2" xfId="8519" xr:uid="{00000000-0005-0000-0000-0000CA160000}"/>
    <cellStyle name="Note 2 22 5" xfId="4123" xr:uid="{00000000-0005-0000-0000-0000CB160000}"/>
    <cellStyle name="Note 2 22 5 2" xfId="6912" xr:uid="{00000000-0005-0000-0000-0000CC160000}"/>
    <cellStyle name="Note 2 22 5 2 2" xfId="8714" xr:uid="{00000000-0005-0000-0000-0000CD160000}"/>
    <cellStyle name="Note 2 22 6" xfId="5936" xr:uid="{00000000-0005-0000-0000-0000CE160000}"/>
    <cellStyle name="Note 2 22 6 2" xfId="8516" xr:uid="{00000000-0005-0000-0000-0000CF160000}"/>
    <cellStyle name="Note 2 23" xfId="2286" xr:uid="{00000000-0005-0000-0000-0000D0160000}"/>
    <cellStyle name="Note 2 23 2" xfId="2287" xr:uid="{00000000-0005-0000-0000-0000D1160000}"/>
    <cellStyle name="Note 2 23 2 2" xfId="4124" xr:uid="{00000000-0005-0000-0000-0000D2160000}"/>
    <cellStyle name="Note 2 23 2 2 2" xfId="6913" xr:uid="{00000000-0005-0000-0000-0000D3160000}"/>
    <cellStyle name="Note 2 23 2 2 2 2" xfId="8715" xr:uid="{00000000-0005-0000-0000-0000D4160000}"/>
    <cellStyle name="Note 2 23 2 3" xfId="5941" xr:uid="{00000000-0005-0000-0000-0000D5160000}"/>
    <cellStyle name="Note 2 23 2 3 2" xfId="8521" xr:uid="{00000000-0005-0000-0000-0000D6160000}"/>
    <cellStyle name="Note 2 23 3" xfId="2288" xr:uid="{00000000-0005-0000-0000-0000D7160000}"/>
    <cellStyle name="Note 2 23 3 2" xfId="4125" xr:uid="{00000000-0005-0000-0000-0000D8160000}"/>
    <cellStyle name="Note 2 23 3 2 2" xfId="6914" xr:uid="{00000000-0005-0000-0000-0000D9160000}"/>
    <cellStyle name="Note 2 23 3 2 2 2" xfId="8716" xr:uid="{00000000-0005-0000-0000-0000DA160000}"/>
    <cellStyle name="Note 2 23 3 3" xfId="5942" xr:uid="{00000000-0005-0000-0000-0000DB160000}"/>
    <cellStyle name="Note 2 23 3 3 2" xfId="8522" xr:uid="{00000000-0005-0000-0000-0000DC160000}"/>
    <cellStyle name="Note 2 23 4" xfId="2289" xr:uid="{00000000-0005-0000-0000-0000DD160000}"/>
    <cellStyle name="Note 2 23 4 2" xfId="4126" xr:uid="{00000000-0005-0000-0000-0000DE160000}"/>
    <cellStyle name="Note 2 23 4 2 2" xfId="6915" xr:uid="{00000000-0005-0000-0000-0000DF160000}"/>
    <cellStyle name="Note 2 23 4 2 2 2" xfId="8717" xr:uid="{00000000-0005-0000-0000-0000E0160000}"/>
    <cellStyle name="Note 2 23 4 3" xfId="5943" xr:uid="{00000000-0005-0000-0000-0000E1160000}"/>
    <cellStyle name="Note 2 23 4 3 2" xfId="8523" xr:uid="{00000000-0005-0000-0000-0000E2160000}"/>
    <cellStyle name="Note 2 23 5" xfId="4127" xr:uid="{00000000-0005-0000-0000-0000E3160000}"/>
    <cellStyle name="Note 2 23 5 2" xfId="6916" xr:uid="{00000000-0005-0000-0000-0000E4160000}"/>
    <cellStyle name="Note 2 23 5 2 2" xfId="8718" xr:uid="{00000000-0005-0000-0000-0000E5160000}"/>
    <cellStyle name="Note 2 23 6" xfId="5940" xr:uid="{00000000-0005-0000-0000-0000E6160000}"/>
    <cellStyle name="Note 2 23 6 2" xfId="8520" xr:uid="{00000000-0005-0000-0000-0000E7160000}"/>
    <cellStyle name="Note 2 24" xfId="2290" xr:uid="{00000000-0005-0000-0000-0000E8160000}"/>
    <cellStyle name="Note 2 24 2" xfId="2291" xr:uid="{00000000-0005-0000-0000-0000E9160000}"/>
    <cellStyle name="Note 2 24 2 2" xfId="4128" xr:uid="{00000000-0005-0000-0000-0000EA160000}"/>
    <cellStyle name="Note 2 24 2 2 2" xfId="6917" xr:uid="{00000000-0005-0000-0000-0000EB160000}"/>
    <cellStyle name="Note 2 24 2 2 2 2" xfId="8719" xr:uid="{00000000-0005-0000-0000-0000EC160000}"/>
    <cellStyle name="Note 2 24 2 3" xfId="5945" xr:uid="{00000000-0005-0000-0000-0000ED160000}"/>
    <cellStyle name="Note 2 24 2 3 2" xfId="8525" xr:uid="{00000000-0005-0000-0000-0000EE160000}"/>
    <cellStyle name="Note 2 24 3" xfId="2292" xr:uid="{00000000-0005-0000-0000-0000EF160000}"/>
    <cellStyle name="Note 2 24 3 2" xfId="4129" xr:uid="{00000000-0005-0000-0000-0000F0160000}"/>
    <cellStyle name="Note 2 24 3 2 2" xfId="6918" xr:uid="{00000000-0005-0000-0000-0000F1160000}"/>
    <cellStyle name="Note 2 24 3 2 2 2" xfId="8720" xr:uid="{00000000-0005-0000-0000-0000F2160000}"/>
    <cellStyle name="Note 2 24 3 3" xfId="5946" xr:uid="{00000000-0005-0000-0000-0000F3160000}"/>
    <cellStyle name="Note 2 24 3 3 2" xfId="8526" xr:uid="{00000000-0005-0000-0000-0000F4160000}"/>
    <cellStyle name="Note 2 24 4" xfId="2293" xr:uid="{00000000-0005-0000-0000-0000F5160000}"/>
    <cellStyle name="Note 2 24 4 2" xfId="4130" xr:uid="{00000000-0005-0000-0000-0000F6160000}"/>
    <cellStyle name="Note 2 24 4 2 2" xfId="6919" xr:uid="{00000000-0005-0000-0000-0000F7160000}"/>
    <cellStyle name="Note 2 24 4 2 2 2" xfId="8721" xr:uid="{00000000-0005-0000-0000-0000F8160000}"/>
    <cellStyle name="Note 2 24 4 3" xfId="5947" xr:uid="{00000000-0005-0000-0000-0000F9160000}"/>
    <cellStyle name="Note 2 24 4 3 2" xfId="8527" xr:uid="{00000000-0005-0000-0000-0000FA160000}"/>
    <cellStyle name="Note 2 24 5" xfId="4131" xr:uid="{00000000-0005-0000-0000-0000FB160000}"/>
    <cellStyle name="Note 2 24 5 2" xfId="6920" xr:uid="{00000000-0005-0000-0000-0000FC160000}"/>
    <cellStyle name="Note 2 24 5 2 2" xfId="8722" xr:uid="{00000000-0005-0000-0000-0000FD160000}"/>
    <cellStyle name="Note 2 24 6" xfId="5944" xr:uid="{00000000-0005-0000-0000-0000FE160000}"/>
    <cellStyle name="Note 2 24 6 2" xfId="8524" xr:uid="{00000000-0005-0000-0000-0000FF160000}"/>
    <cellStyle name="Note 2 25" xfId="2294" xr:uid="{00000000-0005-0000-0000-000000170000}"/>
    <cellStyle name="Note 2 25 2" xfId="2295" xr:uid="{00000000-0005-0000-0000-000001170000}"/>
    <cellStyle name="Note 2 25 2 2" xfId="4132" xr:uid="{00000000-0005-0000-0000-000002170000}"/>
    <cellStyle name="Note 2 25 2 2 2" xfId="6921" xr:uid="{00000000-0005-0000-0000-000003170000}"/>
    <cellStyle name="Note 2 25 2 2 2 2" xfId="8723" xr:uid="{00000000-0005-0000-0000-000004170000}"/>
    <cellStyle name="Note 2 25 2 3" xfId="5949" xr:uid="{00000000-0005-0000-0000-000005170000}"/>
    <cellStyle name="Note 2 25 2 3 2" xfId="8529" xr:uid="{00000000-0005-0000-0000-000006170000}"/>
    <cellStyle name="Note 2 25 3" xfId="2296" xr:uid="{00000000-0005-0000-0000-000007170000}"/>
    <cellStyle name="Note 2 25 3 2" xfId="4133" xr:uid="{00000000-0005-0000-0000-000008170000}"/>
    <cellStyle name="Note 2 25 3 2 2" xfId="6922" xr:uid="{00000000-0005-0000-0000-000009170000}"/>
    <cellStyle name="Note 2 25 3 2 2 2" xfId="8724" xr:uid="{00000000-0005-0000-0000-00000A170000}"/>
    <cellStyle name="Note 2 25 3 3" xfId="5950" xr:uid="{00000000-0005-0000-0000-00000B170000}"/>
    <cellStyle name="Note 2 25 3 3 2" xfId="8530" xr:uid="{00000000-0005-0000-0000-00000C170000}"/>
    <cellStyle name="Note 2 25 4" xfId="2297" xr:uid="{00000000-0005-0000-0000-00000D170000}"/>
    <cellStyle name="Note 2 25 4 2" xfId="4134" xr:uid="{00000000-0005-0000-0000-00000E170000}"/>
    <cellStyle name="Note 2 25 4 2 2" xfId="6923" xr:uid="{00000000-0005-0000-0000-00000F170000}"/>
    <cellStyle name="Note 2 25 4 2 2 2" xfId="8725" xr:uid="{00000000-0005-0000-0000-000010170000}"/>
    <cellStyle name="Note 2 25 4 3" xfId="5951" xr:uid="{00000000-0005-0000-0000-000011170000}"/>
    <cellStyle name="Note 2 25 4 3 2" xfId="8531" xr:uid="{00000000-0005-0000-0000-000012170000}"/>
    <cellStyle name="Note 2 25 5" xfId="4135" xr:uid="{00000000-0005-0000-0000-000013170000}"/>
    <cellStyle name="Note 2 25 5 2" xfId="6924" xr:uid="{00000000-0005-0000-0000-000014170000}"/>
    <cellStyle name="Note 2 25 5 2 2" xfId="8726" xr:uid="{00000000-0005-0000-0000-000015170000}"/>
    <cellStyle name="Note 2 25 6" xfId="5948" xr:uid="{00000000-0005-0000-0000-000016170000}"/>
    <cellStyle name="Note 2 25 6 2" xfId="8528" xr:uid="{00000000-0005-0000-0000-000017170000}"/>
    <cellStyle name="Note 2 26" xfId="2298" xr:uid="{00000000-0005-0000-0000-000018170000}"/>
    <cellStyle name="Note 2 26 2" xfId="2299" xr:uid="{00000000-0005-0000-0000-000019170000}"/>
    <cellStyle name="Note 2 26 2 2" xfId="4136" xr:uid="{00000000-0005-0000-0000-00001A170000}"/>
    <cellStyle name="Note 2 26 2 2 2" xfId="6925" xr:uid="{00000000-0005-0000-0000-00001B170000}"/>
    <cellStyle name="Note 2 26 2 2 2 2" xfId="8727" xr:uid="{00000000-0005-0000-0000-00001C170000}"/>
    <cellStyle name="Note 2 26 2 3" xfId="5953" xr:uid="{00000000-0005-0000-0000-00001D170000}"/>
    <cellStyle name="Note 2 26 2 3 2" xfId="8533" xr:uid="{00000000-0005-0000-0000-00001E170000}"/>
    <cellStyle name="Note 2 26 3" xfId="2300" xr:uid="{00000000-0005-0000-0000-00001F170000}"/>
    <cellStyle name="Note 2 26 3 2" xfId="4137" xr:uid="{00000000-0005-0000-0000-000020170000}"/>
    <cellStyle name="Note 2 26 3 2 2" xfId="6926" xr:uid="{00000000-0005-0000-0000-000021170000}"/>
    <cellStyle name="Note 2 26 3 2 2 2" xfId="8728" xr:uid="{00000000-0005-0000-0000-000022170000}"/>
    <cellStyle name="Note 2 26 3 3" xfId="5954" xr:uid="{00000000-0005-0000-0000-000023170000}"/>
    <cellStyle name="Note 2 26 3 3 2" xfId="8534" xr:uid="{00000000-0005-0000-0000-000024170000}"/>
    <cellStyle name="Note 2 26 4" xfId="2301" xr:uid="{00000000-0005-0000-0000-000025170000}"/>
    <cellStyle name="Note 2 26 4 2" xfId="4138" xr:uid="{00000000-0005-0000-0000-000026170000}"/>
    <cellStyle name="Note 2 26 4 2 2" xfId="6927" xr:uid="{00000000-0005-0000-0000-000027170000}"/>
    <cellStyle name="Note 2 26 4 2 2 2" xfId="8729" xr:uid="{00000000-0005-0000-0000-000028170000}"/>
    <cellStyle name="Note 2 26 4 3" xfId="5955" xr:uid="{00000000-0005-0000-0000-000029170000}"/>
    <cellStyle name="Note 2 26 4 3 2" xfId="8535" xr:uid="{00000000-0005-0000-0000-00002A170000}"/>
    <cellStyle name="Note 2 26 5" xfId="4139" xr:uid="{00000000-0005-0000-0000-00002B170000}"/>
    <cellStyle name="Note 2 26 5 2" xfId="6928" xr:uid="{00000000-0005-0000-0000-00002C170000}"/>
    <cellStyle name="Note 2 26 5 2 2" xfId="8730" xr:uid="{00000000-0005-0000-0000-00002D170000}"/>
    <cellStyle name="Note 2 26 6" xfId="5952" xr:uid="{00000000-0005-0000-0000-00002E170000}"/>
    <cellStyle name="Note 2 26 6 2" xfId="8532" xr:uid="{00000000-0005-0000-0000-00002F170000}"/>
    <cellStyle name="Note 2 27" xfId="2302" xr:uid="{00000000-0005-0000-0000-000030170000}"/>
    <cellStyle name="Note 2 27 2" xfId="2303" xr:uid="{00000000-0005-0000-0000-000031170000}"/>
    <cellStyle name="Note 2 27 2 2" xfId="4140" xr:uid="{00000000-0005-0000-0000-000032170000}"/>
    <cellStyle name="Note 2 27 2 2 2" xfId="6929" xr:uid="{00000000-0005-0000-0000-000033170000}"/>
    <cellStyle name="Note 2 27 2 2 2 2" xfId="8731" xr:uid="{00000000-0005-0000-0000-000034170000}"/>
    <cellStyle name="Note 2 27 2 3" xfId="5957" xr:uid="{00000000-0005-0000-0000-000035170000}"/>
    <cellStyle name="Note 2 27 2 3 2" xfId="8537" xr:uid="{00000000-0005-0000-0000-000036170000}"/>
    <cellStyle name="Note 2 27 3" xfId="2304" xr:uid="{00000000-0005-0000-0000-000037170000}"/>
    <cellStyle name="Note 2 27 3 2" xfId="4141" xr:uid="{00000000-0005-0000-0000-000038170000}"/>
    <cellStyle name="Note 2 27 3 2 2" xfId="6930" xr:uid="{00000000-0005-0000-0000-000039170000}"/>
    <cellStyle name="Note 2 27 3 2 2 2" xfId="8732" xr:uid="{00000000-0005-0000-0000-00003A170000}"/>
    <cellStyle name="Note 2 27 3 3" xfId="5958" xr:uid="{00000000-0005-0000-0000-00003B170000}"/>
    <cellStyle name="Note 2 27 3 3 2" xfId="8538" xr:uid="{00000000-0005-0000-0000-00003C170000}"/>
    <cellStyle name="Note 2 27 4" xfId="2305" xr:uid="{00000000-0005-0000-0000-00003D170000}"/>
    <cellStyle name="Note 2 27 4 2" xfId="4142" xr:uid="{00000000-0005-0000-0000-00003E170000}"/>
    <cellStyle name="Note 2 27 4 2 2" xfId="6931" xr:uid="{00000000-0005-0000-0000-00003F170000}"/>
    <cellStyle name="Note 2 27 4 2 2 2" xfId="8733" xr:uid="{00000000-0005-0000-0000-000040170000}"/>
    <cellStyle name="Note 2 27 4 3" xfId="5959" xr:uid="{00000000-0005-0000-0000-000041170000}"/>
    <cellStyle name="Note 2 27 4 3 2" xfId="8539" xr:uid="{00000000-0005-0000-0000-000042170000}"/>
    <cellStyle name="Note 2 27 5" xfId="4143" xr:uid="{00000000-0005-0000-0000-000043170000}"/>
    <cellStyle name="Note 2 27 5 2" xfId="6932" xr:uid="{00000000-0005-0000-0000-000044170000}"/>
    <cellStyle name="Note 2 27 5 2 2" xfId="8734" xr:uid="{00000000-0005-0000-0000-000045170000}"/>
    <cellStyle name="Note 2 27 6" xfId="5956" xr:uid="{00000000-0005-0000-0000-000046170000}"/>
    <cellStyle name="Note 2 27 6 2" xfId="8536" xr:uid="{00000000-0005-0000-0000-000047170000}"/>
    <cellStyle name="Note 2 28" xfId="2306" xr:uid="{00000000-0005-0000-0000-000048170000}"/>
    <cellStyle name="Note 2 28 2" xfId="2307" xr:uid="{00000000-0005-0000-0000-000049170000}"/>
    <cellStyle name="Note 2 28 2 2" xfId="4144" xr:uid="{00000000-0005-0000-0000-00004A170000}"/>
    <cellStyle name="Note 2 28 2 2 2" xfId="6933" xr:uid="{00000000-0005-0000-0000-00004B170000}"/>
    <cellStyle name="Note 2 28 2 2 2 2" xfId="8735" xr:uid="{00000000-0005-0000-0000-00004C170000}"/>
    <cellStyle name="Note 2 28 2 3" xfId="5961" xr:uid="{00000000-0005-0000-0000-00004D170000}"/>
    <cellStyle name="Note 2 28 2 3 2" xfId="8541" xr:uid="{00000000-0005-0000-0000-00004E170000}"/>
    <cellStyle name="Note 2 28 3" xfId="2308" xr:uid="{00000000-0005-0000-0000-00004F170000}"/>
    <cellStyle name="Note 2 28 3 2" xfId="4145" xr:uid="{00000000-0005-0000-0000-000050170000}"/>
    <cellStyle name="Note 2 28 3 2 2" xfId="6934" xr:uid="{00000000-0005-0000-0000-000051170000}"/>
    <cellStyle name="Note 2 28 3 2 2 2" xfId="8736" xr:uid="{00000000-0005-0000-0000-000052170000}"/>
    <cellStyle name="Note 2 28 3 3" xfId="5962" xr:uid="{00000000-0005-0000-0000-000053170000}"/>
    <cellStyle name="Note 2 28 3 3 2" xfId="8542" xr:uid="{00000000-0005-0000-0000-000054170000}"/>
    <cellStyle name="Note 2 28 4" xfId="2309" xr:uid="{00000000-0005-0000-0000-000055170000}"/>
    <cellStyle name="Note 2 28 4 2" xfId="4146" xr:uid="{00000000-0005-0000-0000-000056170000}"/>
    <cellStyle name="Note 2 28 4 2 2" xfId="6935" xr:uid="{00000000-0005-0000-0000-000057170000}"/>
    <cellStyle name="Note 2 28 4 2 2 2" xfId="8737" xr:uid="{00000000-0005-0000-0000-000058170000}"/>
    <cellStyle name="Note 2 28 4 3" xfId="5963" xr:uid="{00000000-0005-0000-0000-000059170000}"/>
    <cellStyle name="Note 2 28 4 3 2" xfId="8543" xr:uid="{00000000-0005-0000-0000-00005A170000}"/>
    <cellStyle name="Note 2 28 5" xfId="4147" xr:uid="{00000000-0005-0000-0000-00005B170000}"/>
    <cellStyle name="Note 2 28 5 2" xfId="6936" xr:uid="{00000000-0005-0000-0000-00005C170000}"/>
    <cellStyle name="Note 2 28 5 2 2" xfId="8738" xr:uid="{00000000-0005-0000-0000-00005D170000}"/>
    <cellStyle name="Note 2 28 6" xfId="5960" xr:uid="{00000000-0005-0000-0000-00005E170000}"/>
    <cellStyle name="Note 2 28 6 2" xfId="8540" xr:uid="{00000000-0005-0000-0000-00005F170000}"/>
    <cellStyle name="Note 2 29" xfId="2310" xr:uid="{00000000-0005-0000-0000-000060170000}"/>
    <cellStyle name="Note 2 29 2" xfId="2311" xr:uid="{00000000-0005-0000-0000-000061170000}"/>
    <cellStyle name="Note 2 29 2 2" xfId="4148" xr:uid="{00000000-0005-0000-0000-000062170000}"/>
    <cellStyle name="Note 2 29 2 2 2" xfId="6937" xr:uid="{00000000-0005-0000-0000-000063170000}"/>
    <cellStyle name="Note 2 29 2 2 2 2" xfId="8739" xr:uid="{00000000-0005-0000-0000-000064170000}"/>
    <cellStyle name="Note 2 29 2 3" xfId="5965" xr:uid="{00000000-0005-0000-0000-000065170000}"/>
    <cellStyle name="Note 2 29 2 3 2" xfId="8545" xr:uid="{00000000-0005-0000-0000-000066170000}"/>
    <cellStyle name="Note 2 29 3" xfId="2312" xr:uid="{00000000-0005-0000-0000-000067170000}"/>
    <cellStyle name="Note 2 29 3 2" xfId="4149" xr:uid="{00000000-0005-0000-0000-000068170000}"/>
    <cellStyle name="Note 2 29 3 2 2" xfId="6938" xr:uid="{00000000-0005-0000-0000-000069170000}"/>
    <cellStyle name="Note 2 29 3 2 2 2" xfId="8740" xr:uid="{00000000-0005-0000-0000-00006A170000}"/>
    <cellStyle name="Note 2 29 3 3" xfId="5966" xr:uid="{00000000-0005-0000-0000-00006B170000}"/>
    <cellStyle name="Note 2 29 3 3 2" xfId="8546" xr:uid="{00000000-0005-0000-0000-00006C170000}"/>
    <cellStyle name="Note 2 29 4" xfId="2313" xr:uid="{00000000-0005-0000-0000-00006D170000}"/>
    <cellStyle name="Note 2 29 4 2" xfId="4150" xr:uid="{00000000-0005-0000-0000-00006E170000}"/>
    <cellStyle name="Note 2 29 4 2 2" xfId="6939" xr:uid="{00000000-0005-0000-0000-00006F170000}"/>
    <cellStyle name="Note 2 29 4 2 2 2" xfId="8741" xr:uid="{00000000-0005-0000-0000-000070170000}"/>
    <cellStyle name="Note 2 29 4 3" xfId="5967" xr:uid="{00000000-0005-0000-0000-000071170000}"/>
    <cellStyle name="Note 2 29 4 3 2" xfId="8547" xr:uid="{00000000-0005-0000-0000-000072170000}"/>
    <cellStyle name="Note 2 29 5" xfId="4151" xr:uid="{00000000-0005-0000-0000-000073170000}"/>
    <cellStyle name="Note 2 29 5 2" xfId="6940" xr:uid="{00000000-0005-0000-0000-000074170000}"/>
    <cellStyle name="Note 2 29 5 2 2" xfId="8742" xr:uid="{00000000-0005-0000-0000-000075170000}"/>
    <cellStyle name="Note 2 29 6" xfId="5964" xr:uid="{00000000-0005-0000-0000-000076170000}"/>
    <cellStyle name="Note 2 29 6 2" xfId="8544" xr:uid="{00000000-0005-0000-0000-000077170000}"/>
    <cellStyle name="Note 2 3" xfId="1141" xr:uid="{00000000-0005-0000-0000-000078170000}"/>
    <cellStyle name="Note 2 3 2" xfId="1142" xr:uid="{00000000-0005-0000-0000-000079170000}"/>
    <cellStyle name="Note 2 3 3" xfId="2314" xr:uid="{00000000-0005-0000-0000-00007A170000}"/>
    <cellStyle name="Note 2 30" xfId="2315" xr:uid="{00000000-0005-0000-0000-00007B170000}"/>
    <cellStyle name="Note 2 30 2" xfId="2316" xr:uid="{00000000-0005-0000-0000-00007C170000}"/>
    <cellStyle name="Note 2 30 2 2" xfId="4152" xr:uid="{00000000-0005-0000-0000-00007D170000}"/>
    <cellStyle name="Note 2 30 2 2 2" xfId="6941" xr:uid="{00000000-0005-0000-0000-00007E170000}"/>
    <cellStyle name="Note 2 30 2 2 2 2" xfId="8743" xr:uid="{00000000-0005-0000-0000-00007F170000}"/>
    <cellStyle name="Note 2 30 2 3" xfId="5969" xr:uid="{00000000-0005-0000-0000-000080170000}"/>
    <cellStyle name="Note 2 30 2 3 2" xfId="8549" xr:uid="{00000000-0005-0000-0000-000081170000}"/>
    <cellStyle name="Note 2 30 3" xfId="2317" xr:uid="{00000000-0005-0000-0000-000082170000}"/>
    <cellStyle name="Note 2 30 3 2" xfId="4153" xr:uid="{00000000-0005-0000-0000-000083170000}"/>
    <cellStyle name="Note 2 30 3 2 2" xfId="6942" xr:uid="{00000000-0005-0000-0000-000084170000}"/>
    <cellStyle name="Note 2 30 3 2 2 2" xfId="8744" xr:uid="{00000000-0005-0000-0000-000085170000}"/>
    <cellStyle name="Note 2 30 3 3" xfId="5970" xr:uid="{00000000-0005-0000-0000-000086170000}"/>
    <cellStyle name="Note 2 30 3 3 2" xfId="8550" xr:uid="{00000000-0005-0000-0000-000087170000}"/>
    <cellStyle name="Note 2 30 4" xfId="2318" xr:uid="{00000000-0005-0000-0000-000088170000}"/>
    <cellStyle name="Note 2 30 4 2" xfId="4154" xr:uid="{00000000-0005-0000-0000-000089170000}"/>
    <cellStyle name="Note 2 30 4 2 2" xfId="6943" xr:uid="{00000000-0005-0000-0000-00008A170000}"/>
    <cellStyle name="Note 2 30 4 2 2 2" xfId="8745" xr:uid="{00000000-0005-0000-0000-00008B170000}"/>
    <cellStyle name="Note 2 30 4 3" xfId="5971" xr:uid="{00000000-0005-0000-0000-00008C170000}"/>
    <cellStyle name="Note 2 30 4 3 2" xfId="8551" xr:uid="{00000000-0005-0000-0000-00008D170000}"/>
    <cellStyle name="Note 2 30 5" xfId="4155" xr:uid="{00000000-0005-0000-0000-00008E170000}"/>
    <cellStyle name="Note 2 30 5 2" xfId="6944" xr:uid="{00000000-0005-0000-0000-00008F170000}"/>
    <cellStyle name="Note 2 30 5 2 2" xfId="8746" xr:uid="{00000000-0005-0000-0000-000090170000}"/>
    <cellStyle name="Note 2 30 6" xfId="5968" xr:uid="{00000000-0005-0000-0000-000091170000}"/>
    <cellStyle name="Note 2 30 6 2" xfId="8548" xr:uid="{00000000-0005-0000-0000-000092170000}"/>
    <cellStyle name="Note 2 31" xfId="2319" xr:uid="{00000000-0005-0000-0000-000093170000}"/>
    <cellStyle name="Note 2 31 2" xfId="2320" xr:uid="{00000000-0005-0000-0000-000094170000}"/>
    <cellStyle name="Note 2 31 2 2" xfId="4156" xr:uid="{00000000-0005-0000-0000-000095170000}"/>
    <cellStyle name="Note 2 31 2 2 2" xfId="6945" xr:uid="{00000000-0005-0000-0000-000096170000}"/>
    <cellStyle name="Note 2 31 2 2 2 2" xfId="8747" xr:uid="{00000000-0005-0000-0000-000097170000}"/>
    <cellStyle name="Note 2 31 2 3" xfId="5973" xr:uid="{00000000-0005-0000-0000-000098170000}"/>
    <cellStyle name="Note 2 31 2 3 2" xfId="8553" xr:uid="{00000000-0005-0000-0000-000099170000}"/>
    <cellStyle name="Note 2 31 3" xfId="2321" xr:uid="{00000000-0005-0000-0000-00009A170000}"/>
    <cellStyle name="Note 2 31 3 2" xfId="4157" xr:uid="{00000000-0005-0000-0000-00009B170000}"/>
    <cellStyle name="Note 2 31 3 2 2" xfId="6946" xr:uid="{00000000-0005-0000-0000-00009C170000}"/>
    <cellStyle name="Note 2 31 3 2 2 2" xfId="8748" xr:uid="{00000000-0005-0000-0000-00009D170000}"/>
    <cellStyle name="Note 2 31 3 3" xfId="5974" xr:uid="{00000000-0005-0000-0000-00009E170000}"/>
    <cellStyle name="Note 2 31 3 3 2" xfId="8554" xr:uid="{00000000-0005-0000-0000-00009F170000}"/>
    <cellStyle name="Note 2 31 4" xfId="2322" xr:uid="{00000000-0005-0000-0000-0000A0170000}"/>
    <cellStyle name="Note 2 31 4 2" xfId="4158" xr:uid="{00000000-0005-0000-0000-0000A1170000}"/>
    <cellStyle name="Note 2 31 4 2 2" xfId="6947" xr:uid="{00000000-0005-0000-0000-0000A2170000}"/>
    <cellStyle name="Note 2 31 4 2 2 2" xfId="8749" xr:uid="{00000000-0005-0000-0000-0000A3170000}"/>
    <cellStyle name="Note 2 31 4 3" xfId="5975" xr:uid="{00000000-0005-0000-0000-0000A4170000}"/>
    <cellStyle name="Note 2 31 4 3 2" xfId="8555" xr:uid="{00000000-0005-0000-0000-0000A5170000}"/>
    <cellStyle name="Note 2 31 5" xfId="4159" xr:uid="{00000000-0005-0000-0000-0000A6170000}"/>
    <cellStyle name="Note 2 31 5 2" xfId="6948" xr:uid="{00000000-0005-0000-0000-0000A7170000}"/>
    <cellStyle name="Note 2 31 5 2 2" xfId="8750" xr:uid="{00000000-0005-0000-0000-0000A8170000}"/>
    <cellStyle name="Note 2 31 6" xfId="5972" xr:uid="{00000000-0005-0000-0000-0000A9170000}"/>
    <cellStyle name="Note 2 31 6 2" xfId="8552" xr:uid="{00000000-0005-0000-0000-0000AA170000}"/>
    <cellStyle name="Note 2 32" xfId="2323" xr:uid="{00000000-0005-0000-0000-0000AB170000}"/>
    <cellStyle name="Note 2 32 2" xfId="2324" xr:uid="{00000000-0005-0000-0000-0000AC170000}"/>
    <cellStyle name="Note 2 32 2 2" xfId="4160" xr:uid="{00000000-0005-0000-0000-0000AD170000}"/>
    <cellStyle name="Note 2 32 2 2 2" xfId="6949" xr:uid="{00000000-0005-0000-0000-0000AE170000}"/>
    <cellStyle name="Note 2 32 2 2 2 2" xfId="8751" xr:uid="{00000000-0005-0000-0000-0000AF170000}"/>
    <cellStyle name="Note 2 32 2 3" xfId="5977" xr:uid="{00000000-0005-0000-0000-0000B0170000}"/>
    <cellStyle name="Note 2 32 2 3 2" xfId="8557" xr:uid="{00000000-0005-0000-0000-0000B1170000}"/>
    <cellStyle name="Note 2 32 3" xfId="2325" xr:uid="{00000000-0005-0000-0000-0000B2170000}"/>
    <cellStyle name="Note 2 32 3 2" xfId="4161" xr:uid="{00000000-0005-0000-0000-0000B3170000}"/>
    <cellStyle name="Note 2 32 3 2 2" xfId="6950" xr:uid="{00000000-0005-0000-0000-0000B4170000}"/>
    <cellStyle name="Note 2 32 3 2 2 2" xfId="8752" xr:uid="{00000000-0005-0000-0000-0000B5170000}"/>
    <cellStyle name="Note 2 32 3 3" xfId="5978" xr:uid="{00000000-0005-0000-0000-0000B6170000}"/>
    <cellStyle name="Note 2 32 3 3 2" xfId="8558" xr:uid="{00000000-0005-0000-0000-0000B7170000}"/>
    <cellStyle name="Note 2 32 4" xfId="2326" xr:uid="{00000000-0005-0000-0000-0000B8170000}"/>
    <cellStyle name="Note 2 32 4 2" xfId="4162" xr:uid="{00000000-0005-0000-0000-0000B9170000}"/>
    <cellStyle name="Note 2 32 4 2 2" xfId="6951" xr:uid="{00000000-0005-0000-0000-0000BA170000}"/>
    <cellStyle name="Note 2 32 4 2 2 2" xfId="8753" xr:uid="{00000000-0005-0000-0000-0000BB170000}"/>
    <cellStyle name="Note 2 32 4 3" xfId="5979" xr:uid="{00000000-0005-0000-0000-0000BC170000}"/>
    <cellStyle name="Note 2 32 4 3 2" xfId="8559" xr:uid="{00000000-0005-0000-0000-0000BD170000}"/>
    <cellStyle name="Note 2 32 5" xfId="4163" xr:uid="{00000000-0005-0000-0000-0000BE170000}"/>
    <cellStyle name="Note 2 32 5 2" xfId="6952" xr:uid="{00000000-0005-0000-0000-0000BF170000}"/>
    <cellStyle name="Note 2 32 5 2 2" xfId="8754" xr:uid="{00000000-0005-0000-0000-0000C0170000}"/>
    <cellStyle name="Note 2 32 6" xfId="5976" xr:uid="{00000000-0005-0000-0000-0000C1170000}"/>
    <cellStyle name="Note 2 32 6 2" xfId="8556" xr:uid="{00000000-0005-0000-0000-0000C2170000}"/>
    <cellStyle name="Note 2 33" xfId="2327" xr:uid="{00000000-0005-0000-0000-0000C3170000}"/>
    <cellStyle name="Note 2 33 2" xfId="2328" xr:uid="{00000000-0005-0000-0000-0000C4170000}"/>
    <cellStyle name="Note 2 33 2 2" xfId="4164" xr:uid="{00000000-0005-0000-0000-0000C5170000}"/>
    <cellStyle name="Note 2 33 2 2 2" xfId="6953" xr:uid="{00000000-0005-0000-0000-0000C6170000}"/>
    <cellStyle name="Note 2 33 2 2 2 2" xfId="8755" xr:uid="{00000000-0005-0000-0000-0000C7170000}"/>
    <cellStyle name="Note 2 33 2 3" xfId="5981" xr:uid="{00000000-0005-0000-0000-0000C8170000}"/>
    <cellStyle name="Note 2 33 2 3 2" xfId="8561" xr:uid="{00000000-0005-0000-0000-0000C9170000}"/>
    <cellStyle name="Note 2 33 3" xfId="2329" xr:uid="{00000000-0005-0000-0000-0000CA170000}"/>
    <cellStyle name="Note 2 33 3 2" xfId="4165" xr:uid="{00000000-0005-0000-0000-0000CB170000}"/>
    <cellStyle name="Note 2 33 3 2 2" xfId="6954" xr:uid="{00000000-0005-0000-0000-0000CC170000}"/>
    <cellStyle name="Note 2 33 3 2 2 2" xfId="8756" xr:uid="{00000000-0005-0000-0000-0000CD170000}"/>
    <cellStyle name="Note 2 33 3 3" xfId="5982" xr:uid="{00000000-0005-0000-0000-0000CE170000}"/>
    <cellStyle name="Note 2 33 3 3 2" xfId="8562" xr:uid="{00000000-0005-0000-0000-0000CF170000}"/>
    <cellStyle name="Note 2 33 4" xfId="2330" xr:uid="{00000000-0005-0000-0000-0000D0170000}"/>
    <cellStyle name="Note 2 33 4 2" xfId="4166" xr:uid="{00000000-0005-0000-0000-0000D1170000}"/>
    <cellStyle name="Note 2 33 4 2 2" xfId="6955" xr:uid="{00000000-0005-0000-0000-0000D2170000}"/>
    <cellStyle name="Note 2 33 4 2 2 2" xfId="8757" xr:uid="{00000000-0005-0000-0000-0000D3170000}"/>
    <cellStyle name="Note 2 33 4 3" xfId="5983" xr:uid="{00000000-0005-0000-0000-0000D4170000}"/>
    <cellStyle name="Note 2 33 4 3 2" xfId="8563" xr:uid="{00000000-0005-0000-0000-0000D5170000}"/>
    <cellStyle name="Note 2 33 5" xfId="4167" xr:uid="{00000000-0005-0000-0000-0000D6170000}"/>
    <cellStyle name="Note 2 33 5 2" xfId="6956" xr:uid="{00000000-0005-0000-0000-0000D7170000}"/>
    <cellStyle name="Note 2 33 5 2 2" xfId="8758" xr:uid="{00000000-0005-0000-0000-0000D8170000}"/>
    <cellStyle name="Note 2 33 6" xfId="5980" xr:uid="{00000000-0005-0000-0000-0000D9170000}"/>
    <cellStyle name="Note 2 33 6 2" xfId="8560" xr:uid="{00000000-0005-0000-0000-0000DA170000}"/>
    <cellStyle name="Note 2 34" xfId="2331" xr:uid="{00000000-0005-0000-0000-0000DB170000}"/>
    <cellStyle name="Note 2 34 2" xfId="2332" xr:uid="{00000000-0005-0000-0000-0000DC170000}"/>
    <cellStyle name="Note 2 34 2 2" xfId="4168" xr:uid="{00000000-0005-0000-0000-0000DD170000}"/>
    <cellStyle name="Note 2 34 2 2 2" xfId="6957" xr:uid="{00000000-0005-0000-0000-0000DE170000}"/>
    <cellStyle name="Note 2 34 2 2 2 2" xfId="8759" xr:uid="{00000000-0005-0000-0000-0000DF170000}"/>
    <cellStyle name="Note 2 34 2 3" xfId="5985" xr:uid="{00000000-0005-0000-0000-0000E0170000}"/>
    <cellStyle name="Note 2 34 2 3 2" xfId="8565" xr:uid="{00000000-0005-0000-0000-0000E1170000}"/>
    <cellStyle name="Note 2 34 3" xfId="2333" xr:uid="{00000000-0005-0000-0000-0000E2170000}"/>
    <cellStyle name="Note 2 34 3 2" xfId="4169" xr:uid="{00000000-0005-0000-0000-0000E3170000}"/>
    <cellStyle name="Note 2 34 3 2 2" xfId="6958" xr:uid="{00000000-0005-0000-0000-0000E4170000}"/>
    <cellStyle name="Note 2 34 3 2 2 2" xfId="8760" xr:uid="{00000000-0005-0000-0000-0000E5170000}"/>
    <cellStyle name="Note 2 34 3 3" xfId="5986" xr:uid="{00000000-0005-0000-0000-0000E6170000}"/>
    <cellStyle name="Note 2 34 3 3 2" xfId="8566" xr:uid="{00000000-0005-0000-0000-0000E7170000}"/>
    <cellStyle name="Note 2 34 4" xfId="2334" xr:uid="{00000000-0005-0000-0000-0000E8170000}"/>
    <cellStyle name="Note 2 34 4 2" xfId="4170" xr:uid="{00000000-0005-0000-0000-0000E9170000}"/>
    <cellStyle name="Note 2 34 4 2 2" xfId="6959" xr:uid="{00000000-0005-0000-0000-0000EA170000}"/>
    <cellStyle name="Note 2 34 4 2 2 2" xfId="8761" xr:uid="{00000000-0005-0000-0000-0000EB170000}"/>
    <cellStyle name="Note 2 34 4 3" xfId="5987" xr:uid="{00000000-0005-0000-0000-0000EC170000}"/>
    <cellStyle name="Note 2 34 4 3 2" xfId="8567" xr:uid="{00000000-0005-0000-0000-0000ED170000}"/>
    <cellStyle name="Note 2 34 5" xfId="4171" xr:uid="{00000000-0005-0000-0000-0000EE170000}"/>
    <cellStyle name="Note 2 34 5 2" xfId="6960" xr:uid="{00000000-0005-0000-0000-0000EF170000}"/>
    <cellStyle name="Note 2 34 5 2 2" xfId="8762" xr:uid="{00000000-0005-0000-0000-0000F0170000}"/>
    <cellStyle name="Note 2 34 6" xfId="5984" xr:uid="{00000000-0005-0000-0000-0000F1170000}"/>
    <cellStyle name="Note 2 34 6 2" xfId="8564" xr:uid="{00000000-0005-0000-0000-0000F2170000}"/>
    <cellStyle name="Note 2 35" xfId="2335" xr:uid="{00000000-0005-0000-0000-0000F3170000}"/>
    <cellStyle name="Note 2 35 2" xfId="2336" xr:uid="{00000000-0005-0000-0000-0000F4170000}"/>
    <cellStyle name="Note 2 35 2 2" xfId="4172" xr:uid="{00000000-0005-0000-0000-0000F5170000}"/>
    <cellStyle name="Note 2 35 2 2 2" xfId="6961" xr:uid="{00000000-0005-0000-0000-0000F6170000}"/>
    <cellStyle name="Note 2 35 2 2 2 2" xfId="8763" xr:uid="{00000000-0005-0000-0000-0000F7170000}"/>
    <cellStyle name="Note 2 35 2 3" xfId="5989" xr:uid="{00000000-0005-0000-0000-0000F8170000}"/>
    <cellStyle name="Note 2 35 2 3 2" xfId="8569" xr:uid="{00000000-0005-0000-0000-0000F9170000}"/>
    <cellStyle name="Note 2 35 3" xfId="2337" xr:uid="{00000000-0005-0000-0000-0000FA170000}"/>
    <cellStyle name="Note 2 35 3 2" xfId="4173" xr:uid="{00000000-0005-0000-0000-0000FB170000}"/>
    <cellStyle name="Note 2 35 3 2 2" xfId="6962" xr:uid="{00000000-0005-0000-0000-0000FC170000}"/>
    <cellStyle name="Note 2 35 3 2 2 2" xfId="8764" xr:uid="{00000000-0005-0000-0000-0000FD170000}"/>
    <cellStyle name="Note 2 35 3 3" xfId="5990" xr:uid="{00000000-0005-0000-0000-0000FE170000}"/>
    <cellStyle name="Note 2 35 3 3 2" xfId="8570" xr:uid="{00000000-0005-0000-0000-0000FF170000}"/>
    <cellStyle name="Note 2 35 4" xfId="2338" xr:uid="{00000000-0005-0000-0000-000000180000}"/>
    <cellStyle name="Note 2 35 4 2" xfId="4174" xr:uid="{00000000-0005-0000-0000-000001180000}"/>
    <cellStyle name="Note 2 35 4 2 2" xfId="6963" xr:uid="{00000000-0005-0000-0000-000002180000}"/>
    <cellStyle name="Note 2 35 4 2 2 2" xfId="8765" xr:uid="{00000000-0005-0000-0000-000003180000}"/>
    <cellStyle name="Note 2 35 4 3" xfId="5991" xr:uid="{00000000-0005-0000-0000-000004180000}"/>
    <cellStyle name="Note 2 35 4 3 2" xfId="8571" xr:uid="{00000000-0005-0000-0000-000005180000}"/>
    <cellStyle name="Note 2 35 5" xfId="4175" xr:uid="{00000000-0005-0000-0000-000006180000}"/>
    <cellStyle name="Note 2 35 5 2" xfId="6964" xr:uid="{00000000-0005-0000-0000-000007180000}"/>
    <cellStyle name="Note 2 35 5 2 2" xfId="8766" xr:uid="{00000000-0005-0000-0000-000008180000}"/>
    <cellStyle name="Note 2 35 6" xfId="5988" xr:uid="{00000000-0005-0000-0000-000009180000}"/>
    <cellStyle name="Note 2 35 6 2" xfId="8568" xr:uid="{00000000-0005-0000-0000-00000A180000}"/>
    <cellStyle name="Note 2 36" xfId="2339" xr:uid="{00000000-0005-0000-0000-00000B180000}"/>
    <cellStyle name="Note 2 36 2" xfId="2340" xr:uid="{00000000-0005-0000-0000-00000C180000}"/>
    <cellStyle name="Note 2 36 2 2" xfId="4176" xr:uid="{00000000-0005-0000-0000-00000D180000}"/>
    <cellStyle name="Note 2 36 2 2 2" xfId="6965" xr:uid="{00000000-0005-0000-0000-00000E180000}"/>
    <cellStyle name="Note 2 36 2 2 2 2" xfId="8767" xr:uid="{00000000-0005-0000-0000-00000F180000}"/>
    <cellStyle name="Note 2 36 2 3" xfId="5993" xr:uid="{00000000-0005-0000-0000-000010180000}"/>
    <cellStyle name="Note 2 36 2 3 2" xfId="8573" xr:uid="{00000000-0005-0000-0000-000011180000}"/>
    <cellStyle name="Note 2 36 3" xfId="2341" xr:uid="{00000000-0005-0000-0000-000012180000}"/>
    <cellStyle name="Note 2 36 3 2" xfId="4177" xr:uid="{00000000-0005-0000-0000-000013180000}"/>
    <cellStyle name="Note 2 36 3 2 2" xfId="6966" xr:uid="{00000000-0005-0000-0000-000014180000}"/>
    <cellStyle name="Note 2 36 3 2 2 2" xfId="8768" xr:uid="{00000000-0005-0000-0000-000015180000}"/>
    <cellStyle name="Note 2 36 3 3" xfId="5994" xr:uid="{00000000-0005-0000-0000-000016180000}"/>
    <cellStyle name="Note 2 36 3 3 2" xfId="8574" xr:uid="{00000000-0005-0000-0000-000017180000}"/>
    <cellStyle name="Note 2 36 4" xfId="2342" xr:uid="{00000000-0005-0000-0000-000018180000}"/>
    <cellStyle name="Note 2 36 4 2" xfId="4178" xr:uid="{00000000-0005-0000-0000-000019180000}"/>
    <cellStyle name="Note 2 36 4 2 2" xfId="6967" xr:uid="{00000000-0005-0000-0000-00001A180000}"/>
    <cellStyle name="Note 2 36 4 2 2 2" xfId="8769" xr:uid="{00000000-0005-0000-0000-00001B180000}"/>
    <cellStyle name="Note 2 36 4 3" xfId="5995" xr:uid="{00000000-0005-0000-0000-00001C180000}"/>
    <cellStyle name="Note 2 36 4 3 2" xfId="8575" xr:uid="{00000000-0005-0000-0000-00001D180000}"/>
    <cellStyle name="Note 2 36 5" xfId="4179" xr:uid="{00000000-0005-0000-0000-00001E180000}"/>
    <cellStyle name="Note 2 36 5 2" xfId="6968" xr:uid="{00000000-0005-0000-0000-00001F180000}"/>
    <cellStyle name="Note 2 36 5 2 2" xfId="8770" xr:uid="{00000000-0005-0000-0000-000020180000}"/>
    <cellStyle name="Note 2 36 6" xfId="5992" xr:uid="{00000000-0005-0000-0000-000021180000}"/>
    <cellStyle name="Note 2 36 6 2" xfId="8572" xr:uid="{00000000-0005-0000-0000-000022180000}"/>
    <cellStyle name="Note 2 37" xfId="2343" xr:uid="{00000000-0005-0000-0000-000023180000}"/>
    <cellStyle name="Note 2 37 2" xfId="2344" xr:uid="{00000000-0005-0000-0000-000024180000}"/>
    <cellStyle name="Note 2 37 2 2" xfId="4180" xr:uid="{00000000-0005-0000-0000-000025180000}"/>
    <cellStyle name="Note 2 37 2 2 2" xfId="6969" xr:uid="{00000000-0005-0000-0000-000026180000}"/>
    <cellStyle name="Note 2 37 2 2 2 2" xfId="8771" xr:uid="{00000000-0005-0000-0000-000027180000}"/>
    <cellStyle name="Note 2 37 2 3" xfId="5997" xr:uid="{00000000-0005-0000-0000-000028180000}"/>
    <cellStyle name="Note 2 37 2 3 2" xfId="8577" xr:uid="{00000000-0005-0000-0000-000029180000}"/>
    <cellStyle name="Note 2 37 3" xfId="2345" xr:uid="{00000000-0005-0000-0000-00002A180000}"/>
    <cellStyle name="Note 2 37 3 2" xfId="4181" xr:uid="{00000000-0005-0000-0000-00002B180000}"/>
    <cellStyle name="Note 2 37 3 2 2" xfId="6970" xr:uid="{00000000-0005-0000-0000-00002C180000}"/>
    <cellStyle name="Note 2 37 3 2 2 2" xfId="8772" xr:uid="{00000000-0005-0000-0000-00002D180000}"/>
    <cellStyle name="Note 2 37 3 3" xfId="5998" xr:uid="{00000000-0005-0000-0000-00002E180000}"/>
    <cellStyle name="Note 2 37 3 3 2" xfId="8578" xr:uid="{00000000-0005-0000-0000-00002F180000}"/>
    <cellStyle name="Note 2 37 4" xfId="2346" xr:uid="{00000000-0005-0000-0000-000030180000}"/>
    <cellStyle name="Note 2 37 4 2" xfId="4182" xr:uid="{00000000-0005-0000-0000-000031180000}"/>
    <cellStyle name="Note 2 37 4 2 2" xfId="6971" xr:uid="{00000000-0005-0000-0000-000032180000}"/>
    <cellStyle name="Note 2 37 4 2 2 2" xfId="8773" xr:uid="{00000000-0005-0000-0000-000033180000}"/>
    <cellStyle name="Note 2 37 4 3" xfId="5999" xr:uid="{00000000-0005-0000-0000-000034180000}"/>
    <cellStyle name="Note 2 37 4 3 2" xfId="8579" xr:uid="{00000000-0005-0000-0000-000035180000}"/>
    <cellStyle name="Note 2 37 5" xfId="4183" xr:uid="{00000000-0005-0000-0000-000036180000}"/>
    <cellStyle name="Note 2 37 5 2" xfId="6972" xr:uid="{00000000-0005-0000-0000-000037180000}"/>
    <cellStyle name="Note 2 37 5 2 2" xfId="8774" xr:uid="{00000000-0005-0000-0000-000038180000}"/>
    <cellStyle name="Note 2 37 6" xfId="5996" xr:uid="{00000000-0005-0000-0000-000039180000}"/>
    <cellStyle name="Note 2 37 6 2" xfId="8576" xr:uid="{00000000-0005-0000-0000-00003A180000}"/>
    <cellStyle name="Note 2 38" xfId="2347" xr:uid="{00000000-0005-0000-0000-00003B180000}"/>
    <cellStyle name="Note 2 38 2" xfId="2348" xr:uid="{00000000-0005-0000-0000-00003C180000}"/>
    <cellStyle name="Note 2 38 2 2" xfId="4184" xr:uid="{00000000-0005-0000-0000-00003D180000}"/>
    <cellStyle name="Note 2 38 2 2 2" xfId="6973" xr:uid="{00000000-0005-0000-0000-00003E180000}"/>
    <cellStyle name="Note 2 38 2 2 2 2" xfId="8775" xr:uid="{00000000-0005-0000-0000-00003F180000}"/>
    <cellStyle name="Note 2 38 2 3" xfId="6001" xr:uid="{00000000-0005-0000-0000-000040180000}"/>
    <cellStyle name="Note 2 38 2 3 2" xfId="8581" xr:uid="{00000000-0005-0000-0000-000041180000}"/>
    <cellStyle name="Note 2 38 3" xfId="2349" xr:uid="{00000000-0005-0000-0000-000042180000}"/>
    <cellStyle name="Note 2 38 3 2" xfId="4185" xr:uid="{00000000-0005-0000-0000-000043180000}"/>
    <cellStyle name="Note 2 38 3 2 2" xfId="6974" xr:uid="{00000000-0005-0000-0000-000044180000}"/>
    <cellStyle name="Note 2 38 3 2 2 2" xfId="8776" xr:uid="{00000000-0005-0000-0000-000045180000}"/>
    <cellStyle name="Note 2 38 3 3" xfId="6002" xr:uid="{00000000-0005-0000-0000-000046180000}"/>
    <cellStyle name="Note 2 38 3 3 2" xfId="8582" xr:uid="{00000000-0005-0000-0000-000047180000}"/>
    <cellStyle name="Note 2 38 4" xfId="2350" xr:uid="{00000000-0005-0000-0000-000048180000}"/>
    <cellStyle name="Note 2 38 4 2" xfId="4186" xr:uid="{00000000-0005-0000-0000-000049180000}"/>
    <cellStyle name="Note 2 38 4 2 2" xfId="6975" xr:uid="{00000000-0005-0000-0000-00004A180000}"/>
    <cellStyle name="Note 2 38 4 2 2 2" xfId="8777" xr:uid="{00000000-0005-0000-0000-00004B180000}"/>
    <cellStyle name="Note 2 38 4 3" xfId="6003" xr:uid="{00000000-0005-0000-0000-00004C180000}"/>
    <cellStyle name="Note 2 38 4 3 2" xfId="8583" xr:uid="{00000000-0005-0000-0000-00004D180000}"/>
    <cellStyle name="Note 2 38 5" xfId="4187" xr:uid="{00000000-0005-0000-0000-00004E180000}"/>
    <cellStyle name="Note 2 38 5 2" xfId="6976" xr:uid="{00000000-0005-0000-0000-00004F180000}"/>
    <cellStyle name="Note 2 38 5 2 2" xfId="8778" xr:uid="{00000000-0005-0000-0000-000050180000}"/>
    <cellStyle name="Note 2 38 6" xfId="6000" xr:uid="{00000000-0005-0000-0000-000051180000}"/>
    <cellStyle name="Note 2 38 6 2" xfId="8580" xr:uid="{00000000-0005-0000-0000-000052180000}"/>
    <cellStyle name="Note 2 39" xfId="2351" xr:uid="{00000000-0005-0000-0000-000053180000}"/>
    <cellStyle name="Note 2 39 2" xfId="2352" xr:uid="{00000000-0005-0000-0000-000054180000}"/>
    <cellStyle name="Note 2 39 2 2" xfId="4188" xr:uid="{00000000-0005-0000-0000-000055180000}"/>
    <cellStyle name="Note 2 39 2 2 2" xfId="6977" xr:uid="{00000000-0005-0000-0000-000056180000}"/>
    <cellStyle name="Note 2 39 2 2 2 2" xfId="8779" xr:uid="{00000000-0005-0000-0000-000057180000}"/>
    <cellStyle name="Note 2 39 2 3" xfId="6005" xr:uid="{00000000-0005-0000-0000-000058180000}"/>
    <cellStyle name="Note 2 39 2 3 2" xfId="8585" xr:uid="{00000000-0005-0000-0000-000059180000}"/>
    <cellStyle name="Note 2 39 3" xfId="2353" xr:uid="{00000000-0005-0000-0000-00005A180000}"/>
    <cellStyle name="Note 2 39 3 2" xfId="4189" xr:uid="{00000000-0005-0000-0000-00005B180000}"/>
    <cellStyle name="Note 2 39 3 2 2" xfId="6978" xr:uid="{00000000-0005-0000-0000-00005C180000}"/>
    <cellStyle name="Note 2 39 3 2 2 2" xfId="8780" xr:uid="{00000000-0005-0000-0000-00005D180000}"/>
    <cellStyle name="Note 2 39 3 3" xfId="6006" xr:uid="{00000000-0005-0000-0000-00005E180000}"/>
    <cellStyle name="Note 2 39 3 3 2" xfId="8586" xr:uid="{00000000-0005-0000-0000-00005F180000}"/>
    <cellStyle name="Note 2 39 4" xfId="2354" xr:uid="{00000000-0005-0000-0000-000060180000}"/>
    <cellStyle name="Note 2 39 4 2" xfId="4190" xr:uid="{00000000-0005-0000-0000-000061180000}"/>
    <cellStyle name="Note 2 39 4 2 2" xfId="6979" xr:uid="{00000000-0005-0000-0000-000062180000}"/>
    <cellStyle name="Note 2 39 4 2 2 2" xfId="8781" xr:uid="{00000000-0005-0000-0000-000063180000}"/>
    <cellStyle name="Note 2 39 4 3" xfId="6007" xr:uid="{00000000-0005-0000-0000-000064180000}"/>
    <cellStyle name="Note 2 39 4 3 2" xfId="8587" xr:uid="{00000000-0005-0000-0000-000065180000}"/>
    <cellStyle name="Note 2 39 5" xfId="4191" xr:uid="{00000000-0005-0000-0000-000066180000}"/>
    <cellStyle name="Note 2 39 5 2" xfId="6980" xr:uid="{00000000-0005-0000-0000-000067180000}"/>
    <cellStyle name="Note 2 39 5 2 2" xfId="8782" xr:uid="{00000000-0005-0000-0000-000068180000}"/>
    <cellStyle name="Note 2 39 6" xfId="6004" xr:uid="{00000000-0005-0000-0000-000069180000}"/>
    <cellStyle name="Note 2 39 6 2" xfId="8584" xr:uid="{00000000-0005-0000-0000-00006A180000}"/>
    <cellStyle name="Note 2 4" xfId="1143" xr:uid="{00000000-0005-0000-0000-00006B180000}"/>
    <cellStyle name="Note 2 4 2" xfId="2355" xr:uid="{00000000-0005-0000-0000-00006C180000}"/>
    <cellStyle name="Note 2 4 2 2" xfId="4192" xr:uid="{00000000-0005-0000-0000-00006D180000}"/>
    <cellStyle name="Note 2 4 2 2 2" xfId="6981" xr:uid="{00000000-0005-0000-0000-00006E180000}"/>
    <cellStyle name="Note 2 4 2 2 2 2" xfId="8783" xr:uid="{00000000-0005-0000-0000-00006F180000}"/>
    <cellStyle name="Note 2 4 2 3" xfId="6008" xr:uid="{00000000-0005-0000-0000-000070180000}"/>
    <cellStyle name="Note 2 4 2 3 2" xfId="8588" xr:uid="{00000000-0005-0000-0000-000071180000}"/>
    <cellStyle name="Note 2 4 3" xfId="2356" xr:uid="{00000000-0005-0000-0000-000072180000}"/>
    <cellStyle name="Note 2 4 3 2" xfId="4193" xr:uid="{00000000-0005-0000-0000-000073180000}"/>
    <cellStyle name="Note 2 4 3 2 2" xfId="6982" xr:uid="{00000000-0005-0000-0000-000074180000}"/>
    <cellStyle name="Note 2 4 3 2 2 2" xfId="8784" xr:uid="{00000000-0005-0000-0000-000075180000}"/>
    <cellStyle name="Note 2 4 3 3" xfId="6009" xr:uid="{00000000-0005-0000-0000-000076180000}"/>
    <cellStyle name="Note 2 4 3 3 2" xfId="8589" xr:uid="{00000000-0005-0000-0000-000077180000}"/>
    <cellStyle name="Note 2 4 4" xfId="2357" xr:uid="{00000000-0005-0000-0000-000078180000}"/>
    <cellStyle name="Note 2 4 4 2" xfId="4194" xr:uid="{00000000-0005-0000-0000-000079180000}"/>
    <cellStyle name="Note 2 4 4 2 2" xfId="6983" xr:uid="{00000000-0005-0000-0000-00007A180000}"/>
    <cellStyle name="Note 2 4 4 2 2 2" xfId="8785" xr:uid="{00000000-0005-0000-0000-00007B180000}"/>
    <cellStyle name="Note 2 4 4 3" xfId="6010" xr:uid="{00000000-0005-0000-0000-00007C180000}"/>
    <cellStyle name="Note 2 4 4 3 2" xfId="8590" xr:uid="{00000000-0005-0000-0000-00007D180000}"/>
    <cellStyle name="Note 2 4 5" xfId="4195" xr:uid="{00000000-0005-0000-0000-00007E180000}"/>
    <cellStyle name="Note 2 4 5 2" xfId="6984" xr:uid="{00000000-0005-0000-0000-00007F180000}"/>
    <cellStyle name="Note 2 4 5 2 2" xfId="8786" xr:uid="{00000000-0005-0000-0000-000080180000}"/>
    <cellStyle name="Note 2 4 6" xfId="5484" xr:uid="{00000000-0005-0000-0000-000081180000}"/>
    <cellStyle name="Note 2 4 6 2" xfId="8461" xr:uid="{00000000-0005-0000-0000-000082180000}"/>
    <cellStyle name="Note 2 40" xfId="2358" xr:uid="{00000000-0005-0000-0000-000083180000}"/>
    <cellStyle name="Note 2 40 2" xfId="2359" xr:uid="{00000000-0005-0000-0000-000084180000}"/>
    <cellStyle name="Note 2 40 2 2" xfId="4196" xr:uid="{00000000-0005-0000-0000-000085180000}"/>
    <cellStyle name="Note 2 40 2 2 2" xfId="6985" xr:uid="{00000000-0005-0000-0000-000086180000}"/>
    <cellStyle name="Note 2 40 2 2 2 2" xfId="8787" xr:uid="{00000000-0005-0000-0000-000087180000}"/>
    <cellStyle name="Note 2 40 2 3" xfId="6012" xr:uid="{00000000-0005-0000-0000-000088180000}"/>
    <cellStyle name="Note 2 40 2 3 2" xfId="8592" xr:uid="{00000000-0005-0000-0000-000089180000}"/>
    <cellStyle name="Note 2 40 3" xfId="2360" xr:uid="{00000000-0005-0000-0000-00008A180000}"/>
    <cellStyle name="Note 2 40 3 2" xfId="4197" xr:uid="{00000000-0005-0000-0000-00008B180000}"/>
    <cellStyle name="Note 2 40 3 2 2" xfId="6986" xr:uid="{00000000-0005-0000-0000-00008C180000}"/>
    <cellStyle name="Note 2 40 3 2 2 2" xfId="8788" xr:uid="{00000000-0005-0000-0000-00008D180000}"/>
    <cellStyle name="Note 2 40 3 3" xfId="6013" xr:uid="{00000000-0005-0000-0000-00008E180000}"/>
    <cellStyle name="Note 2 40 3 3 2" xfId="8593" xr:uid="{00000000-0005-0000-0000-00008F180000}"/>
    <cellStyle name="Note 2 40 4" xfId="2361" xr:uid="{00000000-0005-0000-0000-000090180000}"/>
    <cellStyle name="Note 2 40 4 2" xfId="4198" xr:uid="{00000000-0005-0000-0000-000091180000}"/>
    <cellStyle name="Note 2 40 4 2 2" xfId="6987" xr:uid="{00000000-0005-0000-0000-000092180000}"/>
    <cellStyle name="Note 2 40 4 2 2 2" xfId="8789" xr:uid="{00000000-0005-0000-0000-000093180000}"/>
    <cellStyle name="Note 2 40 4 3" xfId="6014" xr:uid="{00000000-0005-0000-0000-000094180000}"/>
    <cellStyle name="Note 2 40 4 3 2" xfId="8594" xr:uid="{00000000-0005-0000-0000-000095180000}"/>
    <cellStyle name="Note 2 40 5" xfId="4199" xr:uid="{00000000-0005-0000-0000-000096180000}"/>
    <cellStyle name="Note 2 40 5 2" xfId="6988" xr:uid="{00000000-0005-0000-0000-000097180000}"/>
    <cellStyle name="Note 2 40 5 2 2" xfId="8790" xr:uid="{00000000-0005-0000-0000-000098180000}"/>
    <cellStyle name="Note 2 40 6" xfId="6011" xr:uid="{00000000-0005-0000-0000-000099180000}"/>
    <cellStyle name="Note 2 40 6 2" xfId="8591" xr:uid="{00000000-0005-0000-0000-00009A180000}"/>
    <cellStyle name="Note 2 41" xfId="2362" xr:uid="{00000000-0005-0000-0000-00009B180000}"/>
    <cellStyle name="Note 2 41 2" xfId="2363" xr:uid="{00000000-0005-0000-0000-00009C180000}"/>
    <cellStyle name="Note 2 41 2 2" xfId="4200" xr:uid="{00000000-0005-0000-0000-00009D180000}"/>
    <cellStyle name="Note 2 41 2 2 2" xfId="6989" xr:uid="{00000000-0005-0000-0000-00009E180000}"/>
    <cellStyle name="Note 2 41 2 2 2 2" xfId="8791" xr:uid="{00000000-0005-0000-0000-00009F180000}"/>
    <cellStyle name="Note 2 41 2 3" xfId="6016" xr:uid="{00000000-0005-0000-0000-0000A0180000}"/>
    <cellStyle name="Note 2 41 2 3 2" xfId="8596" xr:uid="{00000000-0005-0000-0000-0000A1180000}"/>
    <cellStyle name="Note 2 41 3" xfId="2364" xr:uid="{00000000-0005-0000-0000-0000A2180000}"/>
    <cellStyle name="Note 2 41 3 2" xfId="4201" xr:uid="{00000000-0005-0000-0000-0000A3180000}"/>
    <cellStyle name="Note 2 41 3 2 2" xfId="6990" xr:uid="{00000000-0005-0000-0000-0000A4180000}"/>
    <cellStyle name="Note 2 41 3 2 2 2" xfId="8792" xr:uid="{00000000-0005-0000-0000-0000A5180000}"/>
    <cellStyle name="Note 2 41 3 3" xfId="6017" xr:uid="{00000000-0005-0000-0000-0000A6180000}"/>
    <cellStyle name="Note 2 41 3 3 2" xfId="8597" xr:uid="{00000000-0005-0000-0000-0000A7180000}"/>
    <cellStyle name="Note 2 41 4" xfId="2365" xr:uid="{00000000-0005-0000-0000-0000A8180000}"/>
    <cellStyle name="Note 2 41 4 2" xfId="4202" xr:uid="{00000000-0005-0000-0000-0000A9180000}"/>
    <cellStyle name="Note 2 41 4 2 2" xfId="6991" xr:uid="{00000000-0005-0000-0000-0000AA180000}"/>
    <cellStyle name="Note 2 41 4 2 2 2" xfId="8793" xr:uid="{00000000-0005-0000-0000-0000AB180000}"/>
    <cellStyle name="Note 2 41 4 3" xfId="6018" xr:uid="{00000000-0005-0000-0000-0000AC180000}"/>
    <cellStyle name="Note 2 41 4 3 2" xfId="8598" xr:uid="{00000000-0005-0000-0000-0000AD180000}"/>
    <cellStyle name="Note 2 41 5" xfId="4203" xr:uid="{00000000-0005-0000-0000-0000AE180000}"/>
    <cellStyle name="Note 2 41 5 2" xfId="6992" xr:uid="{00000000-0005-0000-0000-0000AF180000}"/>
    <cellStyle name="Note 2 41 5 2 2" xfId="8794" xr:uid="{00000000-0005-0000-0000-0000B0180000}"/>
    <cellStyle name="Note 2 41 6" xfId="6015" xr:uid="{00000000-0005-0000-0000-0000B1180000}"/>
    <cellStyle name="Note 2 41 6 2" xfId="8595" xr:uid="{00000000-0005-0000-0000-0000B2180000}"/>
    <cellStyle name="Note 2 42" xfId="2366" xr:uid="{00000000-0005-0000-0000-0000B3180000}"/>
    <cellStyle name="Note 2 42 2" xfId="2367" xr:uid="{00000000-0005-0000-0000-0000B4180000}"/>
    <cellStyle name="Note 2 42 2 2" xfId="4204" xr:uid="{00000000-0005-0000-0000-0000B5180000}"/>
    <cellStyle name="Note 2 42 2 2 2" xfId="6993" xr:uid="{00000000-0005-0000-0000-0000B6180000}"/>
    <cellStyle name="Note 2 42 2 2 2 2" xfId="8795" xr:uid="{00000000-0005-0000-0000-0000B7180000}"/>
    <cellStyle name="Note 2 42 2 3" xfId="6020" xr:uid="{00000000-0005-0000-0000-0000B8180000}"/>
    <cellStyle name="Note 2 42 2 3 2" xfId="8600" xr:uid="{00000000-0005-0000-0000-0000B9180000}"/>
    <cellStyle name="Note 2 42 3" xfId="2368" xr:uid="{00000000-0005-0000-0000-0000BA180000}"/>
    <cellStyle name="Note 2 42 3 2" xfId="4205" xr:uid="{00000000-0005-0000-0000-0000BB180000}"/>
    <cellStyle name="Note 2 42 3 2 2" xfId="6994" xr:uid="{00000000-0005-0000-0000-0000BC180000}"/>
    <cellStyle name="Note 2 42 3 2 2 2" xfId="8796" xr:uid="{00000000-0005-0000-0000-0000BD180000}"/>
    <cellStyle name="Note 2 42 3 3" xfId="6021" xr:uid="{00000000-0005-0000-0000-0000BE180000}"/>
    <cellStyle name="Note 2 42 3 3 2" xfId="8601" xr:uid="{00000000-0005-0000-0000-0000BF180000}"/>
    <cellStyle name="Note 2 42 4" xfId="2369" xr:uid="{00000000-0005-0000-0000-0000C0180000}"/>
    <cellStyle name="Note 2 42 4 2" xfId="4206" xr:uid="{00000000-0005-0000-0000-0000C1180000}"/>
    <cellStyle name="Note 2 42 4 2 2" xfId="6995" xr:uid="{00000000-0005-0000-0000-0000C2180000}"/>
    <cellStyle name="Note 2 42 4 2 2 2" xfId="8797" xr:uid="{00000000-0005-0000-0000-0000C3180000}"/>
    <cellStyle name="Note 2 42 4 3" xfId="6022" xr:uid="{00000000-0005-0000-0000-0000C4180000}"/>
    <cellStyle name="Note 2 42 4 3 2" xfId="8602" xr:uid="{00000000-0005-0000-0000-0000C5180000}"/>
    <cellStyle name="Note 2 42 5" xfId="4207" xr:uid="{00000000-0005-0000-0000-0000C6180000}"/>
    <cellStyle name="Note 2 42 5 2" xfId="6996" xr:uid="{00000000-0005-0000-0000-0000C7180000}"/>
    <cellStyle name="Note 2 42 5 2 2" xfId="8798" xr:uid="{00000000-0005-0000-0000-0000C8180000}"/>
    <cellStyle name="Note 2 42 6" xfId="6019" xr:uid="{00000000-0005-0000-0000-0000C9180000}"/>
    <cellStyle name="Note 2 42 6 2" xfId="8599" xr:uid="{00000000-0005-0000-0000-0000CA180000}"/>
    <cellStyle name="Note 2 43" xfId="2370" xr:uid="{00000000-0005-0000-0000-0000CB180000}"/>
    <cellStyle name="Note 2 43 2" xfId="2371" xr:uid="{00000000-0005-0000-0000-0000CC180000}"/>
    <cellStyle name="Note 2 43 2 2" xfId="4208" xr:uid="{00000000-0005-0000-0000-0000CD180000}"/>
    <cellStyle name="Note 2 43 2 2 2" xfId="6997" xr:uid="{00000000-0005-0000-0000-0000CE180000}"/>
    <cellStyle name="Note 2 43 2 2 2 2" xfId="8799" xr:uid="{00000000-0005-0000-0000-0000CF180000}"/>
    <cellStyle name="Note 2 43 2 3" xfId="6024" xr:uid="{00000000-0005-0000-0000-0000D0180000}"/>
    <cellStyle name="Note 2 43 2 3 2" xfId="8604" xr:uid="{00000000-0005-0000-0000-0000D1180000}"/>
    <cellStyle name="Note 2 43 3" xfId="2372" xr:uid="{00000000-0005-0000-0000-0000D2180000}"/>
    <cellStyle name="Note 2 43 3 2" xfId="4209" xr:uid="{00000000-0005-0000-0000-0000D3180000}"/>
    <cellStyle name="Note 2 43 3 2 2" xfId="6998" xr:uid="{00000000-0005-0000-0000-0000D4180000}"/>
    <cellStyle name="Note 2 43 3 2 2 2" xfId="8800" xr:uid="{00000000-0005-0000-0000-0000D5180000}"/>
    <cellStyle name="Note 2 43 3 3" xfId="6025" xr:uid="{00000000-0005-0000-0000-0000D6180000}"/>
    <cellStyle name="Note 2 43 3 3 2" xfId="8605" xr:uid="{00000000-0005-0000-0000-0000D7180000}"/>
    <cellStyle name="Note 2 43 4" xfId="2373" xr:uid="{00000000-0005-0000-0000-0000D8180000}"/>
    <cellStyle name="Note 2 43 4 2" xfId="4210" xr:uid="{00000000-0005-0000-0000-0000D9180000}"/>
    <cellStyle name="Note 2 43 4 2 2" xfId="6999" xr:uid="{00000000-0005-0000-0000-0000DA180000}"/>
    <cellStyle name="Note 2 43 4 2 2 2" xfId="8801" xr:uid="{00000000-0005-0000-0000-0000DB180000}"/>
    <cellStyle name="Note 2 43 4 3" xfId="6026" xr:uid="{00000000-0005-0000-0000-0000DC180000}"/>
    <cellStyle name="Note 2 43 4 3 2" xfId="8606" xr:uid="{00000000-0005-0000-0000-0000DD180000}"/>
    <cellStyle name="Note 2 43 5" xfId="4211" xr:uid="{00000000-0005-0000-0000-0000DE180000}"/>
    <cellStyle name="Note 2 43 5 2" xfId="7000" xr:uid="{00000000-0005-0000-0000-0000DF180000}"/>
    <cellStyle name="Note 2 43 5 2 2" xfId="8802" xr:uid="{00000000-0005-0000-0000-0000E0180000}"/>
    <cellStyle name="Note 2 43 6" xfId="6023" xr:uid="{00000000-0005-0000-0000-0000E1180000}"/>
    <cellStyle name="Note 2 43 6 2" xfId="8603" xr:uid="{00000000-0005-0000-0000-0000E2180000}"/>
    <cellStyle name="Note 2 44" xfId="2374" xr:uid="{00000000-0005-0000-0000-0000E3180000}"/>
    <cellStyle name="Note 2 44 2" xfId="2375" xr:uid="{00000000-0005-0000-0000-0000E4180000}"/>
    <cellStyle name="Note 2 44 2 2" xfId="4212" xr:uid="{00000000-0005-0000-0000-0000E5180000}"/>
    <cellStyle name="Note 2 44 2 2 2" xfId="7001" xr:uid="{00000000-0005-0000-0000-0000E6180000}"/>
    <cellStyle name="Note 2 44 2 2 2 2" xfId="8803" xr:uid="{00000000-0005-0000-0000-0000E7180000}"/>
    <cellStyle name="Note 2 44 2 3" xfId="6028" xr:uid="{00000000-0005-0000-0000-0000E8180000}"/>
    <cellStyle name="Note 2 44 2 3 2" xfId="8608" xr:uid="{00000000-0005-0000-0000-0000E9180000}"/>
    <cellStyle name="Note 2 44 3" xfId="2376" xr:uid="{00000000-0005-0000-0000-0000EA180000}"/>
    <cellStyle name="Note 2 44 3 2" xfId="4213" xr:uid="{00000000-0005-0000-0000-0000EB180000}"/>
    <cellStyle name="Note 2 44 3 2 2" xfId="7002" xr:uid="{00000000-0005-0000-0000-0000EC180000}"/>
    <cellStyle name="Note 2 44 3 2 2 2" xfId="8804" xr:uid="{00000000-0005-0000-0000-0000ED180000}"/>
    <cellStyle name="Note 2 44 3 3" xfId="6029" xr:uid="{00000000-0005-0000-0000-0000EE180000}"/>
    <cellStyle name="Note 2 44 3 3 2" xfId="8609" xr:uid="{00000000-0005-0000-0000-0000EF180000}"/>
    <cellStyle name="Note 2 44 4" xfId="2377" xr:uid="{00000000-0005-0000-0000-0000F0180000}"/>
    <cellStyle name="Note 2 44 4 2" xfId="4214" xr:uid="{00000000-0005-0000-0000-0000F1180000}"/>
    <cellStyle name="Note 2 44 4 2 2" xfId="7003" xr:uid="{00000000-0005-0000-0000-0000F2180000}"/>
    <cellStyle name="Note 2 44 4 2 2 2" xfId="8805" xr:uid="{00000000-0005-0000-0000-0000F3180000}"/>
    <cellStyle name="Note 2 44 4 3" xfId="6030" xr:uid="{00000000-0005-0000-0000-0000F4180000}"/>
    <cellStyle name="Note 2 44 4 3 2" xfId="8610" xr:uid="{00000000-0005-0000-0000-0000F5180000}"/>
    <cellStyle name="Note 2 44 5" xfId="4215" xr:uid="{00000000-0005-0000-0000-0000F6180000}"/>
    <cellStyle name="Note 2 44 5 2" xfId="7004" xr:uid="{00000000-0005-0000-0000-0000F7180000}"/>
    <cellStyle name="Note 2 44 5 2 2" xfId="8806" xr:uid="{00000000-0005-0000-0000-0000F8180000}"/>
    <cellStyle name="Note 2 44 6" xfId="6027" xr:uid="{00000000-0005-0000-0000-0000F9180000}"/>
    <cellStyle name="Note 2 44 6 2" xfId="8607" xr:uid="{00000000-0005-0000-0000-0000FA180000}"/>
    <cellStyle name="Note 2 45" xfId="2378" xr:uid="{00000000-0005-0000-0000-0000FB180000}"/>
    <cellStyle name="Note 2 45 2" xfId="2379" xr:uid="{00000000-0005-0000-0000-0000FC180000}"/>
    <cellStyle name="Note 2 45 2 2" xfId="4216" xr:uid="{00000000-0005-0000-0000-0000FD180000}"/>
    <cellStyle name="Note 2 45 2 2 2" xfId="7005" xr:uid="{00000000-0005-0000-0000-0000FE180000}"/>
    <cellStyle name="Note 2 45 2 2 2 2" xfId="8807" xr:uid="{00000000-0005-0000-0000-0000FF180000}"/>
    <cellStyle name="Note 2 45 2 3" xfId="6032" xr:uid="{00000000-0005-0000-0000-000000190000}"/>
    <cellStyle name="Note 2 45 2 3 2" xfId="8612" xr:uid="{00000000-0005-0000-0000-000001190000}"/>
    <cellStyle name="Note 2 45 3" xfId="2380" xr:uid="{00000000-0005-0000-0000-000002190000}"/>
    <cellStyle name="Note 2 45 3 2" xfId="4217" xr:uid="{00000000-0005-0000-0000-000003190000}"/>
    <cellStyle name="Note 2 45 3 2 2" xfId="7006" xr:uid="{00000000-0005-0000-0000-000004190000}"/>
    <cellStyle name="Note 2 45 3 2 2 2" xfId="8808" xr:uid="{00000000-0005-0000-0000-000005190000}"/>
    <cellStyle name="Note 2 45 3 3" xfId="6033" xr:uid="{00000000-0005-0000-0000-000006190000}"/>
    <cellStyle name="Note 2 45 3 3 2" xfId="8613" xr:uid="{00000000-0005-0000-0000-000007190000}"/>
    <cellStyle name="Note 2 45 4" xfId="2381" xr:uid="{00000000-0005-0000-0000-000008190000}"/>
    <cellStyle name="Note 2 45 4 2" xfId="4218" xr:uid="{00000000-0005-0000-0000-000009190000}"/>
    <cellStyle name="Note 2 45 4 2 2" xfId="7007" xr:uid="{00000000-0005-0000-0000-00000A190000}"/>
    <cellStyle name="Note 2 45 4 2 2 2" xfId="8809" xr:uid="{00000000-0005-0000-0000-00000B190000}"/>
    <cellStyle name="Note 2 45 4 3" xfId="6034" xr:uid="{00000000-0005-0000-0000-00000C190000}"/>
    <cellStyle name="Note 2 45 4 3 2" xfId="8614" xr:uid="{00000000-0005-0000-0000-00000D190000}"/>
    <cellStyle name="Note 2 45 5" xfId="4219" xr:uid="{00000000-0005-0000-0000-00000E190000}"/>
    <cellStyle name="Note 2 45 5 2" xfId="7008" xr:uid="{00000000-0005-0000-0000-00000F190000}"/>
    <cellStyle name="Note 2 45 5 2 2" xfId="8810" xr:uid="{00000000-0005-0000-0000-000010190000}"/>
    <cellStyle name="Note 2 45 6" xfId="6031" xr:uid="{00000000-0005-0000-0000-000011190000}"/>
    <cellStyle name="Note 2 45 6 2" xfId="8611" xr:uid="{00000000-0005-0000-0000-000012190000}"/>
    <cellStyle name="Note 2 46" xfId="2382" xr:uid="{00000000-0005-0000-0000-000013190000}"/>
    <cellStyle name="Note 2 46 2" xfId="2383" xr:uid="{00000000-0005-0000-0000-000014190000}"/>
    <cellStyle name="Note 2 46 2 2" xfId="4220" xr:uid="{00000000-0005-0000-0000-000015190000}"/>
    <cellStyle name="Note 2 46 2 2 2" xfId="7009" xr:uid="{00000000-0005-0000-0000-000016190000}"/>
    <cellStyle name="Note 2 46 2 2 2 2" xfId="8811" xr:uid="{00000000-0005-0000-0000-000017190000}"/>
    <cellStyle name="Note 2 46 2 3" xfId="6036" xr:uid="{00000000-0005-0000-0000-000018190000}"/>
    <cellStyle name="Note 2 46 2 3 2" xfId="8616" xr:uid="{00000000-0005-0000-0000-000019190000}"/>
    <cellStyle name="Note 2 46 3" xfId="2384" xr:uid="{00000000-0005-0000-0000-00001A190000}"/>
    <cellStyle name="Note 2 46 3 2" xfId="4221" xr:uid="{00000000-0005-0000-0000-00001B190000}"/>
    <cellStyle name="Note 2 46 3 2 2" xfId="7010" xr:uid="{00000000-0005-0000-0000-00001C190000}"/>
    <cellStyle name="Note 2 46 3 2 2 2" xfId="8812" xr:uid="{00000000-0005-0000-0000-00001D190000}"/>
    <cellStyle name="Note 2 46 3 3" xfId="6037" xr:uid="{00000000-0005-0000-0000-00001E190000}"/>
    <cellStyle name="Note 2 46 3 3 2" xfId="8617" xr:uid="{00000000-0005-0000-0000-00001F190000}"/>
    <cellStyle name="Note 2 46 4" xfId="2385" xr:uid="{00000000-0005-0000-0000-000020190000}"/>
    <cellStyle name="Note 2 46 4 2" xfId="4222" xr:uid="{00000000-0005-0000-0000-000021190000}"/>
    <cellStyle name="Note 2 46 4 2 2" xfId="7011" xr:uid="{00000000-0005-0000-0000-000022190000}"/>
    <cellStyle name="Note 2 46 4 2 2 2" xfId="8813" xr:uid="{00000000-0005-0000-0000-000023190000}"/>
    <cellStyle name="Note 2 46 4 3" xfId="6038" xr:uid="{00000000-0005-0000-0000-000024190000}"/>
    <cellStyle name="Note 2 46 4 3 2" xfId="8618" xr:uid="{00000000-0005-0000-0000-000025190000}"/>
    <cellStyle name="Note 2 46 5" xfId="4223" xr:uid="{00000000-0005-0000-0000-000026190000}"/>
    <cellStyle name="Note 2 46 5 2" xfId="7012" xr:uid="{00000000-0005-0000-0000-000027190000}"/>
    <cellStyle name="Note 2 46 5 2 2" xfId="8814" xr:uid="{00000000-0005-0000-0000-000028190000}"/>
    <cellStyle name="Note 2 46 6" xfId="6035" xr:uid="{00000000-0005-0000-0000-000029190000}"/>
    <cellStyle name="Note 2 46 6 2" xfId="8615" xr:uid="{00000000-0005-0000-0000-00002A190000}"/>
    <cellStyle name="Note 2 47" xfId="2386" xr:uid="{00000000-0005-0000-0000-00002B190000}"/>
    <cellStyle name="Note 2 47 2" xfId="2387" xr:uid="{00000000-0005-0000-0000-00002C190000}"/>
    <cellStyle name="Note 2 47 2 2" xfId="4224" xr:uid="{00000000-0005-0000-0000-00002D190000}"/>
    <cellStyle name="Note 2 47 2 2 2" xfId="7013" xr:uid="{00000000-0005-0000-0000-00002E190000}"/>
    <cellStyle name="Note 2 47 2 2 2 2" xfId="8815" xr:uid="{00000000-0005-0000-0000-00002F190000}"/>
    <cellStyle name="Note 2 47 2 3" xfId="6040" xr:uid="{00000000-0005-0000-0000-000030190000}"/>
    <cellStyle name="Note 2 47 2 3 2" xfId="8620" xr:uid="{00000000-0005-0000-0000-000031190000}"/>
    <cellStyle name="Note 2 47 3" xfId="2388" xr:uid="{00000000-0005-0000-0000-000032190000}"/>
    <cellStyle name="Note 2 47 3 2" xfId="4225" xr:uid="{00000000-0005-0000-0000-000033190000}"/>
    <cellStyle name="Note 2 47 3 2 2" xfId="7014" xr:uid="{00000000-0005-0000-0000-000034190000}"/>
    <cellStyle name="Note 2 47 3 2 2 2" xfId="8816" xr:uid="{00000000-0005-0000-0000-000035190000}"/>
    <cellStyle name="Note 2 47 3 3" xfId="6041" xr:uid="{00000000-0005-0000-0000-000036190000}"/>
    <cellStyle name="Note 2 47 3 3 2" xfId="8621" xr:uid="{00000000-0005-0000-0000-000037190000}"/>
    <cellStyle name="Note 2 47 4" xfId="2389" xr:uid="{00000000-0005-0000-0000-000038190000}"/>
    <cellStyle name="Note 2 47 4 2" xfId="4226" xr:uid="{00000000-0005-0000-0000-000039190000}"/>
    <cellStyle name="Note 2 47 4 2 2" xfId="7015" xr:uid="{00000000-0005-0000-0000-00003A190000}"/>
    <cellStyle name="Note 2 47 4 2 2 2" xfId="8817" xr:uid="{00000000-0005-0000-0000-00003B190000}"/>
    <cellStyle name="Note 2 47 4 3" xfId="6042" xr:uid="{00000000-0005-0000-0000-00003C190000}"/>
    <cellStyle name="Note 2 47 4 3 2" xfId="8622" xr:uid="{00000000-0005-0000-0000-00003D190000}"/>
    <cellStyle name="Note 2 47 5" xfId="4227" xr:uid="{00000000-0005-0000-0000-00003E190000}"/>
    <cellStyle name="Note 2 47 5 2" xfId="7016" xr:uid="{00000000-0005-0000-0000-00003F190000}"/>
    <cellStyle name="Note 2 47 5 2 2" xfId="8818" xr:uid="{00000000-0005-0000-0000-000040190000}"/>
    <cellStyle name="Note 2 47 6" xfId="6039" xr:uid="{00000000-0005-0000-0000-000041190000}"/>
    <cellStyle name="Note 2 47 6 2" xfId="8619" xr:uid="{00000000-0005-0000-0000-000042190000}"/>
    <cellStyle name="Note 2 48" xfId="2390" xr:uid="{00000000-0005-0000-0000-000043190000}"/>
    <cellStyle name="Note 2 48 2" xfId="4228" xr:uid="{00000000-0005-0000-0000-000044190000}"/>
    <cellStyle name="Note 2 48 2 2" xfId="7017" xr:uid="{00000000-0005-0000-0000-000045190000}"/>
    <cellStyle name="Note 2 48 2 2 2" xfId="8819" xr:uid="{00000000-0005-0000-0000-000046190000}"/>
    <cellStyle name="Note 2 48 3" xfId="6043" xr:uid="{00000000-0005-0000-0000-000047190000}"/>
    <cellStyle name="Note 2 48 3 2" xfId="8623" xr:uid="{00000000-0005-0000-0000-000048190000}"/>
    <cellStyle name="Note 2 49" xfId="2391" xr:uid="{00000000-0005-0000-0000-000049190000}"/>
    <cellStyle name="Note 2 49 2" xfId="4229" xr:uid="{00000000-0005-0000-0000-00004A190000}"/>
    <cellStyle name="Note 2 49 2 2" xfId="7018" xr:uid="{00000000-0005-0000-0000-00004B190000}"/>
    <cellStyle name="Note 2 49 2 2 2" xfId="8820" xr:uid="{00000000-0005-0000-0000-00004C190000}"/>
    <cellStyle name="Note 2 49 3" xfId="6044" xr:uid="{00000000-0005-0000-0000-00004D190000}"/>
    <cellStyle name="Note 2 49 3 2" xfId="8624" xr:uid="{00000000-0005-0000-0000-00004E190000}"/>
    <cellStyle name="Note 2 5" xfId="2392" xr:uid="{00000000-0005-0000-0000-00004F190000}"/>
    <cellStyle name="Note 2 5 2" xfId="2393" xr:uid="{00000000-0005-0000-0000-000050190000}"/>
    <cellStyle name="Note 2 5 2 2" xfId="4230" xr:uid="{00000000-0005-0000-0000-000051190000}"/>
    <cellStyle name="Note 2 5 2 2 2" xfId="7019" xr:uid="{00000000-0005-0000-0000-000052190000}"/>
    <cellStyle name="Note 2 5 2 2 2 2" xfId="8821" xr:uid="{00000000-0005-0000-0000-000053190000}"/>
    <cellStyle name="Note 2 5 2 3" xfId="6046" xr:uid="{00000000-0005-0000-0000-000054190000}"/>
    <cellStyle name="Note 2 5 2 3 2" xfId="8626" xr:uid="{00000000-0005-0000-0000-000055190000}"/>
    <cellStyle name="Note 2 5 3" xfId="2394" xr:uid="{00000000-0005-0000-0000-000056190000}"/>
    <cellStyle name="Note 2 5 3 2" xfId="4231" xr:uid="{00000000-0005-0000-0000-000057190000}"/>
    <cellStyle name="Note 2 5 3 2 2" xfId="7020" xr:uid="{00000000-0005-0000-0000-000058190000}"/>
    <cellStyle name="Note 2 5 3 2 2 2" xfId="8822" xr:uid="{00000000-0005-0000-0000-000059190000}"/>
    <cellStyle name="Note 2 5 3 3" xfId="6047" xr:uid="{00000000-0005-0000-0000-00005A190000}"/>
    <cellStyle name="Note 2 5 3 3 2" xfId="8627" xr:uid="{00000000-0005-0000-0000-00005B190000}"/>
    <cellStyle name="Note 2 5 4" xfId="2395" xr:uid="{00000000-0005-0000-0000-00005C190000}"/>
    <cellStyle name="Note 2 5 4 2" xfId="4232" xr:uid="{00000000-0005-0000-0000-00005D190000}"/>
    <cellStyle name="Note 2 5 4 2 2" xfId="7021" xr:uid="{00000000-0005-0000-0000-00005E190000}"/>
    <cellStyle name="Note 2 5 4 2 2 2" xfId="8823" xr:uid="{00000000-0005-0000-0000-00005F190000}"/>
    <cellStyle name="Note 2 5 4 3" xfId="6048" xr:uid="{00000000-0005-0000-0000-000060190000}"/>
    <cellStyle name="Note 2 5 4 3 2" xfId="8628" xr:uid="{00000000-0005-0000-0000-000061190000}"/>
    <cellStyle name="Note 2 5 5" xfId="4233" xr:uid="{00000000-0005-0000-0000-000062190000}"/>
    <cellStyle name="Note 2 5 5 2" xfId="7022" xr:uid="{00000000-0005-0000-0000-000063190000}"/>
    <cellStyle name="Note 2 5 5 2 2" xfId="8824" xr:uid="{00000000-0005-0000-0000-000064190000}"/>
    <cellStyle name="Note 2 5 6" xfId="6045" xr:uid="{00000000-0005-0000-0000-000065190000}"/>
    <cellStyle name="Note 2 5 6 2" xfId="8625" xr:uid="{00000000-0005-0000-0000-000066190000}"/>
    <cellStyle name="Note 2 50" xfId="2396" xr:uid="{00000000-0005-0000-0000-000067190000}"/>
    <cellStyle name="Note 2 50 2" xfId="4234" xr:uid="{00000000-0005-0000-0000-000068190000}"/>
    <cellStyle name="Note 2 50 2 2" xfId="7023" xr:uid="{00000000-0005-0000-0000-000069190000}"/>
    <cellStyle name="Note 2 50 2 2 2" xfId="8825" xr:uid="{00000000-0005-0000-0000-00006A190000}"/>
    <cellStyle name="Note 2 50 3" xfId="6049" xr:uid="{00000000-0005-0000-0000-00006B190000}"/>
    <cellStyle name="Note 2 50 3 2" xfId="8629" xr:uid="{00000000-0005-0000-0000-00006C190000}"/>
    <cellStyle name="Note 2 51" xfId="4235" xr:uid="{00000000-0005-0000-0000-00006D190000}"/>
    <cellStyle name="Note 2 51 2" xfId="7024" xr:uid="{00000000-0005-0000-0000-00006E190000}"/>
    <cellStyle name="Note 2 51 2 2" xfId="8826" xr:uid="{00000000-0005-0000-0000-00006F190000}"/>
    <cellStyle name="Note 2 52" xfId="5482" xr:uid="{00000000-0005-0000-0000-000070190000}"/>
    <cellStyle name="Note 2 52 2" xfId="8459" xr:uid="{00000000-0005-0000-0000-000071190000}"/>
    <cellStyle name="Note 2 6" xfId="2397" xr:uid="{00000000-0005-0000-0000-000072190000}"/>
    <cellStyle name="Note 2 6 2" xfId="2398" xr:uid="{00000000-0005-0000-0000-000073190000}"/>
    <cellStyle name="Note 2 6 2 2" xfId="4236" xr:uid="{00000000-0005-0000-0000-000074190000}"/>
    <cellStyle name="Note 2 6 2 2 2" xfId="7025" xr:uid="{00000000-0005-0000-0000-000075190000}"/>
    <cellStyle name="Note 2 6 2 2 2 2" xfId="8827" xr:uid="{00000000-0005-0000-0000-000076190000}"/>
    <cellStyle name="Note 2 6 2 3" xfId="6051" xr:uid="{00000000-0005-0000-0000-000077190000}"/>
    <cellStyle name="Note 2 6 2 3 2" xfId="8631" xr:uid="{00000000-0005-0000-0000-000078190000}"/>
    <cellStyle name="Note 2 6 3" xfId="2399" xr:uid="{00000000-0005-0000-0000-000079190000}"/>
    <cellStyle name="Note 2 6 3 2" xfId="4237" xr:uid="{00000000-0005-0000-0000-00007A190000}"/>
    <cellStyle name="Note 2 6 3 2 2" xfId="7026" xr:uid="{00000000-0005-0000-0000-00007B190000}"/>
    <cellStyle name="Note 2 6 3 2 2 2" xfId="8828" xr:uid="{00000000-0005-0000-0000-00007C190000}"/>
    <cellStyle name="Note 2 6 3 3" xfId="6052" xr:uid="{00000000-0005-0000-0000-00007D190000}"/>
    <cellStyle name="Note 2 6 3 3 2" xfId="8632" xr:uid="{00000000-0005-0000-0000-00007E190000}"/>
    <cellStyle name="Note 2 6 4" xfId="2400" xr:uid="{00000000-0005-0000-0000-00007F190000}"/>
    <cellStyle name="Note 2 6 4 2" xfId="4238" xr:uid="{00000000-0005-0000-0000-000080190000}"/>
    <cellStyle name="Note 2 6 4 2 2" xfId="7027" xr:uid="{00000000-0005-0000-0000-000081190000}"/>
    <cellStyle name="Note 2 6 4 2 2 2" xfId="8829" xr:uid="{00000000-0005-0000-0000-000082190000}"/>
    <cellStyle name="Note 2 6 4 3" xfId="6053" xr:uid="{00000000-0005-0000-0000-000083190000}"/>
    <cellStyle name="Note 2 6 4 3 2" xfId="8633" xr:uid="{00000000-0005-0000-0000-000084190000}"/>
    <cellStyle name="Note 2 6 5" xfId="4239" xr:uid="{00000000-0005-0000-0000-000085190000}"/>
    <cellStyle name="Note 2 6 5 2" xfId="7028" xr:uid="{00000000-0005-0000-0000-000086190000}"/>
    <cellStyle name="Note 2 6 5 2 2" xfId="8830" xr:uid="{00000000-0005-0000-0000-000087190000}"/>
    <cellStyle name="Note 2 6 6" xfId="6050" xr:uid="{00000000-0005-0000-0000-000088190000}"/>
    <cellStyle name="Note 2 6 6 2" xfId="8630" xr:uid="{00000000-0005-0000-0000-000089190000}"/>
    <cellStyle name="Note 2 7" xfId="2401" xr:uid="{00000000-0005-0000-0000-00008A190000}"/>
    <cellStyle name="Note 2 7 2" xfId="2402" xr:uid="{00000000-0005-0000-0000-00008B190000}"/>
    <cellStyle name="Note 2 7 2 2" xfId="4240" xr:uid="{00000000-0005-0000-0000-00008C190000}"/>
    <cellStyle name="Note 2 7 2 2 2" xfId="7029" xr:uid="{00000000-0005-0000-0000-00008D190000}"/>
    <cellStyle name="Note 2 7 2 2 2 2" xfId="8831" xr:uid="{00000000-0005-0000-0000-00008E190000}"/>
    <cellStyle name="Note 2 7 2 3" xfId="6055" xr:uid="{00000000-0005-0000-0000-00008F190000}"/>
    <cellStyle name="Note 2 7 2 3 2" xfId="8635" xr:uid="{00000000-0005-0000-0000-000090190000}"/>
    <cellStyle name="Note 2 7 3" xfId="2403" xr:uid="{00000000-0005-0000-0000-000091190000}"/>
    <cellStyle name="Note 2 7 3 2" xfId="4241" xr:uid="{00000000-0005-0000-0000-000092190000}"/>
    <cellStyle name="Note 2 7 3 2 2" xfId="7030" xr:uid="{00000000-0005-0000-0000-000093190000}"/>
    <cellStyle name="Note 2 7 3 2 2 2" xfId="8832" xr:uid="{00000000-0005-0000-0000-000094190000}"/>
    <cellStyle name="Note 2 7 3 3" xfId="6056" xr:uid="{00000000-0005-0000-0000-000095190000}"/>
    <cellStyle name="Note 2 7 3 3 2" xfId="8636" xr:uid="{00000000-0005-0000-0000-000096190000}"/>
    <cellStyle name="Note 2 7 4" xfId="2404" xr:uid="{00000000-0005-0000-0000-000097190000}"/>
    <cellStyle name="Note 2 7 4 2" xfId="4242" xr:uid="{00000000-0005-0000-0000-000098190000}"/>
    <cellStyle name="Note 2 7 4 2 2" xfId="7031" xr:uid="{00000000-0005-0000-0000-000099190000}"/>
    <cellStyle name="Note 2 7 4 2 2 2" xfId="8833" xr:uid="{00000000-0005-0000-0000-00009A190000}"/>
    <cellStyle name="Note 2 7 4 3" xfId="6057" xr:uid="{00000000-0005-0000-0000-00009B190000}"/>
    <cellStyle name="Note 2 7 4 3 2" xfId="8637" xr:uid="{00000000-0005-0000-0000-00009C190000}"/>
    <cellStyle name="Note 2 7 5" xfId="4243" xr:uid="{00000000-0005-0000-0000-00009D190000}"/>
    <cellStyle name="Note 2 7 5 2" xfId="7032" xr:uid="{00000000-0005-0000-0000-00009E190000}"/>
    <cellStyle name="Note 2 7 5 2 2" xfId="8834" xr:uid="{00000000-0005-0000-0000-00009F190000}"/>
    <cellStyle name="Note 2 7 6" xfId="6054" xr:uid="{00000000-0005-0000-0000-0000A0190000}"/>
    <cellStyle name="Note 2 7 6 2" xfId="8634" xr:uid="{00000000-0005-0000-0000-0000A1190000}"/>
    <cellStyle name="Note 2 8" xfId="2405" xr:uid="{00000000-0005-0000-0000-0000A2190000}"/>
    <cellStyle name="Note 2 8 2" xfId="2406" xr:uid="{00000000-0005-0000-0000-0000A3190000}"/>
    <cellStyle name="Note 2 8 2 2" xfId="4244" xr:uid="{00000000-0005-0000-0000-0000A4190000}"/>
    <cellStyle name="Note 2 8 2 2 2" xfId="7033" xr:uid="{00000000-0005-0000-0000-0000A5190000}"/>
    <cellStyle name="Note 2 8 2 2 2 2" xfId="8835" xr:uid="{00000000-0005-0000-0000-0000A6190000}"/>
    <cellStyle name="Note 2 8 2 3" xfId="6059" xr:uid="{00000000-0005-0000-0000-0000A7190000}"/>
    <cellStyle name="Note 2 8 2 3 2" xfId="8639" xr:uid="{00000000-0005-0000-0000-0000A8190000}"/>
    <cellStyle name="Note 2 8 3" xfId="2407" xr:uid="{00000000-0005-0000-0000-0000A9190000}"/>
    <cellStyle name="Note 2 8 3 2" xfId="4245" xr:uid="{00000000-0005-0000-0000-0000AA190000}"/>
    <cellStyle name="Note 2 8 3 2 2" xfId="7034" xr:uid="{00000000-0005-0000-0000-0000AB190000}"/>
    <cellStyle name="Note 2 8 3 2 2 2" xfId="8836" xr:uid="{00000000-0005-0000-0000-0000AC190000}"/>
    <cellStyle name="Note 2 8 3 3" xfId="6060" xr:uid="{00000000-0005-0000-0000-0000AD190000}"/>
    <cellStyle name="Note 2 8 3 3 2" xfId="8640" xr:uid="{00000000-0005-0000-0000-0000AE190000}"/>
    <cellStyle name="Note 2 8 4" xfId="2408" xr:uid="{00000000-0005-0000-0000-0000AF190000}"/>
    <cellStyle name="Note 2 8 4 2" xfId="4246" xr:uid="{00000000-0005-0000-0000-0000B0190000}"/>
    <cellStyle name="Note 2 8 4 2 2" xfId="7035" xr:uid="{00000000-0005-0000-0000-0000B1190000}"/>
    <cellStyle name="Note 2 8 4 2 2 2" xfId="8837" xr:uid="{00000000-0005-0000-0000-0000B2190000}"/>
    <cellStyle name="Note 2 8 4 3" xfId="6061" xr:uid="{00000000-0005-0000-0000-0000B3190000}"/>
    <cellStyle name="Note 2 8 4 3 2" xfId="8641" xr:uid="{00000000-0005-0000-0000-0000B4190000}"/>
    <cellStyle name="Note 2 8 5" xfId="4247" xr:uid="{00000000-0005-0000-0000-0000B5190000}"/>
    <cellStyle name="Note 2 8 5 2" xfId="7036" xr:uid="{00000000-0005-0000-0000-0000B6190000}"/>
    <cellStyle name="Note 2 8 5 2 2" xfId="8838" xr:uid="{00000000-0005-0000-0000-0000B7190000}"/>
    <cellStyle name="Note 2 8 6" xfId="6058" xr:uid="{00000000-0005-0000-0000-0000B8190000}"/>
    <cellStyle name="Note 2 8 6 2" xfId="8638" xr:uid="{00000000-0005-0000-0000-0000B9190000}"/>
    <cellStyle name="Note 2 9" xfId="2409" xr:uid="{00000000-0005-0000-0000-0000BA190000}"/>
    <cellStyle name="Note 2 9 2" xfId="2410" xr:uid="{00000000-0005-0000-0000-0000BB190000}"/>
    <cellStyle name="Note 2 9 2 2" xfId="4248" xr:uid="{00000000-0005-0000-0000-0000BC190000}"/>
    <cellStyle name="Note 2 9 2 2 2" xfId="7037" xr:uid="{00000000-0005-0000-0000-0000BD190000}"/>
    <cellStyle name="Note 2 9 2 2 2 2" xfId="8839" xr:uid="{00000000-0005-0000-0000-0000BE190000}"/>
    <cellStyle name="Note 2 9 2 3" xfId="6063" xr:uid="{00000000-0005-0000-0000-0000BF190000}"/>
    <cellStyle name="Note 2 9 2 3 2" xfId="8643" xr:uid="{00000000-0005-0000-0000-0000C0190000}"/>
    <cellStyle name="Note 2 9 3" xfId="2411" xr:uid="{00000000-0005-0000-0000-0000C1190000}"/>
    <cellStyle name="Note 2 9 3 2" xfId="4249" xr:uid="{00000000-0005-0000-0000-0000C2190000}"/>
    <cellStyle name="Note 2 9 3 2 2" xfId="7038" xr:uid="{00000000-0005-0000-0000-0000C3190000}"/>
    <cellStyle name="Note 2 9 3 2 2 2" xfId="8840" xr:uid="{00000000-0005-0000-0000-0000C4190000}"/>
    <cellStyle name="Note 2 9 3 3" xfId="6064" xr:uid="{00000000-0005-0000-0000-0000C5190000}"/>
    <cellStyle name="Note 2 9 3 3 2" xfId="8644" xr:uid="{00000000-0005-0000-0000-0000C6190000}"/>
    <cellStyle name="Note 2 9 4" xfId="2412" xr:uid="{00000000-0005-0000-0000-0000C7190000}"/>
    <cellStyle name="Note 2 9 4 2" xfId="4250" xr:uid="{00000000-0005-0000-0000-0000C8190000}"/>
    <cellStyle name="Note 2 9 4 2 2" xfId="7039" xr:uid="{00000000-0005-0000-0000-0000C9190000}"/>
    <cellStyle name="Note 2 9 4 2 2 2" xfId="8841" xr:uid="{00000000-0005-0000-0000-0000CA190000}"/>
    <cellStyle name="Note 2 9 4 3" xfId="6065" xr:uid="{00000000-0005-0000-0000-0000CB190000}"/>
    <cellStyle name="Note 2 9 4 3 2" xfId="8645" xr:uid="{00000000-0005-0000-0000-0000CC190000}"/>
    <cellStyle name="Note 2 9 5" xfId="4251" xr:uid="{00000000-0005-0000-0000-0000CD190000}"/>
    <cellStyle name="Note 2 9 5 2" xfId="7040" xr:uid="{00000000-0005-0000-0000-0000CE190000}"/>
    <cellStyle name="Note 2 9 5 2 2" xfId="8842" xr:uid="{00000000-0005-0000-0000-0000CF190000}"/>
    <cellStyle name="Note 2 9 6" xfId="6062" xr:uid="{00000000-0005-0000-0000-0000D0190000}"/>
    <cellStyle name="Note 2 9 6 2" xfId="8642" xr:uid="{00000000-0005-0000-0000-0000D1190000}"/>
    <cellStyle name="Note 3" xfId="1144" xr:uid="{00000000-0005-0000-0000-0000D2190000}"/>
    <cellStyle name="Note 3 2" xfId="1145" xr:uid="{00000000-0005-0000-0000-0000D3190000}"/>
    <cellStyle name="Note 3 2 2" xfId="1146" xr:uid="{00000000-0005-0000-0000-0000D4190000}"/>
    <cellStyle name="Note 3 2 3" xfId="2413" xr:uid="{00000000-0005-0000-0000-0000D5190000}"/>
    <cellStyle name="Note 3 3" xfId="1147" xr:uid="{00000000-0005-0000-0000-0000D6190000}"/>
    <cellStyle name="Note 3 3 2" xfId="2414" xr:uid="{00000000-0005-0000-0000-0000D7190000}"/>
    <cellStyle name="Note 3 3 2 2" xfId="4252" xr:uid="{00000000-0005-0000-0000-0000D8190000}"/>
    <cellStyle name="Note 3 3 2 2 2" xfId="7041" xr:uid="{00000000-0005-0000-0000-0000D9190000}"/>
    <cellStyle name="Note 3 3 2 2 2 2" xfId="8843" xr:uid="{00000000-0005-0000-0000-0000DA190000}"/>
    <cellStyle name="Note 3 3 2 3" xfId="6066" xr:uid="{00000000-0005-0000-0000-0000DB190000}"/>
    <cellStyle name="Note 3 3 2 3 2" xfId="8646" xr:uid="{00000000-0005-0000-0000-0000DC190000}"/>
    <cellStyle name="Note 3 3 3" xfId="2415" xr:uid="{00000000-0005-0000-0000-0000DD190000}"/>
    <cellStyle name="Note 3 3 3 2" xfId="4253" xr:uid="{00000000-0005-0000-0000-0000DE190000}"/>
    <cellStyle name="Note 3 3 3 2 2" xfId="7042" xr:uid="{00000000-0005-0000-0000-0000DF190000}"/>
    <cellStyle name="Note 3 3 3 2 2 2" xfId="8844" xr:uid="{00000000-0005-0000-0000-0000E0190000}"/>
    <cellStyle name="Note 3 3 3 3" xfId="6067" xr:uid="{00000000-0005-0000-0000-0000E1190000}"/>
    <cellStyle name="Note 3 3 3 3 2" xfId="8647" xr:uid="{00000000-0005-0000-0000-0000E2190000}"/>
    <cellStyle name="Note 3 3 4" xfId="2416" xr:uid="{00000000-0005-0000-0000-0000E3190000}"/>
    <cellStyle name="Note 3 3 4 2" xfId="4254" xr:uid="{00000000-0005-0000-0000-0000E4190000}"/>
    <cellStyle name="Note 3 3 4 2 2" xfId="7043" xr:uid="{00000000-0005-0000-0000-0000E5190000}"/>
    <cellStyle name="Note 3 3 4 2 2 2" xfId="8845" xr:uid="{00000000-0005-0000-0000-0000E6190000}"/>
    <cellStyle name="Note 3 3 4 3" xfId="6068" xr:uid="{00000000-0005-0000-0000-0000E7190000}"/>
    <cellStyle name="Note 3 3 4 3 2" xfId="8648" xr:uid="{00000000-0005-0000-0000-0000E8190000}"/>
    <cellStyle name="Note 3 3 5" xfId="4255" xr:uid="{00000000-0005-0000-0000-0000E9190000}"/>
    <cellStyle name="Note 3 3 5 2" xfId="7044" xr:uid="{00000000-0005-0000-0000-0000EA190000}"/>
    <cellStyle name="Note 3 3 5 2 2" xfId="8846" xr:uid="{00000000-0005-0000-0000-0000EB190000}"/>
    <cellStyle name="Note 3 3 6" xfId="5486" xr:uid="{00000000-0005-0000-0000-0000EC190000}"/>
    <cellStyle name="Note 3 3 6 2" xfId="8463" xr:uid="{00000000-0005-0000-0000-0000ED190000}"/>
    <cellStyle name="Note 3 4" xfId="2417" xr:uid="{00000000-0005-0000-0000-0000EE190000}"/>
    <cellStyle name="Note 3 4 2" xfId="4256" xr:uid="{00000000-0005-0000-0000-0000EF190000}"/>
    <cellStyle name="Note 3 4 2 2" xfId="7045" xr:uid="{00000000-0005-0000-0000-0000F0190000}"/>
    <cellStyle name="Note 3 4 2 2 2" xfId="8847" xr:uid="{00000000-0005-0000-0000-0000F1190000}"/>
    <cellStyle name="Note 3 4 3" xfId="6069" xr:uid="{00000000-0005-0000-0000-0000F2190000}"/>
    <cellStyle name="Note 3 4 3 2" xfId="8649" xr:uid="{00000000-0005-0000-0000-0000F3190000}"/>
    <cellStyle name="Note 3 5" xfId="2418" xr:uid="{00000000-0005-0000-0000-0000F4190000}"/>
    <cellStyle name="Note 3 5 2" xfId="4257" xr:uid="{00000000-0005-0000-0000-0000F5190000}"/>
    <cellStyle name="Note 3 5 2 2" xfId="7046" xr:uid="{00000000-0005-0000-0000-0000F6190000}"/>
    <cellStyle name="Note 3 5 2 2 2" xfId="8848" xr:uid="{00000000-0005-0000-0000-0000F7190000}"/>
    <cellStyle name="Note 3 5 3" xfId="6070" xr:uid="{00000000-0005-0000-0000-0000F8190000}"/>
    <cellStyle name="Note 3 5 3 2" xfId="8650" xr:uid="{00000000-0005-0000-0000-0000F9190000}"/>
    <cellStyle name="Note 3 6" xfId="2419" xr:uid="{00000000-0005-0000-0000-0000FA190000}"/>
    <cellStyle name="Note 3 6 2" xfId="4258" xr:uid="{00000000-0005-0000-0000-0000FB190000}"/>
    <cellStyle name="Note 3 6 2 2" xfId="7047" xr:uid="{00000000-0005-0000-0000-0000FC190000}"/>
    <cellStyle name="Note 3 6 2 2 2" xfId="8849" xr:uid="{00000000-0005-0000-0000-0000FD190000}"/>
    <cellStyle name="Note 3 6 3" xfId="6071" xr:uid="{00000000-0005-0000-0000-0000FE190000}"/>
    <cellStyle name="Note 3 6 3 2" xfId="8651" xr:uid="{00000000-0005-0000-0000-0000FF190000}"/>
    <cellStyle name="Note 3 7" xfId="4259" xr:uid="{00000000-0005-0000-0000-0000001A0000}"/>
    <cellStyle name="Note 3 7 2" xfId="7048" xr:uid="{00000000-0005-0000-0000-0000011A0000}"/>
    <cellStyle name="Note 3 7 2 2" xfId="8850" xr:uid="{00000000-0005-0000-0000-0000021A0000}"/>
    <cellStyle name="Note 3 8" xfId="5485" xr:uid="{00000000-0005-0000-0000-0000031A0000}"/>
    <cellStyle name="Note 3 8 2" xfId="8462" xr:uid="{00000000-0005-0000-0000-0000041A0000}"/>
    <cellStyle name="Note 4" xfId="1148" xr:uid="{00000000-0005-0000-0000-0000051A0000}"/>
    <cellStyle name="Note 4 2" xfId="1149" xr:uid="{00000000-0005-0000-0000-0000061A0000}"/>
    <cellStyle name="Note 4 2 2" xfId="1150" xr:uid="{00000000-0005-0000-0000-0000071A0000}"/>
    <cellStyle name="Note 4 2 2 2" xfId="1151" xr:uid="{00000000-0005-0000-0000-0000081A0000}"/>
    <cellStyle name="Note 4 2 2 3" xfId="2420" xr:uid="{00000000-0005-0000-0000-0000091A0000}"/>
    <cellStyle name="Note 4 2 3" xfId="1152" xr:uid="{00000000-0005-0000-0000-00000A1A0000}"/>
    <cellStyle name="Note 4 2 4" xfId="2421" xr:uid="{00000000-0005-0000-0000-00000B1A0000}"/>
    <cellStyle name="Note 4 3" xfId="1153" xr:uid="{00000000-0005-0000-0000-00000C1A0000}"/>
    <cellStyle name="Note 4 3 2" xfId="1154" xr:uid="{00000000-0005-0000-0000-00000D1A0000}"/>
    <cellStyle name="Note 4 3 3" xfId="2422" xr:uid="{00000000-0005-0000-0000-00000E1A0000}"/>
    <cellStyle name="Note 4 4" xfId="1155" xr:uid="{00000000-0005-0000-0000-00000F1A0000}"/>
    <cellStyle name="Note 4 5" xfId="2423" xr:uid="{00000000-0005-0000-0000-0000101A0000}"/>
    <cellStyle name="Note 5" xfId="1156" xr:uid="{00000000-0005-0000-0000-0000111A0000}"/>
    <cellStyle name="Note 5 2" xfId="1157" xr:uid="{00000000-0005-0000-0000-0000121A0000}"/>
    <cellStyle name="Note 5 3" xfId="2424" xr:uid="{00000000-0005-0000-0000-0000131A0000}"/>
    <cellStyle name="Note 6" xfId="1158" xr:uid="{00000000-0005-0000-0000-0000141A0000}"/>
    <cellStyle name="Note 6 2" xfId="2425" xr:uid="{00000000-0005-0000-0000-0000151A0000}"/>
    <cellStyle name="Note 6 2 2" xfId="4260" xr:uid="{00000000-0005-0000-0000-0000161A0000}"/>
    <cellStyle name="Note 6 2 2 2" xfId="7049" xr:uid="{00000000-0005-0000-0000-0000171A0000}"/>
    <cellStyle name="Note 6 2 2 2 2" xfId="8851" xr:uid="{00000000-0005-0000-0000-0000181A0000}"/>
    <cellStyle name="Note 6 2 3" xfId="6072" xr:uid="{00000000-0005-0000-0000-0000191A0000}"/>
    <cellStyle name="Note 6 2 3 2" xfId="8652" xr:uid="{00000000-0005-0000-0000-00001A1A0000}"/>
    <cellStyle name="Note 6 3" xfId="2426" xr:uid="{00000000-0005-0000-0000-00001B1A0000}"/>
    <cellStyle name="Note 6 3 2" xfId="4261" xr:uid="{00000000-0005-0000-0000-00001C1A0000}"/>
    <cellStyle name="Note 6 3 2 2" xfId="7050" xr:uid="{00000000-0005-0000-0000-00001D1A0000}"/>
    <cellStyle name="Note 6 3 2 2 2" xfId="8852" xr:uid="{00000000-0005-0000-0000-00001E1A0000}"/>
    <cellStyle name="Note 6 3 3" xfId="6073" xr:uid="{00000000-0005-0000-0000-00001F1A0000}"/>
    <cellStyle name="Note 6 3 3 2" xfId="8653" xr:uid="{00000000-0005-0000-0000-0000201A0000}"/>
    <cellStyle name="Note 6 4" xfId="2427" xr:uid="{00000000-0005-0000-0000-0000211A0000}"/>
    <cellStyle name="Note 6 4 2" xfId="4262" xr:uid="{00000000-0005-0000-0000-0000221A0000}"/>
    <cellStyle name="Note 6 4 2 2" xfId="7051" xr:uid="{00000000-0005-0000-0000-0000231A0000}"/>
    <cellStyle name="Note 6 4 2 2 2" xfId="8853" xr:uid="{00000000-0005-0000-0000-0000241A0000}"/>
    <cellStyle name="Note 6 4 3" xfId="6074" xr:uid="{00000000-0005-0000-0000-0000251A0000}"/>
    <cellStyle name="Note 6 4 3 2" xfId="8654" xr:uid="{00000000-0005-0000-0000-0000261A0000}"/>
    <cellStyle name="Note 6 5" xfId="4263" xr:uid="{00000000-0005-0000-0000-0000271A0000}"/>
    <cellStyle name="Note 6 5 2" xfId="7052" xr:uid="{00000000-0005-0000-0000-0000281A0000}"/>
    <cellStyle name="Note 6 5 2 2" xfId="8854" xr:uid="{00000000-0005-0000-0000-0000291A0000}"/>
    <cellStyle name="Note 6 6" xfId="4264" xr:uid="{00000000-0005-0000-0000-00002A1A0000}"/>
    <cellStyle name="Note 6 7" xfId="5487" xr:uid="{00000000-0005-0000-0000-00002B1A0000}"/>
    <cellStyle name="Note 6 7 2" xfId="8464" xr:uid="{00000000-0005-0000-0000-00002C1A0000}"/>
    <cellStyle name="Note 7" xfId="2985" xr:uid="{00000000-0005-0000-0000-00002D1A0000}"/>
    <cellStyle name="Note 8" xfId="4265" xr:uid="{00000000-0005-0000-0000-00002E1A0000}"/>
    <cellStyle name="Note 8 2" xfId="7053" xr:uid="{00000000-0005-0000-0000-00002F1A0000}"/>
    <cellStyle name="Note 8 2 2" xfId="8855" xr:uid="{00000000-0005-0000-0000-0000301A0000}"/>
    <cellStyle name="Number_1" xfId="1159" xr:uid="{00000000-0005-0000-0000-0000311A0000}"/>
    <cellStyle name="Output 2" xfId="1160" xr:uid="{00000000-0005-0000-0000-0000321A0000}"/>
    <cellStyle name="Output 2 10" xfId="2428" xr:uid="{00000000-0005-0000-0000-0000331A0000}"/>
    <cellStyle name="Output 2 10 2" xfId="2429" xr:uid="{00000000-0005-0000-0000-0000341A0000}"/>
    <cellStyle name="Output 2 10 2 2" xfId="4266" xr:uid="{00000000-0005-0000-0000-0000351A0000}"/>
    <cellStyle name="Output 2 10 2 2 2" xfId="7054" xr:uid="{00000000-0005-0000-0000-0000361A0000}"/>
    <cellStyle name="Output 2 10 2 3" xfId="6076" xr:uid="{00000000-0005-0000-0000-0000371A0000}"/>
    <cellStyle name="Output 2 10 3" xfId="2430" xr:uid="{00000000-0005-0000-0000-0000381A0000}"/>
    <cellStyle name="Output 2 10 3 2" xfId="4267" xr:uid="{00000000-0005-0000-0000-0000391A0000}"/>
    <cellStyle name="Output 2 10 3 2 2" xfId="7055" xr:uid="{00000000-0005-0000-0000-00003A1A0000}"/>
    <cellStyle name="Output 2 10 3 3" xfId="6077" xr:uid="{00000000-0005-0000-0000-00003B1A0000}"/>
    <cellStyle name="Output 2 10 4" xfId="2431" xr:uid="{00000000-0005-0000-0000-00003C1A0000}"/>
    <cellStyle name="Output 2 10 4 2" xfId="4268" xr:uid="{00000000-0005-0000-0000-00003D1A0000}"/>
    <cellStyle name="Output 2 10 4 2 2" xfId="7056" xr:uid="{00000000-0005-0000-0000-00003E1A0000}"/>
    <cellStyle name="Output 2 10 4 3" xfId="6078" xr:uid="{00000000-0005-0000-0000-00003F1A0000}"/>
    <cellStyle name="Output 2 10 5" xfId="4269" xr:uid="{00000000-0005-0000-0000-0000401A0000}"/>
    <cellStyle name="Output 2 10 5 2" xfId="7057" xr:uid="{00000000-0005-0000-0000-0000411A0000}"/>
    <cellStyle name="Output 2 10 6" xfId="6075" xr:uid="{00000000-0005-0000-0000-0000421A0000}"/>
    <cellStyle name="Output 2 11" xfId="2432" xr:uid="{00000000-0005-0000-0000-0000431A0000}"/>
    <cellStyle name="Output 2 11 2" xfId="2433" xr:uid="{00000000-0005-0000-0000-0000441A0000}"/>
    <cellStyle name="Output 2 11 2 2" xfId="4270" xr:uid="{00000000-0005-0000-0000-0000451A0000}"/>
    <cellStyle name="Output 2 11 2 2 2" xfId="7058" xr:uid="{00000000-0005-0000-0000-0000461A0000}"/>
    <cellStyle name="Output 2 11 2 3" xfId="6080" xr:uid="{00000000-0005-0000-0000-0000471A0000}"/>
    <cellStyle name="Output 2 11 3" xfId="2434" xr:uid="{00000000-0005-0000-0000-0000481A0000}"/>
    <cellStyle name="Output 2 11 3 2" xfId="4271" xr:uid="{00000000-0005-0000-0000-0000491A0000}"/>
    <cellStyle name="Output 2 11 3 2 2" xfId="7059" xr:uid="{00000000-0005-0000-0000-00004A1A0000}"/>
    <cellStyle name="Output 2 11 3 3" xfId="6081" xr:uid="{00000000-0005-0000-0000-00004B1A0000}"/>
    <cellStyle name="Output 2 11 4" xfId="2435" xr:uid="{00000000-0005-0000-0000-00004C1A0000}"/>
    <cellStyle name="Output 2 11 4 2" xfId="4272" xr:uid="{00000000-0005-0000-0000-00004D1A0000}"/>
    <cellStyle name="Output 2 11 4 2 2" xfId="7060" xr:uid="{00000000-0005-0000-0000-00004E1A0000}"/>
    <cellStyle name="Output 2 11 4 3" xfId="6082" xr:uid="{00000000-0005-0000-0000-00004F1A0000}"/>
    <cellStyle name="Output 2 11 5" xfId="4273" xr:uid="{00000000-0005-0000-0000-0000501A0000}"/>
    <cellStyle name="Output 2 11 5 2" xfId="7061" xr:uid="{00000000-0005-0000-0000-0000511A0000}"/>
    <cellStyle name="Output 2 11 6" xfId="6079" xr:uid="{00000000-0005-0000-0000-0000521A0000}"/>
    <cellStyle name="Output 2 12" xfId="2436" xr:uid="{00000000-0005-0000-0000-0000531A0000}"/>
    <cellStyle name="Output 2 12 2" xfId="2437" xr:uid="{00000000-0005-0000-0000-0000541A0000}"/>
    <cellStyle name="Output 2 12 2 2" xfId="4274" xr:uid="{00000000-0005-0000-0000-0000551A0000}"/>
    <cellStyle name="Output 2 12 2 2 2" xfId="7062" xr:uid="{00000000-0005-0000-0000-0000561A0000}"/>
    <cellStyle name="Output 2 12 2 3" xfId="6084" xr:uid="{00000000-0005-0000-0000-0000571A0000}"/>
    <cellStyle name="Output 2 12 3" xfId="2438" xr:uid="{00000000-0005-0000-0000-0000581A0000}"/>
    <cellStyle name="Output 2 12 3 2" xfId="4275" xr:uid="{00000000-0005-0000-0000-0000591A0000}"/>
    <cellStyle name="Output 2 12 3 2 2" xfId="7063" xr:uid="{00000000-0005-0000-0000-00005A1A0000}"/>
    <cellStyle name="Output 2 12 3 3" xfId="6085" xr:uid="{00000000-0005-0000-0000-00005B1A0000}"/>
    <cellStyle name="Output 2 12 4" xfId="2439" xr:uid="{00000000-0005-0000-0000-00005C1A0000}"/>
    <cellStyle name="Output 2 12 4 2" xfId="4276" xr:uid="{00000000-0005-0000-0000-00005D1A0000}"/>
    <cellStyle name="Output 2 12 4 2 2" xfId="7064" xr:uid="{00000000-0005-0000-0000-00005E1A0000}"/>
    <cellStyle name="Output 2 12 4 3" xfId="6086" xr:uid="{00000000-0005-0000-0000-00005F1A0000}"/>
    <cellStyle name="Output 2 12 5" xfId="4277" xr:uid="{00000000-0005-0000-0000-0000601A0000}"/>
    <cellStyle name="Output 2 12 5 2" xfId="7065" xr:uid="{00000000-0005-0000-0000-0000611A0000}"/>
    <cellStyle name="Output 2 12 6" xfId="6083" xr:uid="{00000000-0005-0000-0000-0000621A0000}"/>
    <cellStyle name="Output 2 13" xfId="2440" xr:uid="{00000000-0005-0000-0000-0000631A0000}"/>
    <cellStyle name="Output 2 13 2" xfId="2441" xr:uid="{00000000-0005-0000-0000-0000641A0000}"/>
    <cellStyle name="Output 2 13 2 2" xfId="4278" xr:uid="{00000000-0005-0000-0000-0000651A0000}"/>
    <cellStyle name="Output 2 13 2 2 2" xfId="7066" xr:uid="{00000000-0005-0000-0000-0000661A0000}"/>
    <cellStyle name="Output 2 13 2 3" xfId="6088" xr:uid="{00000000-0005-0000-0000-0000671A0000}"/>
    <cellStyle name="Output 2 13 3" xfId="2442" xr:uid="{00000000-0005-0000-0000-0000681A0000}"/>
    <cellStyle name="Output 2 13 3 2" xfId="4279" xr:uid="{00000000-0005-0000-0000-0000691A0000}"/>
    <cellStyle name="Output 2 13 3 2 2" xfId="7067" xr:uid="{00000000-0005-0000-0000-00006A1A0000}"/>
    <cellStyle name="Output 2 13 3 3" xfId="6089" xr:uid="{00000000-0005-0000-0000-00006B1A0000}"/>
    <cellStyle name="Output 2 13 4" xfId="2443" xr:uid="{00000000-0005-0000-0000-00006C1A0000}"/>
    <cellStyle name="Output 2 13 4 2" xfId="4280" xr:uid="{00000000-0005-0000-0000-00006D1A0000}"/>
    <cellStyle name="Output 2 13 4 2 2" xfId="7068" xr:uid="{00000000-0005-0000-0000-00006E1A0000}"/>
    <cellStyle name="Output 2 13 4 3" xfId="6090" xr:uid="{00000000-0005-0000-0000-00006F1A0000}"/>
    <cellStyle name="Output 2 13 5" xfId="4281" xr:uid="{00000000-0005-0000-0000-0000701A0000}"/>
    <cellStyle name="Output 2 13 5 2" xfId="7069" xr:uid="{00000000-0005-0000-0000-0000711A0000}"/>
    <cellStyle name="Output 2 13 6" xfId="6087" xr:uid="{00000000-0005-0000-0000-0000721A0000}"/>
    <cellStyle name="Output 2 14" xfId="2444" xr:uid="{00000000-0005-0000-0000-0000731A0000}"/>
    <cellStyle name="Output 2 14 2" xfId="2445" xr:uid="{00000000-0005-0000-0000-0000741A0000}"/>
    <cellStyle name="Output 2 14 2 2" xfId="4282" xr:uid="{00000000-0005-0000-0000-0000751A0000}"/>
    <cellStyle name="Output 2 14 2 2 2" xfId="7070" xr:uid="{00000000-0005-0000-0000-0000761A0000}"/>
    <cellStyle name="Output 2 14 2 3" xfId="6092" xr:uid="{00000000-0005-0000-0000-0000771A0000}"/>
    <cellStyle name="Output 2 14 3" xfId="2446" xr:uid="{00000000-0005-0000-0000-0000781A0000}"/>
    <cellStyle name="Output 2 14 3 2" xfId="4283" xr:uid="{00000000-0005-0000-0000-0000791A0000}"/>
    <cellStyle name="Output 2 14 3 2 2" xfId="7071" xr:uid="{00000000-0005-0000-0000-00007A1A0000}"/>
    <cellStyle name="Output 2 14 3 3" xfId="6093" xr:uid="{00000000-0005-0000-0000-00007B1A0000}"/>
    <cellStyle name="Output 2 14 4" xfId="2447" xr:uid="{00000000-0005-0000-0000-00007C1A0000}"/>
    <cellStyle name="Output 2 14 4 2" xfId="4284" xr:uid="{00000000-0005-0000-0000-00007D1A0000}"/>
    <cellStyle name="Output 2 14 4 2 2" xfId="7072" xr:uid="{00000000-0005-0000-0000-00007E1A0000}"/>
    <cellStyle name="Output 2 14 4 3" xfId="6094" xr:uid="{00000000-0005-0000-0000-00007F1A0000}"/>
    <cellStyle name="Output 2 14 5" xfId="4285" xr:uid="{00000000-0005-0000-0000-0000801A0000}"/>
    <cellStyle name="Output 2 14 5 2" xfId="7073" xr:uid="{00000000-0005-0000-0000-0000811A0000}"/>
    <cellStyle name="Output 2 14 6" xfId="6091" xr:uid="{00000000-0005-0000-0000-0000821A0000}"/>
    <cellStyle name="Output 2 15" xfId="2448" xr:uid="{00000000-0005-0000-0000-0000831A0000}"/>
    <cellStyle name="Output 2 15 2" xfId="2449" xr:uid="{00000000-0005-0000-0000-0000841A0000}"/>
    <cellStyle name="Output 2 15 2 2" xfId="4286" xr:uid="{00000000-0005-0000-0000-0000851A0000}"/>
    <cellStyle name="Output 2 15 2 2 2" xfId="7074" xr:uid="{00000000-0005-0000-0000-0000861A0000}"/>
    <cellStyle name="Output 2 15 2 3" xfId="6096" xr:uid="{00000000-0005-0000-0000-0000871A0000}"/>
    <cellStyle name="Output 2 15 3" xfId="2450" xr:uid="{00000000-0005-0000-0000-0000881A0000}"/>
    <cellStyle name="Output 2 15 3 2" xfId="4287" xr:uid="{00000000-0005-0000-0000-0000891A0000}"/>
    <cellStyle name="Output 2 15 3 2 2" xfId="7075" xr:uid="{00000000-0005-0000-0000-00008A1A0000}"/>
    <cellStyle name="Output 2 15 3 3" xfId="6097" xr:uid="{00000000-0005-0000-0000-00008B1A0000}"/>
    <cellStyle name="Output 2 15 4" xfId="2451" xr:uid="{00000000-0005-0000-0000-00008C1A0000}"/>
    <cellStyle name="Output 2 15 4 2" xfId="4288" xr:uid="{00000000-0005-0000-0000-00008D1A0000}"/>
    <cellStyle name="Output 2 15 4 2 2" xfId="7076" xr:uid="{00000000-0005-0000-0000-00008E1A0000}"/>
    <cellStyle name="Output 2 15 4 3" xfId="6098" xr:uid="{00000000-0005-0000-0000-00008F1A0000}"/>
    <cellStyle name="Output 2 15 5" xfId="4289" xr:uid="{00000000-0005-0000-0000-0000901A0000}"/>
    <cellStyle name="Output 2 15 5 2" xfId="7077" xr:uid="{00000000-0005-0000-0000-0000911A0000}"/>
    <cellStyle name="Output 2 15 6" xfId="6095" xr:uid="{00000000-0005-0000-0000-0000921A0000}"/>
    <cellStyle name="Output 2 16" xfId="2452" xr:uid="{00000000-0005-0000-0000-0000931A0000}"/>
    <cellStyle name="Output 2 16 2" xfId="2453" xr:uid="{00000000-0005-0000-0000-0000941A0000}"/>
    <cellStyle name="Output 2 16 2 2" xfId="4290" xr:uid="{00000000-0005-0000-0000-0000951A0000}"/>
    <cellStyle name="Output 2 16 2 2 2" xfId="7078" xr:uid="{00000000-0005-0000-0000-0000961A0000}"/>
    <cellStyle name="Output 2 16 2 3" xfId="6100" xr:uid="{00000000-0005-0000-0000-0000971A0000}"/>
    <cellStyle name="Output 2 16 3" xfId="2454" xr:uid="{00000000-0005-0000-0000-0000981A0000}"/>
    <cellStyle name="Output 2 16 3 2" xfId="4291" xr:uid="{00000000-0005-0000-0000-0000991A0000}"/>
    <cellStyle name="Output 2 16 3 2 2" xfId="7079" xr:uid="{00000000-0005-0000-0000-00009A1A0000}"/>
    <cellStyle name="Output 2 16 3 3" xfId="6101" xr:uid="{00000000-0005-0000-0000-00009B1A0000}"/>
    <cellStyle name="Output 2 16 4" xfId="2455" xr:uid="{00000000-0005-0000-0000-00009C1A0000}"/>
    <cellStyle name="Output 2 16 4 2" xfId="4292" xr:uid="{00000000-0005-0000-0000-00009D1A0000}"/>
    <cellStyle name="Output 2 16 4 2 2" xfId="7080" xr:uid="{00000000-0005-0000-0000-00009E1A0000}"/>
    <cellStyle name="Output 2 16 4 3" xfId="6102" xr:uid="{00000000-0005-0000-0000-00009F1A0000}"/>
    <cellStyle name="Output 2 16 5" xfId="4293" xr:uid="{00000000-0005-0000-0000-0000A01A0000}"/>
    <cellStyle name="Output 2 16 5 2" xfId="7081" xr:uid="{00000000-0005-0000-0000-0000A11A0000}"/>
    <cellStyle name="Output 2 16 6" xfId="6099" xr:uid="{00000000-0005-0000-0000-0000A21A0000}"/>
    <cellStyle name="Output 2 17" xfId="2456" xr:uid="{00000000-0005-0000-0000-0000A31A0000}"/>
    <cellStyle name="Output 2 17 2" xfId="2457" xr:uid="{00000000-0005-0000-0000-0000A41A0000}"/>
    <cellStyle name="Output 2 17 2 2" xfId="4294" xr:uid="{00000000-0005-0000-0000-0000A51A0000}"/>
    <cellStyle name="Output 2 17 2 2 2" xfId="7082" xr:uid="{00000000-0005-0000-0000-0000A61A0000}"/>
    <cellStyle name="Output 2 17 2 3" xfId="6104" xr:uid="{00000000-0005-0000-0000-0000A71A0000}"/>
    <cellStyle name="Output 2 17 3" xfId="2458" xr:uid="{00000000-0005-0000-0000-0000A81A0000}"/>
    <cellStyle name="Output 2 17 3 2" xfId="4295" xr:uid="{00000000-0005-0000-0000-0000A91A0000}"/>
    <cellStyle name="Output 2 17 3 2 2" xfId="7083" xr:uid="{00000000-0005-0000-0000-0000AA1A0000}"/>
    <cellStyle name="Output 2 17 3 3" xfId="6105" xr:uid="{00000000-0005-0000-0000-0000AB1A0000}"/>
    <cellStyle name="Output 2 17 4" xfId="2459" xr:uid="{00000000-0005-0000-0000-0000AC1A0000}"/>
    <cellStyle name="Output 2 17 4 2" xfId="4296" xr:uid="{00000000-0005-0000-0000-0000AD1A0000}"/>
    <cellStyle name="Output 2 17 4 2 2" xfId="7084" xr:uid="{00000000-0005-0000-0000-0000AE1A0000}"/>
    <cellStyle name="Output 2 17 4 3" xfId="6106" xr:uid="{00000000-0005-0000-0000-0000AF1A0000}"/>
    <cellStyle name="Output 2 17 5" xfId="4297" xr:uid="{00000000-0005-0000-0000-0000B01A0000}"/>
    <cellStyle name="Output 2 17 5 2" xfId="7085" xr:uid="{00000000-0005-0000-0000-0000B11A0000}"/>
    <cellStyle name="Output 2 17 6" xfId="6103" xr:uid="{00000000-0005-0000-0000-0000B21A0000}"/>
    <cellStyle name="Output 2 18" xfId="2460" xr:uid="{00000000-0005-0000-0000-0000B31A0000}"/>
    <cellStyle name="Output 2 18 2" xfId="2461" xr:uid="{00000000-0005-0000-0000-0000B41A0000}"/>
    <cellStyle name="Output 2 18 2 2" xfId="4298" xr:uid="{00000000-0005-0000-0000-0000B51A0000}"/>
    <cellStyle name="Output 2 18 2 2 2" xfId="7086" xr:uid="{00000000-0005-0000-0000-0000B61A0000}"/>
    <cellStyle name="Output 2 18 2 3" xfId="6108" xr:uid="{00000000-0005-0000-0000-0000B71A0000}"/>
    <cellStyle name="Output 2 18 3" xfId="2462" xr:uid="{00000000-0005-0000-0000-0000B81A0000}"/>
    <cellStyle name="Output 2 18 3 2" xfId="4299" xr:uid="{00000000-0005-0000-0000-0000B91A0000}"/>
    <cellStyle name="Output 2 18 3 2 2" xfId="7087" xr:uid="{00000000-0005-0000-0000-0000BA1A0000}"/>
    <cellStyle name="Output 2 18 3 3" xfId="6109" xr:uid="{00000000-0005-0000-0000-0000BB1A0000}"/>
    <cellStyle name="Output 2 18 4" xfId="2463" xr:uid="{00000000-0005-0000-0000-0000BC1A0000}"/>
    <cellStyle name="Output 2 18 4 2" xfId="4300" xr:uid="{00000000-0005-0000-0000-0000BD1A0000}"/>
    <cellStyle name="Output 2 18 4 2 2" xfId="7088" xr:uid="{00000000-0005-0000-0000-0000BE1A0000}"/>
    <cellStyle name="Output 2 18 4 3" xfId="6110" xr:uid="{00000000-0005-0000-0000-0000BF1A0000}"/>
    <cellStyle name="Output 2 18 5" xfId="4301" xr:uid="{00000000-0005-0000-0000-0000C01A0000}"/>
    <cellStyle name="Output 2 18 5 2" xfId="7089" xr:uid="{00000000-0005-0000-0000-0000C11A0000}"/>
    <cellStyle name="Output 2 18 6" xfId="6107" xr:uid="{00000000-0005-0000-0000-0000C21A0000}"/>
    <cellStyle name="Output 2 19" xfId="2464" xr:uid="{00000000-0005-0000-0000-0000C31A0000}"/>
    <cellStyle name="Output 2 19 2" xfId="2465" xr:uid="{00000000-0005-0000-0000-0000C41A0000}"/>
    <cellStyle name="Output 2 19 2 2" xfId="4302" xr:uid="{00000000-0005-0000-0000-0000C51A0000}"/>
    <cellStyle name="Output 2 19 2 2 2" xfId="7090" xr:uid="{00000000-0005-0000-0000-0000C61A0000}"/>
    <cellStyle name="Output 2 19 2 3" xfId="6112" xr:uid="{00000000-0005-0000-0000-0000C71A0000}"/>
    <cellStyle name="Output 2 19 3" xfId="2466" xr:uid="{00000000-0005-0000-0000-0000C81A0000}"/>
    <cellStyle name="Output 2 19 3 2" xfId="4303" xr:uid="{00000000-0005-0000-0000-0000C91A0000}"/>
    <cellStyle name="Output 2 19 3 2 2" xfId="7091" xr:uid="{00000000-0005-0000-0000-0000CA1A0000}"/>
    <cellStyle name="Output 2 19 3 3" xfId="6113" xr:uid="{00000000-0005-0000-0000-0000CB1A0000}"/>
    <cellStyle name="Output 2 19 4" xfId="2467" xr:uid="{00000000-0005-0000-0000-0000CC1A0000}"/>
    <cellStyle name="Output 2 19 4 2" xfId="4304" xr:uid="{00000000-0005-0000-0000-0000CD1A0000}"/>
    <cellStyle name="Output 2 19 4 2 2" xfId="7092" xr:uid="{00000000-0005-0000-0000-0000CE1A0000}"/>
    <cellStyle name="Output 2 19 4 3" xfId="6114" xr:uid="{00000000-0005-0000-0000-0000CF1A0000}"/>
    <cellStyle name="Output 2 19 5" xfId="4305" xr:uid="{00000000-0005-0000-0000-0000D01A0000}"/>
    <cellStyle name="Output 2 19 5 2" xfId="7093" xr:uid="{00000000-0005-0000-0000-0000D11A0000}"/>
    <cellStyle name="Output 2 19 6" xfId="6111" xr:uid="{00000000-0005-0000-0000-0000D21A0000}"/>
    <cellStyle name="Output 2 2" xfId="2468" xr:uid="{00000000-0005-0000-0000-0000D31A0000}"/>
    <cellStyle name="Output 2 2 2" xfId="2469" xr:uid="{00000000-0005-0000-0000-0000D41A0000}"/>
    <cellStyle name="Output 2 2 2 2" xfId="4306" xr:uid="{00000000-0005-0000-0000-0000D51A0000}"/>
    <cellStyle name="Output 2 2 2 2 2" xfId="7094" xr:uid="{00000000-0005-0000-0000-0000D61A0000}"/>
    <cellStyle name="Output 2 2 2 3" xfId="6116" xr:uid="{00000000-0005-0000-0000-0000D71A0000}"/>
    <cellStyle name="Output 2 2 3" xfId="2470" xr:uid="{00000000-0005-0000-0000-0000D81A0000}"/>
    <cellStyle name="Output 2 2 3 2" xfId="4307" xr:uid="{00000000-0005-0000-0000-0000D91A0000}"/>
    <cellStyle name="Output 2 2 3 2 2" xfId="7095" xr:uid="{00000000-0005-0000-0000-0000DA1A0000}"/>
    <cellStyle name="Output 2 2 3 3" xfId="6117" xr:uid="{00000000-0005-0000-0000-0000DB1A0000}"/>
    <cellStyle name="Output 2 2 4" xfId="2471" xr:uid="{00000000-0005-0000-0000-0000DC1A0000}"/>
    <cellStyle name="Output 2 2 4 2" xfId="4308" xr:uid="{00000000-0005-0000-0000-0000DD1A0000}"/>
    <cellStyle name="Output 2 2 4 2 2" xfId="7096" xr:uid="{00000000-0005-0000-0000-0000DE1A0000}"/>
    <cellStyle name="Output 2 2 4 3" xfId="6118" xr:uid="{00000000-0005-0000-0000-0000DF1A0000}"/>
    <cellStyle name="Output 2 2 5" xfId="4309" xr:uid="{00000000-0005-0000-0000-0000E01A0000}"/>
    <cellStyle name="Output 2 2 5 2" xfId="7097" xr:uid="{00000000-0005-0000-0000-0000E11A0000}"/>
    <cellStyle name="Output 2 2 6" xfId="6115" xr:uid="{00000000-0005-0000-0000-0000E21A0000}"/>
    <cellStyle name="Output 2 20" xfId="2472" xr:uid="{00000000-0005-0000-0000-0000E31A0000}"/>
    <cellStyle name="Output 2 20 2" xfId="2473" xr:uid="{00000000-0005-0000-0000-0000E41A0000}"/>
    <cellStyle name="Output 2 20 2 2" xfId="4310" xr:uid="{00000000-0005-0000-0000-0000E51A0000}"/>
    <cellStyle name="Output 2 20 2 2 2" xfId="7098" xr:uid="{00000000-0005-0000-0000-0000E61A0000}"/>
    <cellStyle name="Output 2 20 2 3" xfId="6120" xr:uid="{00000000-0005-0000-0000-0000E71A0000}"/>
    <cellStyle name="Output 2 20 3" xfId="2474" xr:uid="{00000000-0005-0000-0000-0000E81A0000}"/>
    <cellStyle name="Output 2 20 3 2" xfId="4311" xr:uid="{00000000-0005-0000-0000-0000E91A0000}"/>
    <cellStyle name="Output 2 20 3 2 2" xfId="7099" xr:uid="{00000000-0005-0000-0000-0000EA1A0000}"/>
    <cellStyle name="Output 2 20 3 3" xfId="6121" xr:uid="{00000000-0005-0000-0000-0000EB1A0000}"/>
    <cellStyle name="Output 2 20 4" xfId="2475" xr:uid="{00000000-0005-0000-0000-0000EC1A0000}"/>
    <cellStyle name="Output 2 20 4 2" xfId="4312" xr:uid="{00000000-0005-0000-0000-0000ED1A0000}"/>
    <cellStyle name="Output 2 20 4 2 2" xfId="7100" xr:uid="{00000000-0005-0000-0000-0000EE1A0000}"/>
    <cellStyle name="Output 2 20 4 3" xfId="6122" xr:uid="{00000000-0005-0000-0000-0000EF1A0000}"/>
    <cellStyle name="Output 2 20 5" xfId="4313" xr:uid="{00000000-0005-0000-0000-0000F01A0000}"/>
    <cellStyle name="Output 2 20 5 2" xfId="7101" xr:uid="{00000000-0005-0000-0000-0000F11A0000}"/>
    <cellStyle name="Output 2 20 6" xfId="6119" xr:uid="{00000000-0005-0000-0000-0000F21A0000}"/>
    <cellStyle name="Output 2 21" xfId="2476" xr:uid="{00000000-0005-0000-0000-0000F31A0000}"/>
    <cellStyle name="Output 2 21 2" xfId="2477" xr:uid="{00000000-0005-0000-0000-0000F41A0000}"/>
    <cellStyle name="Output 2 21 2 2" xfId="4314" xr:uid="{00000000-0005-0000-0000-0000F51A0000}"/>
    <cellStyle name="Output 2 21 2 2 2" xfId="7102" xr:uid="{00000000-0005-0000-0000-0000F61A0000}"/>
    <cellStyle name="Output 2 21 2 3" xfId="6124" xr:uid="{00000000-0005-0000-0000-0000F71A0000}"/>
    <cellStyle name="Output 2 21 3" xfId="2478" xr:uid="{00000000-0005-0000-0000-0000F81A0000}"/>
    <cellStyle name="Output 2 21 3 2" xfId="4315" xr:uid="{00000000-0005-0000-0000-0000F91A0000}"/>
    <cellStyle name="Output 2 21 3 2 2" xfId="7103" xr:uid="{00000000-0005-0000-0000-0000FA1A0000}"/>
    <cellStyle name="Output 2 21 3 3" xfId="6125" xr:uid="{00000000-0005-0000-0000-0000FB1A0000}"/>
    <cellStyle name="Output 2 21 4" xfId="2479" xr:uid="{00000000-0005-0000-0000-0000FC1A0000}"/>
    <cellStyle name="Output 2 21 4 2" xfId="4316" xr:uid="{00000000-0005-0000-0000-0000FD1A0000}"/>
    <cellStyle name="Output 2 21 4 2 2" xfId="7104" xr:uid="{00000000-0005-0000-0000-0000FE1A0000}"/>
    <cellStyle name="Output 2 21 4 3" xfId="6126" xr:uid="{00000000-0005-0000-0000-0000FF1A0000}"/>
    <cellStyle name="Output 2 21 5" xfId="4317" xr:uid="{00000000-0005-0000-0000-0000001B0000}"/>
    <cellStyle name="Output 2 21 5 2" xfId="7105" xr:uid="{00000000-0005-0000-0000-0000011B0000}"/>
    <cellStyle name="Output 2 21 6" xfId="6123" xr:uid="{00000000-0005-0000-0000-0000021B0000}"/>
    <cellStyle name="Output 2 22" xfId="2480" xr:uid="{00000000-0005-0000-0000-0000031B0000}"/>
    <cellStyle name="Output 2 22 2" xfId="2481" xr:uid="{00000000-0005-0000-0000-0000041B0000}"/>
    <cellStyle name="Output 2 22 2 2" xfId="4318" xr:uid="{00000000-0005-0000-0000-0000051B0000}"/>
    <cellStyle name="Output 2 22 2 2 2" xfId="7106" xr:uid="{00000000-0005-0000-0000-0000061B0000}"/>
    <cellStyle name="Output 2 22 2 3" xfId="6128" xr:uid="{00000000-0005-0000-0000-0000071B0000}"/>
    <cellStyle name="Output 2 22 3" xfId="2482" xr:uid="{00000000-0005-0000-0000-0000081B0000}"/>
    <cellStyle name="Output 2 22 3 2" xfId="4319" xr:uid="{00000000-0005-0000-0000-0000091B0000}"/>
    <cellStyle name="Output 2 22 3 2 2" xfId="7107" xr:uid="{00000000-0005-0000-0000-00000A1B0000}"/>
    <cellStyle name="Output 2 22 3 3" xfId="6129" xr:uid="{00000000-0005-0000-0000-00000B1B0000}"/>
    <cellStyle name="Output 2 22 4" xfId="2483" xr:uid="{00000000-0005-0000-0000-00000C1B0000}"/>
    <cellStyle name="Output 2 22 4 2" xfId="4320" xr:uid="{00000000-0005-0000-0000-00000D1B0000}"/>
    <cellStyle name="Output 2 22 4 2 2" xfId="7108" xr:uid="{00000000-0005-0000-0000-00000E1B0000}"/>
    <cellStyle name="Output 2 22 4 3" xfId="6130" xr:uid="{00000000-0005-0000-0000-00000F1B0000}"/>
    <cellStyle name="Output 2 22 5" xfId="4321" xr:uid="{00000000-0005-0000-0000-0000101B0000}"/>
    <cellStyle name="Output 2 22 5 2" xfId="7109" xr:uid="{00000000-0005-0000-0000-0000111B0000}"/>
    <cellStyle name="Output 2 22 6" xfId="6127" xr:uid="{00000000-0005-0000-0000-0000121B0000}"/>
    <cellStyle name="Output 2 23" xfId="2484" xr:uid="{00000000-0005-0000-0000-0000131B0000}"/>
    <cellStyle name="Output 2 23 2" xfId="2485" xr:uid="{00000000-0005-0000-0000-0000141B0000}"/>
    <cellStyle name="Output 2 23 2 2" xfId="4322" xr:uid="{00000000-0005-0000-0000-0000151B0000}"/>
    <cellStyle name="Output 2 23 2 2 2" xfId="7110" xr:uid="{00000000-0005-0000-0000-0000161B0000}"/>
    <cellStyle name="Output 2 23 2 3" xfId="6132" xr:uid="{00000000-0005-0000-0000-0000171B0000}"/>
    <cellStyle name="Output 2 23 3" xfId="2486" xr:uid="{00000000-0005-0000-0000-0000181B0000}"/>
    <cellStyle name="Output 2 23 3 2" xfId="4323" xr:uid="{00000000-0005-0000-0000-0000191B0000}"/>
    <cellStyle name="Output 2 23 3 2 2" xfId="7111" xr:uid="{00000000-0005-0000-0000-00001A1B0000}"/>
    <cellStyle name="Output 2 23 3 3" xfId="6133" xr:uid="{00000000-0005-0000-0000-00001B1B0000}"/>
    <cellStyle name="Output 2 23 4" xfId="2487" xr:uid="{00000000-0005-0000-0000-00001C1B0000}"/>
    <cellStyle name="Output 2 23 4 2" xfId="4324" xr:uid="{00000000-0005-0000-0000-00001D1B0000}"/>
    <cellStyle name="Output 2 23 4 2 2" xfId="7112" xr:uid="{00000000-0005-0000-0000-00001E1B0000}"/>
    <cellStyle name="Output 2 23 4 3" xfId="6134" xr:uid="{00000000-0005-0000-0000-00001F1B0000}"/>
    <cellStyle name="Output 2 23 5" xfId="4325" xr:uid="{00000000-0005-0000-0000-0000201B0000}"/>
    <cellStyle name="Output 2 23 5 2" xfId="7113" xr:uid="{00000000-0005-0000-0000-0000211B0000}"/>
    <cellStyle name="Output 2 23 6" xfId="6131" xr:uid="{00000000-0005-0000-0000-0000221B0000}"/>
    <cellStyle name="Output 2 24" xfId="2488" xr:uid="{00000000-0005-0000-0000-0000231B0000}"/>
    <cellStyle name="Output 2 24 2" xfId="2489" xr:uid="{00000000-0005-0000-0000-0000241B0000}"/>
    <cellStyle name="Output 2 24 2 2" xfId="4326" xr:uid="{00000000-0005-0000-0000-0000251B0000}"/>
    <cellStyle name="Output 2 24 2 2 2" xfId="7114" xr:uid="{00000000-0005-0000-0000-0000261B0000}"/>
    <cellStyle name="Output 2 24 2 3" xfId="6136" xr:uid="{00000000-0005-0000-0000-0000271B0000}"/>
    <cellStyle name="Output 2 24 3" xfId="2490" xr:uid="{00000000-0005-0000-0000-0000281B0000}"/>
    <cellStyle name="Output 2 24 3 2" xfId="4327" xr:uid="{00000000-0005-0000-0000-0000291B0000}"/>
    <cellStyle name="Output 2 24 3 2 2" xfId="7115" xr:uid="{00000000-0005-0000-0000-00002A1B0000}"/>
    <cellStyle name="Output 2 24 3 3" xfId="6137" xr:uid="{00000000-0005-0000-0000-00002B1B0000}"/>
    <cellStyle name="Output 2 24 4" xfId="2491" xr:uid="{00000000-0005-0000-0000-00002C1B0000}"/>
    <cellStyle name="Output 2 24 4 2" xfId="4328" xr:uid="{00000000-0005-0000-0000-00002D1B0000}"/>
    <cellStyle name="Output 2 24 4 2 2" xfId="7116" xr:uid="{00000000-0005-0000-0000-00002E1B0000}"/>
    <cellStyle name="Output 2 24 4 3" xfId="6138" xr:uid="{00000000-0005-0000-0000-00002F1B0000}"/>
    <cellStyle name="Output 2 24 5" xfId="4329" xr:uid="{00000000-0005-0000-0000-0000301B0000}"/>
    <cellStyle name="Output 2 24 5 2" xfId="7117" xr:uid="{00000000-0005-0000-0000-0000311B0000}"/>
    <cellStyle name="Output 2 24 6" xfId="6135" xr:uid="{00000000-0005-0000-0000-0000321B0000}"/>
    <cellStyle name="Output 2 25" xfId="2492" xr:uid="{00000000-0005-0000-0000-0000331B0000}"/>
    <cellStyle name="Output 2 25 2" xfId="2493" xr:uid="{00000000-0005-0000-0000-0000341B0000}"/>
    <cellStyle name="Output 2 25 2 2" xfId="4330" xr:uid="{00000000-0005-0000-0000-0000351B0000}"/>
    <cellStyle name="Output 2 25 2 2 2" xfId="7118" xr:uid="{00000000-0005-0000-0000-0000361B0000}"/>
    <cellStyle name="Output 2 25 2 3" xfId="6140" xr:uid="{00000000-0005-0000-0000-0000371B0000}"/>
    <cellStyle name="Output 2 25 3" xfId="2494" xr:uid="{00000000-0005-0000-0000-0000381B0000}"/>
    <cellStyle name="Output 2 25 3 2" xfId="4331" xr:uid="{00000000-0005-0000-0000-0000391B0000}"/>
    <cellStyle name="Output 2 25 3 2 2" xfId="7119" xr:uid="{00000000-0005-0000-0000-00003A1B0000}"/>
    <cellStyle name="Output 2 25 3 3" xfId="6141" xr:uid="{00000000-0005-0000-0000-00003B1B0000}"/>
    <cellStyle name="Output 2 25 4" xfId="2495" xr:uid="{00000000-0005-0000-0000-00003C1B0000}"/>
    <cellStyle name="Output 2 25 4 2" xfId="4332" xr:uid="{00000000-0005-0000-0000-00003D1B0000}"/>
    <cellStyle name="Output 2 25 4 2 2" xfId="7120" xr:uid="{00000000-0005-0000-0000-00003E1B0000}"/>
    <cellStyle name="Output 2 25 4 3" xfId="6142" xr:uid="{00000000-0005-0000-0000-00003F1B0000}"/>
    <cellStyle name="Output 2 25 5" xfId="4333" xr:uid="{00000000-0005-0000-0000-0000401B0000}"/>
    <cellStyle name="Output 2 25 5 2" xfId="7121" xr:uid="{00000000-0005-0000-0000-0000411B0000}"/>
    <cellStyle name="Output 2 25 6" xfId="6139" xr:uid="{00000000-0005-0000-0000-0000421B0000}"/>
    <cellStyle name="Output 2 26" xfId="2496" xr:uid="{00000000-0005-0000-0000-0000431B0000}"/>
    <cellStyle name="Output 2 26 2" xfId="2497" xr:uid="{00000000-0005-0000-0000-0000441B0000}"/>
    <cellStyle name="Output 2 26 2 2" xfId="4334" xr:uid="{00000000-0005-0000-0000-0000451B0000}"/>
    <cellStyle name="Output 2 26 2 2 2" xfId="7122" xr:uid="{00000000-0005-0000-0000-0000461B0000}"/>
    <cellStyle name="Output 2 26 2 3" xfId="6144" xr:uid="{00000000-0005-0000-0000-0000471B0000}"/>
    <cellStyle name="Output 2 26 3" xfId="2498" xr:uid="{00000000-0005-0000-0000-0000481B0000}"/>
    <cellStyle name="Output 2 26 3 2" xfId="4335" xr:uid="{00000000-0005-0000-0000-0000491B0000}"/>
    <cellStyle name="Output 2 26 3 2 2" xfId="7123" xr:uid="{00000000-0005-0000-0000-00004A1B0000}"/>
    <cellStyle name="Output 2 26 3 3" xfId="6145" xr:uid="{00000000-0005-0000-0000-00004B1B0000}"/>
    <cellStyle name="Output 2 26 4" xfId="2499" xr:uid="{00000000-0005-0000-0000-00004C1B0000}"/>
    <cellStyle name="Output 2 26 4 2" xfId="4336" xr:uid="{00000000-0005-0000-0000-00004D1B0000}"/>
    <cellStyle name="Output 2 26 4 2 2" xfId="7124" xr:uid="{00000000-0005-0000-0000-00004E1B0000}"/>
    <cellStyle name="Output 2 26 4 3" xfId="6146" xr:uid="{00000000-0005-0000-0000-00004F1B0000}"/>
    <cellStyle name="Output 2 26 5" xfId="4337" xr:uid="{00000000-0005-0000-0000-0000501B0000}"/>
    <cellStyle name="Output 2 26 5 2" xfId="7125" xr:uid="{00000000-0005-0000-0000-0000511B0000}"/>
    <cellStyle name="Output 2 26 6" xfId="6143" xr:uid="{00000000-0005-0000-0000-0000521B0000}"/>
    <cellStyle name="Output 2 27" xfId="2500" xr:uid="{00000000-0005-0000-0000-0000531B0000}"/>
    <cellStyle name="Output 2 27 2" xfId="2501" xr:uid="{00000000-0005-0000-0000-0000541B0000}"/>
    <cellStyle name="Output 2 27 2 2" xfId="4338" xr:uid="{00000000-0005-0000-0000-0000551B0000}"/>
    <cellStyle name="Output 2 27 2 2 2" xfId="7126" xr:uid="{00000000-0005-0000-0000-0000561B0000}"/>
    <cellStyle name="Output 2 27 2 3" xfId="6148" xr:uid="{00000000-0005-0000-0000-0000571B0000}"/>
    <cellStyle name="Output 2 27 3" xfId="2502" xr:uid="{00000000-0005-0000-0000-0000581B0000}"/>
    <cellStyle name="Output 2 27 3 2" xfId="4339" xr:uid="{00000000-0005-0000-0000-0000591B0000}"/>
    <cellStyle name="Output 2 27 3 2 2" xfId="7127" xr:uid="{00000000-0005-0000-0000-00005A1B0000}"/>
    <cellStyle name="Output 2 27 3 3" xfId="6149" xr:uid="{00000000-0005-0000-0000-00005B1B0000}"/>
    <cellStyle name="Output 2 27 4" xfId="2503" xr:uid="{00000000-0005-0000-0000-00005C1B0000}"/>
    <cellStyle name="Output 2 27 4 2" xfId="4340" xr:uid="{00000000-0005-0000-0000-00005D1B0000}"/>
    <cellStyle name="Output 2 27 4 2 2" xfId="7128" xr:uid="{00000000-0005-0000-0000-00005E1B0000}"/>
    <cellStyle name="Output 2 27 4 3" xfId="6150" xr:uid="{00000000-0005-0000-0000-00005F1B0000}"/>
    <cellStyle name="Output 2 27 5" xfId="4341" xr:uid="{00000000-0005-0000-0000-0000601B0000}"/>
    <cellStyle name="Output 2 27 5 2" xfId="7129" xr:uid="{00000000-0005-0000-0000-0000611B0000}"/>
    <cellStyle name="Output 2 27 6" xfId="6147" xr:uid="{00000000-0005-0000-0000-0000621B0000}"/>
    <cellStyle name="Output 2 28" xfId="2504" xr:uid="{00000000-0005-0000-0000-0000631B0000}"/>
    <cellStyle name="Output 2 28 2" xfId="2505" xr:uid="{00000000-0005-0000-0000-0000641B0000}"/>
    <cellStyle name="Output 2 28 2 2" xfId="4342" xr:uid="{00000000-0005-0000-0000-0000651B0000}"/>
    <cellStyle name="Output 2 28 2 2 2" xfId="7130" xr:uid="{00000000-0005-0000-0000-0000661B0000}"/>
    <cellStyle name="Output 2 28 2 3" xfId="6152" xr:uid="{00000000-0005-0000-0000-0000671B0000}"/>
    <cellStyle name="Output 2 28 3" xfId="2506" xr:uid="{00000000-0005-0000-0000-0000681B0000}"/>
    <cellStyle name="Output 2 28 3 2" xfId="4343" xr:uid="{00000000-0005-0000-0000-0000691B0000}"/>
    <cellStyle name="Output 2 28 3 2 2" xfId="7131" xr:uid="{00000000-0005-0000-0000-00006A1B0000}"/>
    <cellStyle name="Output 2 28 3 3" xfId="6153" xr:uid="{00000000-0005-0000-0000-00006B1B0000}"/>
    <cellStyle name="Output 2 28 4" xfId="2507" xr:uid="{00000000-0005-0000-0000-00006C1B0000}"/>
    <cellStyle name="Output 2 28 4 2" xfId="4344" xr:uid="{00000000-0005-0000-0000-00006D1B0000}"/>
    <cellStyle name="Output 2 28 4 2 2" xfId="7132" xr:uid="{00000000-0005-0000-0000-00006E1B0000}"/>
    <cellStyle name="Output 2 28 4 3" xfId="6154" xr:uid="{00000000-0005-0000-0000-00006F1B0000}"/>
    <cellStyle name="Output 2 28 5" xfId="4345" xr:uid="{00000000-0005-0000-0000-0000701B0000}"/>
    <cellStyle name="Output 2 28 5 2" xfId="7133" xr:uid="{00000000-0005-0000-0000-0000711B0000}"/>
    <cellStyle name="Output 2 28 6" xfId="6151" xr:uid="{00000000-0005-0000-0000-0000721B0000}"/>
    <cellStyle name="Output 2 29" xfId="2508" xr:uid="{00000000-0005-0000-0000-0000731B0000}"/>
    <cellStyle name="Output 2 29 2" xfId="2509" xr:uid="{00000000-0005-0000-0000-0000741B0000}"/>
    <cellStyle name="Output 2 29 2 2" xfId="4346" xr:uid="{00000000-0005-0000-0000-0000751B0000}"/>
    <cellStyle name="Output 2 29 2 2 2" xfId="7134" xr:uid="{00000000-0005-0000-0000-0000761B0000}"/>
    <cellStyle name="Output 2 29 2 3" xfId="6156" xr:uid="{00000000-0005-0000-0000-0000771B0000}"/>
    <cellStyle name="Output 2 29 3" xfId="2510" xr:uid="{00000000-0005-0000-0000-0000781B0000}"/>
    <cellStyle name="Output 2 29 3 2" xfId="4347" xr:uid="{00000000-0005-0000-0000-0000791B0000}"/>
    <cellStyle name="Output 2 29 3 2 2" xfId="7135" xr:uid="{00000000-0005-0000-0000-00007A1B0000}"/>
    <cellStyle name="Output 2 29 3 3" xfId="6157" xr:uid="{00000000-0005-0000-0000-00007B1B0000}"/>
    <cellStyle name="Output 2 29 4" xfId="2511" xr:uid="{00000000-0005-0000-0000-00007C1B0000}"/>
    <cellStyle name="Output 2 29 4 2" xfId="4348" xr:uid="{00000000-0005-0000-0000-00007D1B0000}"/>
    <cellStyle name="Output 2 29 4 2 2" xfId="7136" xr:uid="{00000000-0005-0000-0000-00007E1B0000}"/>
    <cellStyle name="Output 2 29 4 3" xfId="6158" xr:uid="{00000000-0005-0000-0000-00007F1B0000}"/>
    <cellStyle name="Output 2 29 5" xfId="4349" xr:uid="{00000000-0005-0000-0000-0000801B0000}"/>
    <cellStyle name="Output 2 29 5 2" xfId="7137" xr:uid="{00000000-0005-0000-0000-0000811B0000}"/>
    <cellStyle name="Output 2 29 6" xfId="6155" xr:uid="{00000000-0005-0000-0000-0000821B0000}"/>
    <cellStyle name="Output 2 3" xfId="2512" xr:uid="{00000000-0005-0000-0000-0000831B0000}"/>
    <cellStyle name="Output 2 3 2" xfId="2513" xr:uid="{00000000-0005-0000-0000-0000841B0000}"/>
    <cellStyle name="Output 2 3 2 2" xfId="4350" xr:uid="{00000000-0005-0000-0000-0000851B0000}"/>
    <cellStyle name="Output 2 3 2 2 2" xfId="7138" xr:uid="{00000000-0005-0000-0000-0000861B0000}"/>
    <cellStyle name="Output 2 3 2 3" xfId="6160" xr:uid="{00000000-0005-0000-0000-0000871B0000}"/>
    <cellStyle name="Output 2 3 3" xfId="2514" xr:uid="{00000000-0005-0000-0000-0000881B0000}"/>
    <cellStyle name="Output 2 3 3 2" xfId="4351" xr:uid="{00000000-0005-0000-0000-0000891B0000}"/>
    <cellStyle name="Output 2 3 3 2 2" xfId="7139" xr:uid="{00000000-0005-0000-0000-00008A1B0000}"/>
    <cellStyle name="Output 2 3 3 3" xfId="6161" xr:uid="{00000000-0005-0000-0000-00008B1B0000}"/>
    <cellStyle name="Output 2 3 4" xfId="2515" xr:uid="{00000000-0005-0000-0000-00008C1B0000}"/>
    <cellStyle name="Output 2 3 4 2" xfId="4352" xr:uid="{00000000-0005-0000-0000-00008D1B0000}"/>
    <cellStyle name="Output 2 3 4 2 2" xfId="7140" xr:uid="{00000000-0005-0000-0000-00008E1B0000}"/>
    <cellStyle name="Output 2 3 4 3" xfId="6162" xr:uid="{00000000-0005-0000-0000-00008F1B0000}"/>
    <cellStyle name="Output 2 3 5" xfId="4353" xr:uid="{00000000-0005-0000-0000-0000901B0000}"/>
    <cellStyle name="Output 2 3 5 2" xfId="7141" xr:uid="{00000000-0005-0000-0000-0000911B0000}"/>
    <cellStyle name="Output 2 3 6" xfId="6159" xr:uid="{00000000-0005-0000-0000-0000921B0000}"/>
    <cellStyle name="Output 2 30" xfId="2516" xr:uid="{00000000-0005-0000-0000-0000931B0000}"/>
    <cellStyle name="Output 2 30 2" xfId="2517" xr:uid="{00000000-0005-0000-0000-0000941B0000}"/>
    <cellStyle name="Output 2 30 2 2" xfId="4354" xr:uid="{00000000-0005-0000-0000-0000951B0000}"/>
    <cellStyle name="Output 2 30 2 2 2" xfId="7142" xr:uid="{00000000-0005-0000-0000-0000961B0000}"/>
    <cellStyle name="Output 2 30 2 3" xfId="6164" xr:uid="{00000000-0005-0000-0000-0000971B0000}"/>
    <cellStyle name="Output 2 30 3" xfId="2518" xr:uid="{00000000-0005-0000-0000-0000981B0000}"/>
    <cellStyle name="Output 2 30 3 2" xfId="4355" xr:uid="{00000000-0005-0000-0000-0000991B0000}"/>
    <cellStyle name="Output 2 30 3 2 2" xfId="7143" xr:uid="{00000000-0005-0000-0000-00009A1B0000}"/>
    <cellStyle name="Output 2 30 3 3" xfId="6165" xr:uid="{00000000-0005-0000-0000-00009B1B0000}"/>
    <cellStyle name="Output 2 30 4" xfId="2519" xr:uid="{00000000-0005-0000-0000-00009C1B0000}"/>
    <cellStyle name="Output 2 30 4 2" xfId="4356" xr:uid="{00000000-0005-0000-0000-00009D1B0000}"/>
    <cellStyle name="Output 2 30 4 2 2" xfId="7144" xr:uid="{00000000-0005-0000-0000-00009E1B0000}"/>
    <cellStyle name="Output 2 30 4 3" xfId="6166" xr:uid="{00000000-0005-0000-0000-00009F1B0000}"/>
    <cellStyle name="Output 2 30 5" xfId="4357" xr:uid="{00000000-0005-0000-0000-0000A01B0000}"/>
    <cellStyle name="Output 2 30 5 2" xfId="7145" xr:uid="{00000000-0005-0000-0000-0000A11B0000}"/>
    <cellStyle name="Output 2 30 6" xfId="6163" xr:uid="{00000000-0005-0000-0000-0000A21B0000}"/>
    <cellStyle name="Output 2 31" xfId="2520" xr:uid="{00000000-0005-0000-0000-0000A31B0000}"/>
    <cellStyle name="Output 2 31 2" xfId="2521" xr:uid="{00000000-0005-0000-0000-0000A41B0000}"/>
    <cellStyle name="Output 2 31 2 2" xfId="4358" xr:uid="{00000000-0005-0000-0000-0000A51B0000}"/>
    <cellStyle name="Output 2 31 2 2 2" xfId="7146" xr:uid="{00000000-0005-0000-0000-0000A61B0000}"/>
    <cellStyle name="Output 2 31 2 3" xfId="6168" xr:uid="{00000000-0005-0000-0000-0000A71B0000}"/>
    <cellStyle name="Output 2 31 3" xfId="2522" xr:uid="{00000000-0005-0000-0000-0000A81B0000}"/>
    <cellStyle name="Output 2 31 3 2" xfId="4359" xr:uid="{00000000-0005-0000-0000-0000A91B0000}"/>
    <cellStyle name="Output 2 31 3 2 2" xfId="7147" xr:uid="{00000000-0005-0000-0000-0000AA1B0000}"/>
    <cellStyle name="Output 2 31 3 3" xfId="6169" xr:uid="{00000000-0005-0000-0000-0000AB1B0000}"/>
    <cellStyle name="Output 2 31 4" xfId="2523" xr:uid="{00000000-0005-0000-0000-0000AC1B0000}"/>
    <cellStyle name="Output 2 31 4 2" xfId="4360" xr:uid="{00000000-0005-0000-0000-0000AD1B0000}"/>
    <cellStyle name="Output 2 31 4 2 2" xfId="7148" xr:uid="{00000000-0005-0000-0000-0000AE1B0000}"/>
    <cellStyle name="Output 2 31 4 3" xfId="6170" xr:uid="{00000000-0005-0000-0000-0000AF1B0000}"/>
    <cellStyle name="Output 2 31 5" xfId="4361" xr:uid="{00000000-0005-0000-0000-0000B01B0000}"/>
    <cellStyle name="Output 2 31 5 2" xfId="7149" xr:uid="{00000000-0005-0000-0000-0000B11B0000}"/>
    <cellStyle name="Output 2 31 6" xfId="6167" xr:uid="{00000000-0005-0000-0000-0000B21B0000}"/>
    <cellStyle name="Output 2 32" xfId="2524" xr:uid="{00000000-0005-0000-0000-0000B31B0000}"/>
    <cellStyle name="Output 2 32 2" xfId="2525" xr:uid="{00000000-0005-0000-0000-0000B41B0000}"/>
    <cellStyle name="Output 2 32 2 2" xfId="4362" xr:uid="{00000000-0005-0000-0000-0000B51B0000}"/>
    <cellStyle name="Output 2 32 2 2 2" xfId="7150" xr:uid="{00000000-0005-0000-0000-0000B61B0000}"/>
    <cellStyle name="Output 2 32 2 3" xfId="6172" xr:uid="{00000000-0005-0000-0000-0000B71B0000}"/>
    <cellStyle name="Output 2 32 3" xfId="2526" xr:uid="{00000000-0005-0000-0000-0000B81B0000}"/>
    <cellStyle name="Output 2 32 3 2" xfId="4363" xr:uid="{00000000-0005-0000-0000-0000B91B0000}"/>
    <cellStyle name="Output 2 32 3 2 2" xfId="7151" xr:uid="{00000000-0005-0000-0000-0000BA1B0000}"/>
    <cellStyle name="Output 2 32 3 3" xfId="6173" xr:uid="{00000000-0005-0000-0000-0000BB1B0000}"/>
    <cellStyle name="Output 2 32 4" xfId="2527" xr:uid="{00000000-0005-0000-0000-0000BC1B0000}"/>
    <cellStyle name="Output 2 32 4 2" xfId="4364" xr:uid="{00000000-0005-0000-0000-0000BD1B0000}"/>
    <cellStyle name="Output 2 32 4 2 2" xfId="7152" xr:uid="{00000000-0005-0000-0000-0000BE1B0000}"/>
    <cellStyle name="Output 2 32 4 3" xfId="6174" xr:uid="{00000000-0005-0000-0000-0000BF1B0000}"/>
    <cellStyle name="Output 2 32 5" xfId="4365" xr:uid="{00000000-0005-0000-0000-0000C01B0000}"/>
    <cellStyle name="Output 2 32 5 2" xfId="7153" xr:uid="{00000000-0005-0000-0000-0000C11B0000}"/>
    <cellStyle name="Output 2 32 6" xfId="6171" xr:uid="{00000000-0005-0000-0000-0000C21B0000}"/>
    <cellStyle name="Output 2 33" xfId="2528" xr:uid="{00000000-0005-0000-0000-0000C31B0000}"/>
    <cellStyle name="Output 2 33 2" xfId="2529" xr:uid="{00000000-0005-0000-0000-0000C41B0000}"/>
    <cellStyle name="Output 2 33 2 2" xfId="4366" xr:uid="{00000000-0005-0000-0000-0000C51B0000}"/>
    <cellStyle name="Output 2 33 2 2 2" xfId="7154" xr:uid="{00000000-0005-0000-0000-0000C61B0000}"/>
    <cellStyle name="Output 2 33 2 3" xfId="6176" xr:uid="{00000000-0005-0000-0000-0000C71B0000}"/>
    <cellStyle name="Output 2 33 3" xfId="2530" xr:uid="{00000000-0005-0000-0000-0000C81B0000}"/>
    <cellStyle name="Output 2 33 3 2" xfId="4367" xr:uid="{00000000-0005-0000-0000-0000C91B0000}"/>
    <cellStyle name="Output 2 33 3 2 2" xfId="7155" xr:uid="{00000000-0005-0000-0000-0000CA1B0000}"/>
    <cellStyle name="Output 2 33 3 3" xfId="6177" xr:uid="{00000000-0005-0000-0000-0000CB1B0000}"/>
    <cellStyle name="Output 2 33 4" xfId="2531" xr:uid="{00000000-0005-0000-0000-0000CC1B0000}"/>
    <cellStyle name="Output 2 33 4 2" xfId="4368" xr:uid="{00000000-0005-0000-0000-0000CD1B0000}"/>
    <cellStyle name="Output 2 33 4 2 2" xfId="7156" xr:uid="{00000000-0005-0000-0000-0000CE1B0000}"/>
    <cellStyle name="Output 2 33 4 3" xfId="6178" xr:uid="{00000000-0005-0000-0000-0000CF1B0000}"/>
    <cellStyle name="Output 2 33 5" xfId="4369" xr:uid="{00000000-0005-0000-0000-0000D01B0000}"/>
    <cellStyle name="Output 2 33 5 2" xfId="7157" xr:uid="{00000000-0005-0000-0000-0000D11B0000}"/>
    <cellStyle name="Output 2 33 6" xfId="6175" xr:uid="{00000000-0005-0000-0000-0000D21B0000}"/>
    <cellStyle name="Output 2 34" xfId="2532" xr:uid="{00000000-0005-0000-0000-0000D31B0000}"/>
    <cellStyle name="Output 2 34 2" xfId="2533" xr:uid="{00000000-0005-0000-0000-0000D41B0000}"/>
    <cellStyle name="Output 2 34 2 2" xfId="4370" xr:uid="{00000000-0005-0000-0000-0000D51B0000}"/>
    <cellStyle name="Output 2 34 2 2 2" xfId="7158" xr:uid="{00000000-0005-0000-0000-0000D61B0000}"/>
    <cellStyle name="Output 2 34 2 3" xfId="6180" xr:uid="{00000000-0005-0000-0000-0000D71B0000}"/>
    <cellStyle name="Output 2 34 3" xfId="2534" xr:uid="{00000000-0005-0000-0000-0000D81B0000}"/>
    <cellStyle name="Output 2 34 3 2" xfId="4371" xr:uid="{00000000-0005-0000-0000-0000D91B0000}"/>
    <cellStyle name="Output 2 34 3 2 2" xfId="7159" xr:uid="{00000000-0005-0000-0000-0000DA1B0000}"/>
    <cellStyle name="Output 2 34 3 3" xfId="6181" xr:uid="{00000000-0005-0000-0000-0000DB1B0000}"/>
    <cellStyle name="Output 2 34 4" xfId="2535" xr:uid="{00000000-0005-0000-0000-0000DC1B0000}"/>
    <cellStyle name="Output 2 34 4 2" xfId="4372" xr:uid="{00000000-0005-0000-0000-0000DD1B0000}"/>
    <cellStyle name="Output 2 34 4 2 2" xfId="7160" xr:uid="{00000000-0005-0000-0000-0000DE1B0000}"/>
    <cellStyle name="Output 2 34 4 3" xfId="6182" xr:uid="{00000000-0005-0000-0000-0000DF1B0000}"/>
    <cellStyle name="Output 2 34 5" xfId="4373" xr:uid="{00000000-0005-0000-0000-0000E01B0000}"/>
    <cellStyle name="Output 2 34 5 2" xfId="7161" xr:uid="{00000000-0005-0000-0000-0000E11B0000}"/>
    <cellStyle name="Output 2 34 6" xfId="6179" xr:uid="{00000000-0005-0000-0000-0000E21B0000}"/>
    <cellStyle name="Output 2 35" xfId="2536" xr:uid="{00000000-0005-0000-0000-0000E31B0000}"/>
    <cellStyle name="Output 2 35 2" xfId="2537" xr:uid="{00000000-0005-0000-0000-0000E41B0000}"/>
    <cellStyle name="Output 2 35 2 2" xfId="4374" xr:uid="{00000000-0005-0000-0000-0000E51B0000}"/>
    <cellStyle name="Output 2 35 2 2 2" xfId="7162" xr:uid="{00000000-0005-0000-0000-0000E61B0000}"/>
    <cellStyle name="Output 2 35 2 3" xfId="6184" xr:uid="{00000000-0005-0000-0000-0000E71B0000}"/>
    <cellStyle name="Output 2 35 3" xfId="2538" xr:uid="{00000000-0005-0000-0000-0000E81B0000}"/>
    <cellStyle name="Output 2 35 3 2" xfId="4375" xr:uid="{00000000-0005-0000-0000-0000E91B0000}"/>
    <cellStyle name="Output 2 35 3 2 2" xfId="7163" xr:uid="{00000000-0005-0000-0000-0000EA1B0000}"/>
    <cellStyle name="Output 2 35 3 3" xfId="6185" xr:uid="{00000000-0005-0000-0000-0000EB1B0000}"/>
    <cellStyle name="Output 2 35 4" xfId="2539" xr:uid="{00000000-0005-0000-0000-0000EC1B0000}"/>
    <cellStyle name="Output 2 35 4 2" xfId="4376" xr:uid="{00000000-0005-0000-0000-0000ED1B0000}"/>
    <cellStyle name="Output 2 35 4 2 2" xfId="7164" xr:uid="{00000000-0005-0000-0000-0000EE1B0000}"/>
    <cellStyle name="Output 2 35 4 3" xfId="6186" xr:uid="{00000000-0005-0000-0000-0000EF1B0000}"/>
    <cellStyle name="Output 2 35 5" xfId="4377" xr:uid="{00000000-0005-0000-0000-0000F01B0000}"/>
    <cellStyle name="Output 2 35 5 2" xfId="7165" xr:uid="{00000000-0005-0000-0000-0000F11B0000}"/>
    <cellStyle name="Output 2 35 6" xfId="6183" xr:uid="{00000000-0005-0000-0000-0000F21B0000}"/>
    <cellStyle name="Output 2 36" xfId="2540" xr:uid="{00000000-0005-0000-0000-0000F31B0000}"/>
    <cellStyle name="Output 2 36 2" xfId="2541" xr:uid="{00000000-0005-0000-0000-0000F41B0000}"/>
    <cellStyle name="Output 2 36 2 2" xfId="4378" xr:uid="{00000000-0005-0000-0000-0000F51B0000}"/>
    <cellStyle name="Output 2 36 2 2 2" xfId="7166" xr:uid="{00000000-0005-0000-0000-0000F61B0000}"/>
    <cellStyle name="Output 2 36 2 3" xfId="6188" xr:uid="{00000000-0005-0000-0000-0000F71B0000}"/>
    <cellStyle name="Output 2 36 3" xfId="2542" xr:uid="{00000000-0005-0000-0000-0000F81B0000}"/>
    <cellStyle name="Output 2 36 3 2" xfId="4379" xr:uid="{00000000-0005-0000-0000-0000F91B0000}"/>
    <cellStyle name="Output 2 36 3 2 2" xfId="7167" xr:uid="{00000000-0005-0000-0000-0000FA1B0000}"/>
    <cellStyle name="Output 2 36 3 3" xfId="6189" xr:uid="{00000000-0005-0000-0000-0000FB1B0000}"/>
    <cellStyle name="Output 2 36 4" xfId="2543" xr:uid="{00000000-0005-0000-0000-0000FC1B0000}"/>
    <cellStyle name="Output 2 36 4 2" xfId="4380" xr:uid="{00000000-0005-0000-0000-0000FD1B0000}"/>
    <cellStyle name="Output 2 36 4 2 2" xfId="7168" xr:uid="{00000000-0005-0000-0000-0000FE1B0000}"/>
    <cellStyle name="Output 2 36 4 3" xfId="6190" xr:uid="{00000000-0005-0000-0000-0000FF1B0000}"/>
    <cellStyle name="Output 2 36 5" xfId="4381" xr:uid="{00000000-0005-0000-0000-0000001C0000}"/>
    <cellStyle name="Output 2 36 5 2" xfId="7169" xr:uid="{00000000-0005-0000-0000-0000011C0000}"/>
    <cellStyle name="Output 2 36 6" xfId="6187" xr:uid="{00000000-0005-0000-0000-0000021C0000}"/>
    <cellStyle name="Output 2 37" xfId="2544" xr:uid="{00000000-0005-0000-0000-0000031C0000}"/>
    <cellStyle name="Output 2 37 2" xfId="2545" xr:uid="{00000000-0005-0000-0000-0000041C0000}"/>
    <cellStyle name="Output 2 37 2 2" xfId="4382" xr:uid="{00000000-0005-0000-0000-0000051C0000}"/>
    <cellStyle name="Output 2 37 2 2 2" xfId="7170" xr:uid="{00000000-0005-0000-0000-0000061C0000}"/>
    <cellStyle name="Output 2 37 2 3" xfId="6192" xr:uid="{00000000-0005-0000-0000-0000071C0000}"/>
    <cellStyle name="Output 2 37 3" xfId="2546" xr:uid="{00000000-0005-0000-0000-0000081C0000}"/>
    <cellStyle name="Output 2 37 3 2" xfId="4383" xr:uid="{00000000-0005-0000-0000-0000091C0000}"/>
    <cellStyle name="Output 2 37 3 2 2" xfId="7171" xr:uid="{00000000-0005-0000-0000-00000A1C0000}"/>
    <cellStyle name="Output 2 37 3 3" xfId="6193" xr:uid="{00000000-0005-0000-0000-00000B1C0000}"/>
    <cellStyle name="Output 2 37 4" xfId="2547" xr:uid="{00000000-0005-0000-0000-00000C1C0000}"/>
    <cellStyle name="Output 2 37 4 2" xfId="4384" xr:uid="{00000000-0005-0000-0000-00000D1C0000}"/>
    <cellStyle name="Output 2 37 4 2 2" xfId="7172" xr:uid="{00000000-0005-0000-0000-00000E1C0000}"/>
    <cellStyle name="Output 2 37 4 3" xfId="6194" xr:uid="{00000000-0005-0000-0000-00000F1C0000}"/>
    <cellStyle name="Output 2 37 5" xfId="4385" xr:uid="{00000000-0005-0000-0000-0000101C0000}"/>
    <cellStyle name="Output 2 37 5 2" xfId="7173" xr:uid="{00000000-0005-0000-0000-0000111C0000}"/>
    <cellStyle name="Output 2 37 6" xfId="6191" xr:uid="{00000000-0005-0000-0000-0000121C0000}"/>
    <cellStyle name="Output 2 38" xfId="2548" xr:uid="{00000000-0005-0000-0000-0000131C0000}"/>
    <cellStyle name="Output 2 38 2" xfId="2549" xr:uid="{00000000-0005-0000-0000-0000141C0000}"/>
    <cellStyle name="Output 2 38 2 2" xfId="4386" xr:uid="{00000000-0005-0000-0000-0000151C0000}"/>
    <cellStyle name="Output 2 38 2 2 2" xfId="7174" xr:uid="{00000000-0005-0000-0000-0000161C0000}"/>
    <cellStyle name="Output 2 38 2 3" xfId="6196" xr:uid="{00000000-0005-0000-0000-0000171C0000}"/>
    <cellStyle name="Output 2 38 3" xfId="2550" xr:uid="{00000000-0005-0000-0000-0000181C0000}"/>
    <cellStyle name="Output 2 38 3 2" xfId="4387" xr:uid="{00000000-0005-0000-0000-0000191C0000}"/>
    <cellStyle name="Output 2 38 3 2 2" xfId="7175" xr:uid="{00000000-0005-0000-0000-00001A1C0000}"/>
    <cellStyle name="Output 2 38 3 3" xfId="6197" xr:uid="{00000000-0005-0000-0000-00001B1C0000}"/>
    <cellStyle name="Output 2 38 4" xfId="2551" xr:uid="{00000000-0005-0000-0000-00001C1C0000}"/>
    <cellStyle name="Output 2 38 4 2" xfId="4388" xr:uid="{00000000-0005-0000-0000-00001D1C0000}"/>
    <cellStyle name="Output 2 38 4 2 2" xfId="7176" xr:uid="{00000000-0005-0000-0000-00001E1C0000}"/>
    <cellStyle name="Output 2 38 4 3" xfId="6198" xr:uid="{00000000-0005-0000-0000-00001F1C0000}"/>
    <cellStyle name="Output 2 38 5" xfId="4389" xr:uid="{00000000-0005-0000-0000-0000201C0000}"/>
    <cellStyle name="Output 2 38 5 2" xfId="7177" xr:uid="{00000000-0005-0000-0000-0000211C0000}"/>
    <cellStyle name="Output 2 38 6" xfId="6195" xr:uid="{00000000-0005-0000-0000-0000221C0000}"/>
    <cellStyle name="Output 2 39" xfId="2552" xr:uid="{00000000-0005-0000-0000-0000231C0000}"/>
    <cellStyle name="Output 2 39 2" xfId="2553" xr:uid="{00000000-0005-0000-0000-0000241C0000}"/>
    <cellStyle name="Output 2 39 2 2" xfId="4390" xr:uid="{00000000-0005-0000-0000-0000251C0000}"/>
    <cellStyle name="Output 2 39 2 2 2" xfId="7178" xr:uid="{00000000-0005-0000-0000-0000261C0000}"/>
    <cellStyle name="Output 2 39 2 3" xfId="6200" xr:uid="{00000000-0005-0000-0000-0000271C0000}"/>
    <cellStyle name="Output 2 39 3" xfId="2554" xr:uid="{00000000-0005-0000-0000-0000281C0000}"/>
    <cellStyle name="Output 2 39 3 2" xfId="4391" xr:uid="{00000000-0005-0000-0000-0000291C0000}"/>
    <cellStyle name="Output 2 39 3 2 2" xfId="7179" xr:uid="{00000000-0005-0000-0000-00002A1C0000}"/>
    <cellStyle name="Output 2 39 3 3" xfId="6201" xr:uid="{00000000-0005-0000-0000-00002B1C0000}"/>
    <cellStyle name="Output 2 39 4" xfId="2555" xr:uid="{00000000-0005-0000-0000-00002C1C0000}"/>
    <cellStyle name="Output 2 39 4 2" xfId="4392" xr:uid="{00000000-0005-0000-0000-00002D1C0000}"/>
    <cellStyle name="Output 2 39 4 2 2" xfId="7180" xr:uid="{00000000-0005-0000-0000-00002E1C0000}"/>
    <cellStyle name="Output 2 39 4 3" xfId="6202" xr:uid="{00000000-0005-0000-0000-00002F1C0000}"/>
    <cellStyle name="Output 2 39 5" xfId="4393" xr:uid="{00000000-0005-0000-0000-0000301C0000}"/>
    <cellStyle name="Output 2 39 5 2" xfId="7181" xr:uid="{00000000-0005-0000-0000-0000311C0000}"/>
    <cellStyle name="Output 2 39 6" xfId="6199" xr:uid="{00000000-0005-0000-0000-0000321C0000}"/>
    <cellStyle name="Output 2 4" xfId="2556" xr:uid="{00000000-0005-0000-0000-0000331C0000}"/>
    <cellStyle name="Output 2 4 2" xfId="2557" xr:uid="{00000000-0005-0000-0000-0000341C0000}"/>
    <cellStyle name="Output 2 4 2 2" xfId="4394" xr:uid="{00000000-0005-0000-0000-0000351C0000}"/>
    <cellStyle name="Output 2 4 2 2 2" xfId="7182" xr:uid="{00000000-0005-0000-0000-0000361C0000}"/>
    <cellStyle name="Output 2 4 2 3" xfId="6204" xr:uid="{00000000-0005-0000-0000-0000371C0000}"/>
    <cellStyle name="Output 2 4 3" xfId="2558" xr:uid="{00000000-0005-0000-0000-0000381C0000}"/>
    <cellStyle name="Output 2 4 3 2" xfId="4395" xr:uid="{00000000-0005-0000-0000-0000391C0000}"/>
    <cellStyle name="Output 2 4 3 2 2" xfId="7183" xr:uid="{00000000-0005-0000-0000-00003A1C0000}"/>
    <cellStyle name="Output 2 4 3 3" xfId="6205" xr:uid="{00000000-0005-0000-0000-00003B1C0000}"/>
    <cellStyle name="Output 2 4 4" xfId="2559" xr:uid="{00000000-0005-0000-0000-00003C1C0000}"/>
    <cellStyle name="Output 2 4 4 2" xfId="4396" xr:uid="{00000000-0005-0000-0000-00003D1C0000}"/>
    <cellStyle name="Output 2 4 4 2 2" xfId="7184" xr:uid="{00000000-0005-0000-0000-00003E1C0000}"/>
    <cellStyle name="Output 2 4 4 3" xfId="6206" xr:uid="{00000000-0005-0000-0000-00003F1C0000}"/>
    <cellStyle name="Output 2 4 5" xfId="4397" xr:uid="{00000000-0005-0000-0000-0000401C0000}"/>
    <cellStyle name="Output 2 4 5 2" xfId="7185" xr:uid="{00000000-0005-0000-0000-0000411C0000}"/>
    <cellStyle name="Output 2 4 6" xfId="6203" xr:uid="{00000000-0005-0000-0000-0000421C0000}"/>
    <cellStyle name="Output 2 40" xfId="2560" xr:uid="{00000000-0005-0000-0000-0000431C0000}"/>
    <cellStyle name="Output 2 40 2" xfId="2561" xr:uid="{00000000-0005-0000-0000-0000441C0000}"/>
    <cellStyle name="Output 2 40 2 2" xfId="4398" xr:uid="{00000000-0005-0000-0000-0000451C0000}"/>
    <cellStyle name="Output 2 40 2 2 2" xfId="7186" xr:uid="{00000000-0005-0000-0000-0000461C0000}"/>
    <cellStyle name="Output 2 40 2 3" xfId="6208" xr:uid="{00000000-0005-0000-0000-0000471C0000}"/>
    <cellStyle name="Output 2 40 3" xfId="2562" xr:uid="{00000000-0005-0000-0000-0000481C0000}"/>
    <cellStyle name="Output 2 40 3 2" xfId="4399" xr:uid="{00000000-0005-0000-0000-0000491C0000}"/>
    <cellStyle name="Output 2 40 3 2 2" xfId="7187" xr:uid="{00000000-0005-0000-0000-00004A1C0000}"/>
    <cellStyle name="Output 2 40 3 3" xfId="6209" xr:uid="{00000000-0005-0000-0000-00004B1C0000}"/>
    <cellStyle name="Output 2 40 4" xfId="2563" xr:uid="{00000000-0005-0000-0000-00004C1C0000}"/>
    <cellStyle name="Output 2 40 4 2" xfId="4400" xr:uid="{00000000-0005-0000-0000-00004D1C0000}"/>
    <cellStyle name="Output 2 40 4 2 2" xfId="7188" xr:uid="{00000000-0005-0000-0000-00004E1C0000}"/>
    <cellStyle name="Output 2 40 4 3" xfId="6210" xr:uid="{00000000-0005-0000-0000-00004F1C0000}"/>
    <cellStyle name="Output 2 40 5" xfId="4401" xr:uid="{00000000-0005-0000-0000-0000501C0000}"/>
    <cellStyle name="Output 2 40 5 2" xfId="7189" xr:uid="{00000000-0005-0000-0000-0000511C0000}"/>
    <cellStyle name="Output 2 40 6" xfId="6207" xr:uid="{00000000-0005-0000-0000-0000521C0000}"/>
    <cellStyle name="Output 2 41" xfId="2564" xr:uid="{00000000-0005-0000-0000-0000531C0000}"/>
    <cellStyle name="Output 2 41 2" xfId="2565" xr:uid="{00000000-0005-0000-0000-0000541C0000}"/>
    <cellStyle name="Output 2 41 2 2" xfId="4402" xr:uid="{00000000-0005-0000-0000-0000551C0000}"/>
    <cellStyle name="Output 2 41 2 2 2" xfId="7190" xr:uid="{00000000-0005-0000-0000-0000561C0000}"/>
    <cellStyle name="Output 2 41 2 3" xfId="6212" xr:uid="{00000000-0005-0000-0000-0000571C0000}"/>
    <cellStyle name="Output 2 41 3" xfId="2566" xr:uid="{00000000-0005-0000-0000-0000581C0000}"/>
    <cellStyle name="Output 2 41 3 2" xfId="4403" xr:uid="{00000000-0005-0000-0000-0000591C0000}"/>
    <cellStyle name="Output 2 41 3 2 2" xfId="7191" xr:uid="{00000000-0005-0000-0000-00005A1C0000}"/>
    <cellStyle name="Output 2 41 3 3" xfId="6213" xr:uid="{00000000-0005-0000-0000-00005B1C0000}"/>
    <cellStyle name="Output 2 41 4" xfId="2567" xr:uid="{00000000-0005-0000-0000-00005C1C0000}"/>
    <cellStyle name="Output 2 41 4 2" xfId="4404" xr:uid="{00000000-0005-0000-0000-00005D1C0000}"/>
    <cellStyle name="Output 2 41 4 2 2" xfId="7192" xr:uid="{00000000-0005-0000-0000-00005E1C0000}"/>
    <cellStyle name="Output 2 41 4 3" xfId="6214" xr:uid="{00000000-0005-0000-0000-00005F1C0000}"/>
    <cellStyle name="Output 2 41 5" xfId="4405" xr:uid="{00000000-0005-0000-0000-0000601C0000}"/>
    <cellStyle name="Output 2 41 5 2" xfId="7193" xr:uid="{00000000-0005-0000-0000-0000611C0000}"/>
    <cellStyle name="Output 2 41 6" xfId="6211" xr:uid="{00000000-0005-0000-0000-0000621C0000}"/>
    <cellStyle name="Output 2 42" xfId="2568" xr:uid="{00000000-0005-0000-0000-0000631C0000}"/>
    <cellStyle name="Output 2 42 2" xfId="2569" xr:uid="{00000000-0005-0000-0000-0000641C0000}"/>
    <cellStyle name="Output 2 42 2 2" xfId="4406" xr:uid="{00000000-0005-0000-0000-0000651C0000}"/>
    <cellStyle name="Output 2 42 2 2 2" xfId="7194" xr:uid="{00000000-0005-0000-0000-0000661C0000}"/>
    <cellStyle name="Output 2 42 2 3" xfId="6216" xr:uid="{00000000-0005-0000-0000-0000671C0000}"/>
    <cellStyle name="Output 2 42 3" xfId="2570" xr:uid="{00000000-0005-0000-0000-0000681C0000}"/>
    <cellStyle name="Output 2 42 3 2" xfId="4407" xr:uid="{00000000-0005-0000-0000-0000691C0000}"/>
    <cellStyle name="Output 2 42 3 2 2" xfId="7195" xr:uid="{00000000-0005-0000-0000-00006A1C0000}"/>
    <cellStyle name="Output 2 42 3 3" xfId="6217" xr:uid="{00000000-0005-0000-0000-00006B1C0000}"/>
    <cellStyle name="Output 2 42 4" xfId="2571" xr:uid="{00000000-0005-0000-0000-00006C1C0000}"/>
    <cellStyle name="Output 2 42 4 2" xfId="4408" xr:uid="{00000000-0005-0000-0000-00006D1C0000}"/>
    <cellStyle name="Output 2 42 4 2 2" xfId="7196" xr:uid="{00000000-0005-0000-0000-00006E1C0000}"/>
    <cellStyle name="Output 2 42 4 3" xfId="6218" xr:uid="{00000000-0005-0000-0000-00006F1C0000}"/>
    <cellStyle name="Output 2 42 5" xfId="4409" xr:uid="{00000000-0005-0000-0000-0000701C0000}"/>
    <cellStyle name="Output 2 42 5 2" xfId="7197" xr:uid="{00000000-0005-0000-0000-0000711C0000}"/>
    <cellStyle name="Output 2 42 6" xfId="6215" xr:uid="{00000000-0005-0000-0000-0000721C0000}"/>
    <cellStyle name="Output 2 43" xfId="2572" xr:uid="{00000000-0005-0000-0000-0000731C0000}"/>
    <cellStyle name="Output 2 43 2" xfId="2573" xr:uid="{00000000-0005-0000-0000-0000741C0000}"/>
    <cellStyle name="Output 2 43 2 2" xfId="4410" xr:uid="{00000000-0005-0000-0000-0000751C0000}"/>
    <cellStyle name="Output 2 43 2 2 2" xfId="7198" xr:uid="{00000000-0005-0000-0000-0000761C0000}"/>
    <cellStyle name="Output 2 43 2 3" xfId="6220" xr:uid="{00000000-0005-0000-0000-0000771C0000}"/>
    <cellStyle name="Output 2 43 3" xfId="2574" xr:uid="{00000000-0005-0000-0000-0000781C0000}"/>
    <cellStyle name="Output 2 43 3 2" xfId="4411" xr:uid="{00000000-0005-0000-0000-0000791C0000}"/>
    <cellStyle name="Output 2 43 3 2 2" xfId="7199" xr:uid="{00000000-0005-0000-0000-00007A1C0000}"/>
    <cellStyle name="Output 2 43 3 3" xfId="6221" xr:uid="{00000000-0005-0000-0000-00007B1C0000}"/>
    <cellStyle name="Output 2 43 4" xfId="2575" xr:uid="{00000000-0005-0000-0000-00007C1C0000}"/>
    <cellStyle name="Output 2 43 4 2" xfId="4412" xr:uid="{00000000-0005-0000-0000-00007D1C0000}"/>
    <cellStyle name="Output 2 43 4 2 2" xfId="7200" xr:uid="{00000000-0005-0000-0000-00007E1C0000}"/>
    <cellStyle name="Output 2 43 4 3" xfId="6222" xr:uid="{00000000-0005-0000-0000-00007F1C0000}"/>
    <cellStyle name="Output 2 43 5" xfId="4413" xr:uid="{00000000-0005-0000-0000-0000801C0000}"/>
    <cellStyle name="Output 2 43 5 2" xfId="7201" xr:uid="{00000000-0005-0000-0000-0000811C0000}"/>
    <cellStyle name="Output 2 43 6" xfId="6219" xr:uid="{00000000-0005-0000-0000-0000821C0000}"/>
    <cellStyle name="Output 2 44" xfId="2576" xr:uid="{00000000-0005-0000-0000-0000831C0000}"/>
    <cellStyle name="Output 2 44 2" xfId="2577" xr:uid="{00000000-0005-0000-0000-0000841C0000}"/>
    <cellStyle name="Output 2 44 2 2" xfId="4414" xr:uid="{00000000-0005-0000-0000-0000851C0000}"/>
    <cellStyle name="Output 2 44 2 2 2" xfId="7202" xr:uid="{00000000-0005-0000-0000-0000861C0000}"/>
    <cellStyle name="Output 2 44 2 3" xfId="6224" xr:uid="{00000000-0005-0000-0000-0000871C0000}"/>
    <cellStyle name="Output 2 44 3" xfId="2578" xr:uid="{00000000-0005-0000-0000-0000881C0000}"/>
    <cellStyle name="Output 2 44 3 2" xfId="4415" xr:uid="{00000000-0005-0000-0000-0000891C0000}"/>
    <cellStyle name="Output 2 44 3 2 2" xfId="7203" xr:uid="{00000000-0005-0000-0000-00008A1C0000}"/>
    <cellStyle name="Output 2 44 3 3" xfId="6225" xr:uid="{00000000-0005-0000-0000-00008B1C0000}"/>
    <cellStyle name="Output 2 44 4" xfId="2579" xr:uid="{00000000-0005-0000-0000-00008C1C0000}"/>
    <cellStyle name="Output 2 44 4 2" xfId="4416" xr:uid="{00000000-0005-0000-0000-00008D1C0000}"/>
    <cellStyle name="Output 2 44 4 2 2" xfId="7204" xr:uid="{00000000-0005-0000-0000-00008E1C0000}"/>
    <cellStyle name="Output 2 44 4 3" xfId="6226" xr:uid="{00000000-0005-0000-0000-00008F1C0000}"/>
    <cellStyle name="Output 2 44 5" xfId="4417" xr:uid="{00000000-0005-0000-0000-0000901C0000}"/>
    <cellStyle name="Output 2 44 5 2" xfId="7205" xr:uid="{00000000-0005-0000-0000-0000911C0000}"/>
    <cellStyle name="Output 2 44 6" xfId="6223" xr:uid="{00000000-0005-0000-0000-0000921C0000}"/>
    <cellStyle name="Output 2 45" xfId="2580" xr:uid="{00000000-0005-0000-0000-0000931C0000}"/>
    <cellStyle name="Output 2 45 2" xfId="2581" xr:uid="{00000000-0005-0000-0000-0000941C0000}"/>
    <cellStyle name="Output 2 45 2 2" xfId="4418" xr:uid="{00000000-0005-0000-0000-0000951C0000}"/>
    <cellStyle name="Output 2 45 2 2 2" xfId="7206" xr:uid="{00000000-0005-0000-0000-0000961C0000}"/>
    <cellStyle name="Output 2 45 2 3" xfId="6228" xr:uid="{00000000-0005-0000-0000-0000971C0000}"/>
    <cellStyle name="Output 2 45 3" xfId="2582" xr:uid="{00000000-0005-0000-0000-0000981C0000}"/>
    <cellStyle name="Output 2 45 3 2" xfId="4419" xr:uid="{00000000-0005-0000-0000-0000991C0000}"/>
    <cellStyle name="Output 2 45 3 2 2" xfId="7207" xr:uid="{00000000-0005-0000-0000-00009A1C0000}"/>
    <cellStyle name="Output 2 45 3 3" xfId="6229" xr:uid="{00000000-0005-0000-0000-00009B1C0000}"/>
    <cellStyle name="Output 2 45 4" xfId="2583" xr:uid="{00000000-0005-0000-0000-00009C1C0000}"/>
    <cellStyle name="Output 2 45 4 2" xfId="4420" xr:uid="{00000000-0005-0000-0000-00009D1C0000}"/>
    <cellStyle name="Output 2 45 4 2 2" xfId="7208" xr:uid="{00000000-0005-0000-0000-00009E1C0000}"/>
    <cellStyle name="Output 2 45 4 3" xfId="6230" xr:uid="{00000000-0005-0000-0000-00009F1C0000}"/>
    <cellStyle name="Output 2 45 5" xfId="4421" xr:uid="{00000000-0005-0000-0000-0000A01C0000}"/>
    <cellStyle name="Output 2 45 5 2" xfId="7209" xr:uid="{00000000-0005-0000-0000-0000A11C0000}"/>
    <cellStyle name="Output 2 45 6" xfId="6227" xr:uid="{00000000-0005-0000-0000-0000A21C0000}"/>
    <cellStyle name="Output 2 46" xfId="2584" xr:uid="{00000000-0005-0000-0000-0000A31C0000}"/>
    <cellStyle name="Output 2 46 2" xfId="2585" xr:uid="{00000000-0005-0000-0000-0000A41C0000}"/>
    <cellStyle name="Output 2 46 2 2" xfId="4422" xr:uid="{00000000-0005-0000-0000-0000A51C0000}"/>
    <cellStyle name="Output 2 46 2 2 2" xfId="7210" xr:uid="{00000000-0005-0000-0000-0000A61C0000}"/>
    <cellStyle name="Output 2 46 2 3" xfId="6232" xr:uid="{00000000-0005-0000-0000-0000A71C0000}"/>
    <cellStyle name="Output 2 46 3" xfId="2586" xr:uid="{00000000-0005-0000-0000-0000A81C0000}"/>
    <cellStyle name="Output 2 46 3 2" xfId="4423" xr:uid="{00000000-0005-0000-0000-0000A91C0000}"/>
    <cellStyle name="Output 2 46 3 2 2" xfId="7211" xr:uid="{00000000-0005-0000-0000-0000AA1C0000}"/>
    <cellStyle name="Output 2 46 3 3" xfId="6233" xr:uid="{00000000-0005-0000-0000-0000AB1C0000}"/>
    <cellStyle name="Output 2 46 4" xfId="2587" xr:uid="{00000000-0005-0000-0000-0000AC1C0000}"/>
    <cellStyle name="Output 2 46 4 2" xfId="4424" xr:uid="{00000000-0005-0000-0000-0000AD1C0000}"/>
    <cellStyle name="Output 2 46 4 2 2" xfId="7212" xr:uid="{00000000-0005-0000-0000-0000AE1C0000}"/>
    <cellStyle name="Output 2 46 4 3" xfId="6234" xr:uid="{00000000-0005-0000-0000-0000AF1C0000}"/>
    <cellStyle name="Output 2 46 5" xfId="4425" xr:uid="{00000000-0005-0000-0000-0000B01C0000}"/>
    <cellStyle name="Output 2 46 5 2" xfId="7213" xr:uid="{00000000-0005-0000-0000-0000B11C0000}"/>
    <cellStyle name="Output 2 46 6" xfId="6231" xr:uid="{00000000-0005-0000-0000-0000B21C0000}"/>
    <cellStyle name="Output 2 47" xfId="2588" xr:uid="{00000000-0005-0000-0000-0000B31C0000}"/>
    <cellStyle name="Output 2 47 2" xfId="2589" xr:uid="{00000000-0005-0000-0000-0000B41C0000}"/>
    <cellStyle name="Output 2 47 2 2" xfId="4426" xr:uid="{00000000-0005-0000-0000-0000B51C0000}"/>
    <cellStyle name="Output 2 47 2 2 2" xfId="7214" xr:uid="{00000000-0005-0000-0000-0000B61C0000}"/>
    <cellStyle name="Output 2 47 2 3" xfId="6236" xr:uid="{00000000-0005-0000-0000-0000B71C0000}"/>
    <cellStyle name="Output 2 47 3" xfId="2590" xr:uid="{00000000-0005-0000-0000-0000B81C0000}"/>
    <cellStyle name="Output 2 47 3 2" xfId="4427" xr:uid="{00000000-0005-0000-0000-0000B91C0000}"/>
    <cellStyle name="Output 2 47 3 2 2" xfId="7215" xr:uid="{00000000-0005-0000-0000-0000BA1C0000}"/>
    <cellStyle name="Output 2 47 3 3" xfId="6237" xr:uid="{00000000-0005-0000-0000-0000BB1C0000}"/>
    <cellStyle name="Output 2 47 4" xfId="2591" xr:uid="{00000000-0005-0000-0000-0000BC1C0000}"/>
    <cellStyle name="Output 2 47 4 2" xfId="4428" xr:uid="{00000000-0005-0000-0000-0000BD1C0000}"/>
    <cellStyle name="Output 2 47 4 2 2" xfId="7216" xr:uid="{00000000-0005-0000-0000-0000BE1C0000}"/>
    <cellStyle name="Output 2 47 4 3" xfId="6238" xr:uid="{00000000-0005-0000-0000-0000BF1C0000}"/>
    <cellStyle name="Output 2 47 5" xfId="4429" xr:uid="{00000000-0005-0000-0000-0000C01C0000}"/>
    <cellStyle name="Output 2 47 5 2" xfId="7217" xr:uid="{00000000-0005-0000-0000-0000C11C0000}"/>
    <cellStyle name="Output 2 47 6" xfId="6235" xr:uid="{00000000-0005-0000-0000-0000C21C0000}"/>
    <cellStyle name="Output 2 48" xfId="2592" xr:uid="{00000000-0005-0000-0000-0000C31C0000}"/>
    <cellStyle name="Output 2 48 2" xfId="4430" xr:uid="{00000000-0005-0000-0000-0000C41C0000}"/>
    <cellStyle name="Output 2 48 2 2" xfId="7218" xr:uid="{00000000-0005-0000-0000-0000C51C0000}"/>
    <cellStyle name="Output 2 48 3" xfId="6239" xr:uid="{00000000-0005-0000-0000-0000C61C0000}"/>
    <cellStyle name="Output 2 49" xfId="2593" xr:uid="{00000000-0005-0000-0000-0000C71C0000}"/>
    <cellStyle name="Output 2 49 2" xfId="4431" xr:uid="{00000000-0005-0000-0000-0000C81C0000}"/>
    <cellStyle name="Output 2 49 2 2" xfId="7219" xr:uid="{00000000-0005-0000-0000-0000C91C0000}"/>
    <cellStyle name="Output 2 49 3" xfId="6240" xr:uid="{00000000-0005-0000-0000-0000CA1C0000}"/>
    <cellStyle name="Output 2 5" xfId="2594" xr:uid="{00000000-0005-0000-0000-0000CB1C0000}"/>
    <cellStyle name="Output 2 5 2" xfId="2595" xr:uid="{00000000-0005-0000-0000-0000CC1C0000}"/>
    <cellStyle name="Output 2 5 2 2" xfId="4432" xr:uid="{00000000-0005-0000-0000-0000CD1C0000}"/>
    <cellStyle name="Output 2 5 2 2 2" xfId="7220" xr:uid="{00000000-0005-0000-0000-0000CE1C0000}"/>
    <cellStyle name="Output 2 5 2 3" xfId="6242" xr:uid="{00000000-0005-0000-0000-0000CF1C0000}"/>
    <cellStyle name="Output 2 5 3" xfId="2596" xr:uid="{00000000-0005-0000-0000-0000D01C0000}"/>
    <cellStyle name="Output 2 5 3 2" xfId="4433" xr:uid="{00000000-0005-0000-0000-0000D11C0000}"/>
    <cellStyle name="Output 2 5 3 2 2" xfId="7221" xr:uid="{00000000-0005-0000-0000-0000D21C0000}"/>
    <cellStyle name="Output 2 5 3 3" xfId="6243" xr:uid="{00000000-0005-0000-0000-0000D31C0000}"/>
    <cellStyle name="Output 2 5 4" xfId="2597" xr:uid="{00000000-0005-0000-0000-0000D41C0000}"/>
    <cellStyle name="Output 2 5 4 2" xfId="4434" xr:uid="{00000000-0005-0000-0000-0000D51C0000}"/>
    <cellStyle name="Output 2 5 4 2 2" xfId="7222" xr:uid="{00000000-0005-0000-0000-0000D61C0000}"/>
    <cellStyle name="Output 2 5 4 3" xfId="6244" xr:uid="{00000000-0005-0000-0000-0000D71C0000}"/>
    <cellStyle name="Output 2 5 5" xfId="4435" xr:uid="{00000000-0005-0000-0000-0000D81C0000}"/>
    <cellStyle name="Output 2 5 5 2" xfId="7223" xr:uid="{00000000-0005-0000-0000-0000D91C0000}"/>
    <cellStyle name="Output 2 5 6" xfId="6241" xr:uid="{00000000-0005-0000-0000-0000DA1C0000}"/>
    <cellStyle name="Output 2 50" xfId="2598" xr:uid="{00000000-0005-0000-0000-0000DB1C0000}"/>
    <cellStyle name="Output 2 50 2" xfId="4436" xr:uid="{00000000-0005-0000-0000-0000DC1C0000}"/>
    <cellStyle name="Output 2 50 2 2" xfId="7224" xr:uid="{00000000-0005-0000-0000-0000DD1C0000}"/>
    <cellStyle name="Output 2 50 3" xfId="6245" xr:uid="{00000000-0005-0000-0000-0000DE1C0000}"/>
    <cellStyle name="Output 2 51" xfId="4437" xr:uid="{00000000-0005-0000-0000-0000DF1C0000}"/>
    <cellStyle name="Output 2 51 2" xfId="7225" xr:uid="{00000000-0005-0000-0000-0000E01C0000}"/>
    <cellStyle name="Output 2 52" xfId="5488" xr:uid="{00000000-0005-0000-0000-0000E11C0000}"/>
    <cellStyle name="Output 2 6" xfId="2599" xr:uid="{00000000-0005-0000-0000-0000E21C0000}"/>
    <cellStyle name="Output 2 6 2" xfId="2600" xr:uid="{00000000-0005-0000-0000-0000E31C0000}"/>
    <cellStyle name="Output 2 6 2 2" xfId="4438" xr:uid="{00000000-0005-0000-0000-0000E41C0000}"/>
    <cellStyle name="Output 2 6 2 2 2" xfId="7226" xr:uid="{00000000-0005-0000-0000-0000E51C0000}"/>
    <cellStyle name="Output 2 6 2 3" xfId="6247" xr:uid="{00000000-0005-0000-0000-0000E61C0000}"/>
    <cellStyle name="Output 2 6 3" xfId="2601" xr:uid="{00000000-0005-0000-0000-0000E71C0000}"/>
    <cellStyle name="Output 2 6 3 2" xfId="4439" xr:uid="{00000000-0005-0000-0000-0000E81C0000}"/>
    <cellStyle name="Output 2 6 3 2 2" xfId="7227" xr:uid="{00000000-0005-0000-0000-0000E91C0000}"/>
    <cellStyle name="Output 2 6 3 3" xfId="6248" xr:uid="{00000000-0005-0000-0000-0000EA1C0000}"/>
    <cellStyle name="Output 2 6 4" xfId="2602" xr:uid="{00000000-0005-0000-0000-0000EB1C0000}"/>
    <cellStyle name="Output 2 6 4 2" xfId="4440" xr:uid="{00000000-0005-0000-0000-0000EC1C0000}"/>
    <cellStyle name="Output 2 6 4 2 2" xfId="7228" xr:uid="{00000000-0005-0000-0000-0000ED1C0000}"/>
    <cellStyle name="Output 2 6 4 3" xfId="6249" xr:uid="{00000000-0005-0000-0000-0000EE1C0000}"/>
    <cellStyle name="Output 2 6 5" xfId="4441" xr:uid="{00000000-0005-0000-0000-0000EF1C0000}"/>
    <cellStyle name="Output 2 6 5 2" xfId="7229" xr:uid="{00000000-0005-0000-0000-0000F01C0000}"/>
    <cellStyle name="Output 2 6 6" xfId="6246" xr:uid="{00000000-0005-0000-0000-0000F11C0000}"/>
    <cellStyle name="Output 2 7" xfId="2603" xr:uid="{00000000-0005-0000-0000-0000F21C0000}"/>
    <cellStyle name="Output 2 7 2" xfId="2604" xr:uid="{00000000-0005-0000-0000-0000F31C0000}"/>
    <cellStyle name="Output 2 7 2 2" xfId="4442" xr:uid="{00000000-0005-0000-0000-0000F41C0000}"/>
    <cellStyle name="Output 2 7 2 2 2" xfId="7230" xr:uid="{00000000-0005-0000-0000-0000F51C0000}"/>
    <cellStyle name="Output 2 7 2 3" xfId="6251" xr:uid="{00000000-0005-0000-0000-0000F61C0000}"/>
    <cellStyle name="Output 2 7 3" xfId="2605" xr:uid="{00000000-0005-0000-0000-0000F71C0000}"/>
    <cellStyle name="Output 2 7 3 2" xfId="4443" xr:uid="{00000000-0005-0000-0000-0000F81C0000}"/>
    <cellStyle name="Output 2 7 3 2 2" xfId="7231" xr:uid="{00000000-0005-0000-0000-0000F91C0000}"/>
    <cellStyle name="Output 2 7 3 3" xfId="6252" xr:uid="{00000000-0005-0000-0000-0000FA1C0000}"/>
    <cellStyle name="Output 2 7 4" xfId="2606" xr:uid="{00000000-0005-0000-0000-0000FB1C0000}"/>
    <cellStyle name="Output 2 7 4 2" xfId="4444" xr:uid="{00000000-0005-0000-0000-0000FC1C0000}"/>
    <cellStyle name="Output 2 7 4 2 2" xfId="7232" xr:uid="{00000000-0005-0000-0000-0000FD1C0000}"/>
    <cellStyle name="Output 2 7 4 3" xfId="6253" xr:uid="{00000000-0005-0000-0000-0000FE1C0000}"/>
    <cellStyle name="Output 2 7 5" xfId="4445" xr:uid="{00000000-0005-0000-0000-0000FF1C0000}"/>
    <cellStyle name="Output 2 7 5 2" xfId="7233" xr:uid="{00000000-0005-0000-0000-0000001D0000}"/>
    <cellStyle name="Output 2 7 6" xfId="6250" xr:uid="{00000000-0005-0000-0000-0000011D0000}"/>
    <cellStyle name="Output 2 8" xfId="2607" xr:uid="{00000000-0005-0000-0000-0000021D0000}"/>
    <cellStyle name="Output 2 8 2" xfId="2608" xr:uid="{00000000-0005-0000-0000-0000031D0000}"/>
    <cellStyle name="Output 2 8 2 2" xfId="4446" xr:uid="{00000000-0005-0000-0000-0000041D0000}"/>
    <cellStyle name="Output 2 8 2 2 2" xfId="7234" xr:uid="{00000000-0005-0000-0000-0000051D0000}"/>
    <cellStyle name="Output 2 8 2 3" xfId="6255" xr:uid="{00000000-0005-0000-0000-0000061D0000}"/>
    <cellStyle name="Output 2 8 3" xfId="2609" xr:uid="{00000000-0005-0000-0000-0000071D0000}"/>
    <cellStyle name="Output 2 8 3 2" xfId="4447" xr:uid="{00000000-0005-0000-0000-0000081D0000}"/>
    <cellStyle name="Output 2 8 3 2 2" xfId="7235" xr:uid="{00000000-0005-0000-0000-0000091D0000}"/>
    <cellStyle name="Output 2 8 3 3" xfId="6256" xr:uid="{00000000-0005-0000-0000-00000A1D0000}"/>
    <cellStyle name="Output 2 8 4" xfId="2610" xr:uid="{00000000-0005-0000-0000-00000B1D0000}"/>
    <cellStyle name="Output 2 8 4 2" xfId="4448" xr:uid="{00000000-0005-0000-0000-00000C1D0000}"/>
    <cellStyle name="Output 2 8 4 2 2" xfId="7236" xr:uid="{00000000-0005-0000-0000-00000D1D0000}"/>
    <cellStyle name="Output 2 8 4 3" xfId="6257" xr:uid="{00000000-0005-0000-0000-00000E1D0000}"/>
    <cellStyle name="Output 2 8 5" xfId="4449" xr:uid="{00000000-0005-0000-0000-00000F1D0000}"/>
    <cellStyle name="Output 2 8 5 2" xfId="7237" xr:uid="{00000000-0005-0000-0000-0000101D0000}"/>
    <cellStyle name="Output 2 8 6" xfId="6254" xr:uid="{00000000-0005-0000-0000-0000111D0000}"/>
    <cellStyle name="Output 2 9" xfId="2611" xr:uid="{00000000-0005-0000-0000-0000121D0000}"/>
    <cellStyle name="Output 2 9 2" xfId="2612" xr:uid="{00000000-0005-0000-0000-0000131D0000}"/>
    <cellStyle name="Output 2 9 2 2" xfId="4450" xr:uid="{00000000-0005-0000-0000-0000141D0000}"/>
    <cellStyle name="Output 2 9 2 2 2" xfId="7238" xr:uid="{00000000-0005-0000-0000-0000151D0000}"/>
    <cellStyle name="Output 2 9 2 3" xfId="6259" xr:uid="{00000000-0005-0000-0000-0000161D0000}"/>
    <cellStyle name="Output 2 9 3" xfId="2613" xr:uid="{00000000-0005-0000-0000-0000171D0000}"/>
    <cellStyle name="Output 2 9 3 2" xfId="4451" xr:uid="{00000000-0005-0000-0000-0000181D0000}"/>
    <cellStyle name="Output 2 9 3 2 2" xfId="7239" xr:uid="{00000000-0005-0000-0000-0000191D0000}"/>
    <cellStyle name="Output 2 9 3 3" xfId="6260" xr:uid="{00000000-0005-0000-0000-00001A1D0000}"/>
    <cellStyle name="Output 2 9 4" xfId="2614" xr:uid="{00000000-0005-0000-0000-00001B1D0000}"/>
    <cellStyle name="Output 2 9 4 2" xfId="4452" xr:uid="{00000000-0005-0000-0000-00001C1D0000}"/>
    <cellStyle name="Output 2 9 4 2 2" xfId="7240" xr:uid="{00000000-0005-0000-0000-00001D1D0000}"/>
    <cellStyle name="Output 2 9 4 3" xfId="6261" xr:uid="{00000000-0005-0000-0000-00001E1D0000}"/>
    <cellStyle name="Output 2 9 5" xfId="4453" xr:uid="{00000000-0005-0000-0000-00001F1D0000}"/>
    <cellStyle name="Output 2 9 5 2" xfId="7241" xr:uid="{00000000-0005-0000-0000-0000201D0000}"/>
    <cellStyle name="Output 2 9 6" xfId="6258" xr:uid="{00000000-0005-0000-0000-0000211D0000}"/>
    <cellStyle name="Output 3" xfId="1161" xr:uid="{00000000-0005-0000-0000-0000221D0000}"/>
    <cellStyle name="Output 4" xfId="1162" xr:uid="{00000000-0005-0000-0000-0000231D0000}"/>
    <cellStyle name="Output 4 2" xfId="2615" xr:uid="{00000000-0005-0000-0000-0000241D0000}"/>
    <cellStyle name="Output 4 2 2" xfId="4454" xr:uid="{00000000-0005-0000-0000-0000251D0000}"/>
    <cellStyle name="Output 4 2 2 2" xfId="7242" xr:uid="{00000000-0005-0000-0000-0000261D0000}"/>
    <cellStyle name="Output 4 2 3" xfId="6262" xr:uid="{00000000-0005-0000-0000-0000271D0000}"/>
    <cellStyle name="Output 4 3" xfId="2616" xr:uid="{00000000-0005-0000-0000-0000281D0000}"/>
    <cellStyle name="Output 4 3 2" xfId="4455" xr:uid="{00000000-0005-0000-0000-0000291D0000}"/>
    <cellStyle name="Output 4 3 2 2" xfId="7243" xr:uid="{00000000-0005-0000-0000-00002A1D0000}"/>
    <cellStyle name="Output 4 3 3" xfId="6263" xr:uid="{00000000-0005-0000-0000-00002B1D0000}"/>
    <cellStyle name="Output 4 4" xfId="2617" xr:uid="{00000000-0005-0000-0000-00002C1D0000}"/>
    <cellStyle name="Output 4 4 2" xfId="4456" xr:uid="{00000000-0005-0000-0000-00002D1D0000}"/>
    <cellStyle name="Output 4 4 2 2" xfId="7244" xr:uid="{00000000-0005-0000-0000-00002E1D0000}"/>
    <cellStyle name="Output 4 4 3" xfId="6264" xr:uid="{00000000-0005-0000-0000-00002F1D0000}"/>
    <cellStyle name="Output 4 5" xfId="4457" xr:uid="{00000000-0005-0000-0000-0000301D0000}"/>
    <cellStyle name="Output 4 5 2" xfId="7245" xr:uid="{00000000-0005-0000-0000-0000311D0000}"/>
    <cellStyle name="Output 4 6" xfId="5490" xr:uid="{00000000-0005-0000-0000-0000321D0000}"/>
    <cellStyle name="Output 5" xfId="4458" xr:uid="{00000000-0005-0000-0000-0000331D0000}"/>
    <cellStyle name="Output 5 2" xfId="7246" xr:uid="{00000000-0005-0000-0000-0000341D0000}"/>
    <cellStyle name="Overview_heading" xfId="1163" xr:uid="{00000000-0005-0000-0000-0000351D0000}"/>
    <cellStyle name="Percent" xfId="1" builtinId="5"/>
    <cellStyle name="Percent [0]" xfId="1164" xr:uid="{00000000-0005-0000-0000-0000371D0000}"/>
    <cellStyle name="Percent [0] +/-" xfId="1165" xr:uid="{00000000-0005-0000-0000-0000381D0000}"/>
    <cellStyle name="Percent [0] +/- 2" xfId="1166" xr:uid="{00000000-0005-0000-0000-0000391D0000}"/>
    <cellStyle name="Percent [0] +/- 2 2" xfId="2618" xr:uid="{00000000-0005-0000-0000-00003A1D0000}"/>
    <cellStyle name="Percent [0] +/- 3" xfId="2619" xr:uid="{00000000-0005-0000-0000-00003B1D0000}"/>
    <cellStyle name="Percent [0] 10" xfId="1167" xr:uid="{00000000-0005-0000-0000-00003C1D0000}"/>
    <cellStyle name="Percent [0] 11" xfId="1168" xr:uid="{00000000-0005-0000-0000-00003D1D0000}"/>
    <cellStyle name="Percent [0] 12" xfId="1169" xr:uid="{00000000-0005-0000-0000-00003E1D0000}"/>
    <cellStyle name="Percent [0] 13" xfId="1170" xr:uid="{00000000-0005-0000-0000-00003F1D0000}"/>
    <cellStyle name="Percent [0] 14" xfId="1171" xr:uid="{00000000-0005-0000-0000-0000401D0000}"/>
    <cellStyle name="Percent [0] 15" xfId="1172" xr:uid="{00000000-0005-0000-0000-0000411D0000}"/>
    <cellStyle name="Percent [0] 16" xfId="1173" xr:uid="{00000000-0005-0000-0000-0000421D0000}"/>
    <cellStyle name="Percent [0] 17" xfId="1174" xr:uid="{00000000-0005-0000-0000-0000431D0000}"/>
    <cellStyle name="Percent [0] 18" xfId="1175" xr:uid="{00000000-0005-0000-0000-0000441D0000}"/>
    <cellStyle name="Percent [0] 19" xfId="1176" xr:uid="{00000000-0005-0000-0000-0000451D0000}"/>
    <cellStyle name="Percent [0] 2" xfId="1177" xr:uid="{00000000-0005-0000-0000-0000461D0000}"/>
    <cellStyle name="Percent [0] 2 2" xfId="2620" xr:uid="{00000000-0005-0000-0000-0000471D0000}"/>
    <cellStyle name="Percent [0] 20" xfId="1178" xr:uid="{00000000-0005-0000-0000-0000481D0000}"/>
    <cellStyle name="Percent [0] 21" xfId="1179" xr:uid="{00000000-0005-0000-0000-0000491D0000}"/>
    <cellStyle name="Percent [0] 22" xfId="1180" xr:uid="{00000000-0005-0000-0000-00004A1D0000}"/>
    <cellStyle name="Percent [0] 23" xfId="1181" xr:uid="{00000000-0005-0000-0000-00004B1D0000}"/>
    <cellStyle name="Percent [0] 24" xfId="1182" xr:uid="{00000000-0005-0000-0000-00004C1D0000}"/>
    <cellStyle name="Percent [0] 25" xfId="1183" xr:uid="{00000000-0005-0000-0000-00004D1D0000}"/>
    <cellStyle name="Percent [0] 26" xfId="1184" xr:uid="{00000000-0005-0000-0000-00004E1D0000}"/>
    <cellStyle name="Percent [0] 27" xfId="1185" xr:uid="{00000000-0005-0000-0000-00004F1D0000}"/>
    <cellStyle name="Percent [0] 28" xfId="1186" xr:uid="{00000000-0005-0000-0000-0000501D0000}"/>
    <cellStyle name="Percent [0] 29" xfId="1187" xr:uid="{00000000-0005-0000-0000-0000511D0000}"/>
    <cellStyle name="Percent [0] 3" xfId="1188" xr:uid="{00000000-0005-0000-0000-0000521D0000}"/>
    <cellStyle name="Percent [0] 3 2" xfId="2621" xr:uid="{00000000-0005-0000-0000-0000531D0000}"/>
    <cellStyle name="Percent [0] 30" xfId="1189" xr:uid="{00000000-0005-0000-0000-0000541D0000}"/>
    <cellStyle name="Percent [0] 31" xfId="1190" xr:uid="{00000000-0005-0000-0000-0000551D0000}"/>
    <cellStyle name="Percent [0] 32" xfId="1191" xr:uid="{00000000-0005-0000-0000-0000561D0000}"/>
    <cellStyle name="Percent [0] 33" xfId="1192" xr:uid="{00000000-0005-0000-0000-0000571D0000}"/>
    <cellStyle name="Percent [0] 34" xfId="1193" xr:uid="{00000000-0005-0000-0000-0000581D0000}"/>
    <cellStyle name="Percent [0] 35" xfId="1194" xr:uid="{00000000-0005-0000-0000-0000591D0000}"/>
    <cellStyle name="Percent [0] 36" xfId="1195" xr:uid="{00000000-0005-0000-0000-00005A1D0000}"/>
    <cellStyle name="Percent [0] 37" xfId="1196" xr:uid="{00000000-0005-0000-0000-00005B1D0000}"/>
    <cellStyle name="Percent [0] 4" xfId="1197" xr:uid="{00000000-0005-0000-0000-00005C1D0000}"/>
    <cellStyle name="Percent [0] 4 2" xfId="2622" xr:uid="{00000000-0005-0000-0000-00005D1D0000}"/>
    <cellStyle name="Percent [0] 5" xfId="1198" xr:uid="{00000000-0005-0000-0000-00005E1D0000}"/>
    <cellStyle name="Percent [0] 5 2" xfId="2623" xr:uid="{00000000-0005-0000-0000-00005F1D0000}"/>
    <cellStyle name="Percent [0] 6" xfId="1199" xr:uid="{00000000-0005-0000-0000-0000601D0000}"/>
    <cellStyle name="Percent [0] 7" xfId="1200" xr:uid="{00000000-0005-0000-0000-0000611D0000}"/>
    <cellStyle name="Percent [0] 8" xfId="1201" xr:uid="{00000000-0005-0000-0000-0000621D0000}"/>
    <cellStyle name="Percent [0] 9" xfId="1202" xr:uid="{00000000-0005-0000-0000-0000631D0000}"/>
    <cellStyle name="Percent [0] Narrow" xfId="1203" xr:uid="{00000000-0005-0000-0000-0000641D0000}"/>
    <cellStyle name="Percent [0] Narrow 2" xfId="1204" xr:uid="{00000000-0005-0000-0000-0000651D0000}"/>
    <cellStyle name="Percent [0] Narrow 2 2" xfId="2624" xr:uid="{00000000-0005-0000-0000-0000661D0000}"/>
    <cellStyle name="Percent [0] Narrow 3" xfId="2625" xr:uid="{00000000-0005-0000-0000-0000671D0000}"/>
    <cellStyle name="Percent [1]" xfId="1205" xr:uid="{00000000-0005-0000-0000-0000681D0000}"/>
    <cellStyle name="Percent [1] +/-" xfId="1206" xr:uid="{00000000-0005-0000-0000-0000691D0000}"/>
    <cellStyle name="Percent [1] +/- 2" xfId="1207" xr:uid="{00000000-0005-0000-0000-00006A1D0000}"/>
    <cellStyle name="Percent [1] +/- 2 2" xfId="2626" xr:uid="{00000000-0005-0000-0000-00006B1D0000}"/>
    <cellStyle name="Percent [1] +/- 3" xfId="2627" xr:uid="{00000000-0005-0000-0000-00006C1D0000}"/>
    <cellStyle name="Percent [1] 10" xfId="1208" xr:uid="{00000000-0005-0000-0000-00006D1D0000}"/>
    <cellStyle name="Percent [1] 11" xfId="1209" xr:uid="{00000000-0005-0000-0000-00006E1D0000}"/>
    <cellStyle name="Percent [1] 12" xfId="1210" xr:uid="{00000000-0005-0000-0000-00006F1D0000}"/>
    <cellStyle name="Percent [1] 13" xfId="1211" xr:uid="{00000000-0005-0000-0000-0000701D0000}"/>
    <cellStyle name="Percent [1] 14" xfId="1212" xr:uid="{00000000-0005-0000-0000-0000711D0000}"/>
    <cellStyle name="Percent [1] 15" xfId="1213" xr:uid="{00000000-0005-0000-0000-0000721D0000}"/>
    <cellStyle name="Percent [1] 16" xfId="1214" xr:uid="{00000000-0005-0000-0000-0000731D0000}"/>
    <cellStyle name="Percent [1] 17" xfId="1215" xr:uid="{00000000-0005-0000-0000-0000741D0000}"/>
    <cellStyle name="Percent [1] 18" xfId="1216" xr:uid="{00000000-0005-0000-0000-0000751D0000}"/>
    <cellStyle name="Percent [1] 19" xfId="1217" xr:uid="{00000000-0005-0000-0000-0000761D0000}"/>
    <cellStyle name="Percent [1] 2" xfId="1218" xr:uid="{00000000-0005-0000-0000-0000771D0000}"/>
    <cellStyle name="Percent [1] 2 2" xfId="2628" xr:uid="{00000000-0005-0000-0000-0000781D0000}"/>
    <cellStyle name="Percent [1] 20" xfId="1219" xr:uid="{00000000-0005-0000-0000-0000791D0000}"/>
    <cellStyle name="Percent [1] 21" xfId="1220" xr:uid="{00000000-0005-0000-0000-00007A1D0000}"/>
    <cellStyle name="Percent [1] 22" xfId="1221" xr:uid="{00000000-0005-0000-0000-00007B1D0000}"/>
    <cellStyle name="Percent [1] 23" xfId="1222" xr:uid="{00000000-0005-0000-0000-00007C1D0000}"/>
    <cellStyle name="Percent [1] 24" xfId="1223" xr:uid="{00000000-0005-0000-0000-00007D1D0000}"/>
    <cellStyle name="Percent [1] 25" xfId="1224" xr:uid="{00000000-0005-0000-0000-00007E1D0000}"/>
    <cellStyle name="Percent [1] 26" xfId="1225" xr:uid="{00000000-0005-0000-0000-00007F1D0000}"/>
    <cellStyle name="Percent [1] 27" xfId="1226" xr:uid="{00000000-0005-0000-0000-0000801D0000}"/>
    <cellStyle name="Percent [1] 28" xfId="1227" xr:uid="{00000000-0005-0000-0000-0000811D0000}"/>
    <cellStyle name="Percent [1] 29" xfId="1228" xr:uid="{00000000-0005-0000-0000-0000821D0000}"/>
    <cellStyle name="Percent [1] 3" xfId="1229" xr:uid="{00000000-0005-0000-0000-0000831D0000}"/>
    <cellStyle name="Percent [1] 3 2" xfId="2629" xr:uid="{00000000-0005-0000-0000-0000841D0000}"/>
    <cellStyle name="Percent [1] 30" xfId="1230" xr:uid="{00000000-0005-0000-0000-0000851D0000}"/>
    <cellStyle name="Percent [1] 31" xfId="1231" xr:uid="{00000000-0005-0000-0000-0000861D0000}"/>
    <cellStyle name="Percent [1] 32" xfId="1232" xr:uid="{00000000-0005-0000-0000-0000871D0000}"/>
    <cellStyle name="Percent [1] 33" xfId="1233" xr:uid="{00000000-0005-0000-0000-0000881D0000}"/>
    <cellStyle name="Percent [1] 34" xfId="1234" xr:uid="{00000000-0005-0000-0000-0000891D0000}"/>
    <cellStyle name="Percent [1] 35" xfId="1235" xr:uid="{00000000-0005-0000-0000-00008A1D0000}"/>
    <cellStyle name="Percent [1] 36" xfId="1236" xr:uid="{00000000-0005-0000-0000-00008B1D0000}"/>
    <cellStyle name="Percent [1] 37" xfId="1237" xr:uid="{00000000-0005-0000-0000-00008C1D0000}"/>
    <cellStyle name="Percent [1] 4" xfId="1238" xr:uid="{00000000-0005-0000-0000-00008D1D0000}"/>
    <cellStyle name="Percent [1] 4 2" xfId="2630" xr:uid="{00000000-0005-0000-0000-00008E1D0000}"/>
    <cellStyle name="Percent [1] 5" xfId="1239" xr:uid="{00000000-0005-0000-0000-00008F1D0000}"/>
    <cellStyle name="Percent [1] 5 2" xfId="2631" xr:uid="{00000000-0005-0000-0000-0000901D0000}"/>
    <cellStyle name="Percent [1] 6" xfId="1240" xr:uid="{00000000-0005-0000-0000-0000911D0000}"/>
    <cellStyle name="Percent [1] 7" xfId="1241" xr:uid="{00000000-0005-0000-0000-0000921D0000}"/>
    <cellStyle name="Percent [1] 8" xfId="1242" xr:uid="{00000000-0005-0000-0000-0000931D0000}"/>
    <cellStyle name="Percent [1] 9" xfId="1243" xr:uid="{00000000-0005-0000-0000-0000941D0000}"/>
    <cellStyle name="Percent [1] Narrow" xfId="1244" xr:uid="{00000000-0005-0000-0000-0000951D0000}"/>
    <cellStyle name="Percent [1] Narrow 2" xfId="1245" xr:uid="{00000000-0005-0000-0000-0000961D0000}"/>
    <cellStyle name="Percent [1] Narrow 2 2" xfId="2632" xr:uid="{00000000-0005-0000-0000-0000971D0000}"/>
    <cellStyle name="Percent [1] Narrow 3" xfId="2633" xr:uid="{00000000-0005-0000-0000-0000981D0000}"/>
    <cellStyle name="Percent [2]" xfId="1246" xr:uid="{00000000-0005-0000-0000-0000991D0000}"/>
    <cellStyle name="Percent [2] +/-" xfId="1247" xr:uid="{00000000-0005-0000-0000-00009A1D0000}"/>
    <cellStyle name="Percent [2] +/- 2" xfId="1248" xr:uid="{00000000-0005-0000-0000-00009B1D0000}"/>
    <cellStyle name="Percent [2] +/- 2 2" xfId="2634" xr:uid="{00000000-0005-0000-0000-00009C1D0000}"/>
    <cellStyle name="Percent [2] +/- 3" xfId="2635" xr:uid="{00000000-0005-0000-0000-00009D1D0000}"/>
    <cellStyle name="Percent [2] 10" xfId="1249" xr:uid="{00000000-0005-0000-0000-00009E1D0000}"/>
    <cellStyle name="Percent [2] 11" xfId="1250" xr:uid="{00000000-0005-0000-0000-00009F1D0000}"/>
    <cellStyle name="Percent [2] 12" xfId="1251" xr:uid="{00000000-0005-0000-0000-0000A01D0000}"/>
    <cellStyle name="Percent [2] 13" xfId="1252" xr:uid="{00000000-0005-0000-0000-0000A11D0000}"/>
    <cellStyle name="Percent [2] 14" xfId="1253" xr:uid="{00000000-0005-0000-0000-0000A21D0000}"/>
    <cellStyle name="Percent [2] 15" xfId="1254" xr:uid="{00000000-0005-0000-0000-0000A31D0000}"/>
    <cellStyle name="Percent [2] 16" xfId="1255" xr:uid="{00000000-0005-0000-0000-0000A41D0000}"/>
    <cellStyle name="Percent [2] 17" xfId="1256" xr:uid="{00000000-0005-0000-0000-0000A51D0000}"/>
    <cellStyle name="Percent [2] 18" xfId="1257" xr:uid="{00000000-0005-0000-0000-0000A61D0000}"/>
    <cellStyle name="Percent [2] 19" xfId="1258" xr:uid="{00000000-0005-0000-0000-0000A71D0000}"/>
    <cellStyle name="Percent [2] 2" xfId="1259" xr:uid="{00000000-0005-0000-0000-0000A81D0000}"/>
    <cellStyle name="Percent [2] 2 2" xfId="2636" xr:uid="{00000000-0005-0000-0000-0000A91D0000}"/>
    <cellStyle name="Percent [2] 20" xfId="1260" xr:uid="{00000000-0005-0000-0000-0000AA1D0000}"/>
    <cellStyle name="Percent [2] 21" xfId="1261" xr:uid="{00000000-0005-0000-0000-0000AB1D0000}"/>
    <cellStyle name="Percent [2] 22" xfId="1262" xr:uid="{00000000-0005-0000-0000-0000AC1D0000}"/>
    <cellStyle name="Percent [2] 23" xfId="1263" xr:uid="{00000000-0005-0000-0000-0000AD1D0000}"/>
    <cellStyle name="Percent [2] 24" xfId="1264" xr:uid="{00000000-0005-0000-0000-0000AE1D0000}"/>
    <cellStyle name="Percent [2] 25" xfId="1265" xr:uid="{00000000-0005-0000-0000-0000AF1D0000}"/>
    <cellStyle name="Percent [2] 26" xfId="1266" xr:uid="{00000000-0005-0000-0000-0000B01D0000}"/>
    <cellStyle name="Percent [2] 27" xfId="1267" xr:uid="{00000000-0005-0000-0000-0000B11D0000}"/>
    <cellStyle name="Percent [2] 28" xfId="1268" xr:uid="{00000000-0005-0000-0000-0000B21D0000}"/>
    <cellStyle name="Percent [2] 29" xfId="1269" xr:uid="{00000000-0005-0000-0000-0000B31D0000}"/>
    <cellStyle name="Percent [2] 3" xfId="1270" xr:uid="{00000000-0005-0000-0000-0000B41D0000}"/>
    <cellStyle name="Percent [2] 3 2" xfId="2637" xr:uid="{00000000-0005-0000-0000-0000B51D0000}"/>
    <cellStyle name="Percent [2] 30" xfId="1271" xr:uid="{00000000-0005-0000-0000-0000B61D0000}"/>
    <cellStyle name="Percent [2] 31" xfId="1272" xr:uid="{00000000-0005-0000-0000-0000B71D0000}"/>
    <cellStyle name="Percent [2] 32" xfId="1273" xr:uid="{00000000-0005-0000-0000-0000B81D0000}"/>
    <cellStyle name="Percent [2] 33" xfId="1274" xr:uid="{00000000-0005-0000-0000-0000B91D0000}"/>
    <cellStyle name="Percent [2] 34" xfId="1275" xr:uid="{00000000-0005-0000-0000-0000BA1D0000}"/>
    <cellStyle name="Percent [2] 35" xfId="1276" xr:uid="{00000000-0005-0000-0000-0000BB1D0000}"/>
    <cellStyle name="Percent [2] 36" xfId="1277" xr:uid="{00000000-0005-0000-0000-0000BC1D0000}"/>
    <cellStyle name="Percent [2] 37" xfId="1278" xr:uid="{00000000-0005-0000-0000-0000BD1D0000}"/>
    <cellStyle name="Percent [2] 4" xfId="1279" xr:uid="{00000000-0005-0000-0000-0000BE1D0000}"/>
    <cellStyle name="Percent [2] 4 2" xfId="2638" xr:uid="{00000000-0005-0000-0000-0000BF1D0000}"/>
    <cellStyle name="Percent [2] 5" xfId="1280" xr:uid="{00000000-0005-0000-0000-0000C01D0000}"/>
    <cellStyle name="Percent [2] 5 2" xfId="2639" xr:uid="{00000000-0005-0000-0000-0000C11D0000}"/>
    <cellStyle name="Percent [2] 6" xfId="1281" xr:uid="{00000000-0005-0000-0000-0000C21D0000}"/>
    <cellStyle name="Percent [2] 7" xfId="1282" xr:uid="{00000000-0005-0000-0000-0000C31D0000}"/>
    <cellStyle name="Percent [2] 8" xfId="1283" xr:uid="{00000000-0005-0000-0000-0000C41D0000}"/>
    <cellStyle name="Percent [2] 9" xfId="1284" xr:uid="{00000000-0005-0000-0000-0000C51D0000}"/>
    <cellStyle name="Percent [2] Narrow" xfId="1285" xr:uid="{00000000-0005-0000-0000-0000C61D0000}"/>
    <cellStyle name="Percent [2] Narrow 2" xfId="1286" xr:uid="{00000000-0005-0000-0000-0000C71D0000}"/>
    <cellStyle name="Percent [2] Narrow 2 2" xfId="2640" xr:uid="{00000000-0005-0000-0000-0000C81D0000}"/>
    <cellStyle name="Percent [2] Narrow 3" xfId="2641" xr:uid="{00000000-0005-0000-0000-0000C91D0000}"/>
    <cellStyle name="Percent 10" xfId="1287" xr:uid="{00000000-0005-0000-0000-0000CA1D0000}"/>
    <cellStyle name="Percent 10 2" xfId="2642" xr:uid="{00000000-0005-0000-0000-0000CB1D0000}"/>
    <cellStyle name="Percent 10 2 2" xfId="2643" xr:uid="{00000000-0005-0000-0000-0000CC1D0000}"/>
    <cellStyle name="Percent 10 3" xfId="2644" xr:uid="{00000000-0005-0000-0000-0000CD1D0000}"/>
    <cellStyle name="Percent 10 4" xfId="2645" xr:uid="{00000000-0005-0000-0000-0000CE1D0000}"/>
    <cellStyle name="Percent 11" xfId="1288" xr:uid="{00000000-0005-0000-0000-0000CF1D0000}"/>
    <cellStyle name="Percent 11 2" xfId="2646" xr:uid="{00000000-0005-0000-0000-0000D01D0000}"/>
    <cellStyle name="Percent 11 3" xfId="2647" xr:uid="{00000000-0005-0000-0000-0000D11D0000}"/>
    <cellStyle name="Percent 12" xfId="1289" xr:uid="{00000000-0005-0000-0000-0000D21D0000}"/>
    <cellStyle name="Percent 12 2" xfId="2648" xr:uid="{00000000-0005-0000-0000-0000D31D0000}"/>
    <cellStyle name="Percent 12 3" xfId="2649" xr:uid="{00000000-0005-0000-0000-0000D41D0000}"/>
    <cellStyle name="Percent 13" xfId="1290" xr:uid="{00000000-0005-0000-0000-0000D51D0000}"/>
    <cellStyle name="Percent 13 2" xfId="2650" xr:uid="{00000000-0005-0000-0000-0000D61D0000}"/>
    <cellStyle name="Percent 13 3" xfId="2651" xr:uid="{00000000-0005-0000-0000-0000D71D0000}"/>
    <cellStyle name="Percent 14" xfId="1291" xr:uid="{00000000-0005-0000-0000-0000D81D0000}"/>
    <cellStyle name="Percent 14 2" xfId="2652" xr:uid="{00000000-0005-0000-0000-0000D91D0000}"/>
    <cellStyle name="Percent 14 3" xfId="2653" xr:uid="{00000000-0005-0000-0000-0000DA1D0000}"/>
    <cellStyle name="Percent 15" xfId="1292" xr:uid="{00000000-0005-0000-0000-0000DB1D0000}"/>
    <cellStyle name="Percent 15 2" xfId="2654" xr:uid="{00000000-0005-0000-0000-0000DC1D0000}"/>
    <cellStyle name="Percent 15 3" xfId="2655" xr:uid="{00000000-0005-0000-0000-0000DD1D0000}"/>
    <cellStyle name="Percent 16" xfId="1293" xr:uid="{00000000-0005-0000-0000-0000DE1D0000}"/>
    <cellStyle name="Percent 16 2" xfId="2656" xr:uid="{00000000-0005-0000-0000-0000DF1D0000}"/>
    <cellStyle name="Percent 16 3" xfId="2657" xr:uid="{00000000-0005-0000-0000-0000E01D0000}"/>
    <cellStyle name="Percent 17" xfId="1294" xr:uid="{00000000-0005-0000-0000-0000E11D0000}"/>
    <cellStyle name="Percent 17 2" xfId="2658" xr:uid="{00000000-0005-0000-0000-0000E21D0000}"/>
    <cellStyle name="Percent 17 3" xfId="2659" xr:uid="{00000000-0005-0000-0000-0000E31D0000}"/>
    <cellStyle name="Percent 18" xfId="1295" xr:uid="{00000000-0005-0000-0000-0000E41D0000}"/>
    <cellStyle name="Percent 18 2" xfId="2660" xr:uid="{00000000-0005-0000-0000-0000E51D0000}"/>
    <cellStyle name="Percent 18 3" xfId="2661" xr:uid="{00000000-0005-0000-0000-0000E61D0000}"/>
    <cellStyle name="Percent 19" xfId="1296" xr:uid="{00000000-0005-0000-0000-0000E71D0000}"/>
    <cellStyle name="Percent 19 2" xfId="2662" xr:uid="{00000000-0005-0000-0000-0000E81D0000}"/>
    <cellStyle name="Percent 19 2 2" xfId="2663" xr:uid="{00000000-0005-0000-0000-0000E91D0000}"/>
    <cellStyle name="Percent 19 3" xfId="2664" xr:uid="{00000000-0005-0000-0000-0000EA1D0000}"/>
    <cellStyle name="Percent 19 4" xfId="2665" xr:uid="{00000000-0005-0000-0000-0000EB1D0000}"/>
    <cellStyle name="Percent 2" xfId="10" xr:uid="{00000000-0005-0000-0000-0000EC1D0000}"/>
    <cellStyle name="Percent 2 2" xfId="1297" xr:uid="{00000000-0005-0000-0000-0000ED1D0000}"/>
    <cellStyle name="Percent 20" xfId="1298" xr:uid="{00000000-0005-0000-0000-0000EE1D0000}"/>
    <cellStyle name="Percent 20 2" xfId="2666" xr:uid="{00000000-0005-0000-0000-0000EF1D0000}"/>
    <cellStyle name="Percent 20 3" xfId="2667" xr:uid="{00000000-0005-0000-0000-0000F01D0000}"/>
    <cellStyle name="Percent 21" xfId="1299" xr:uid="{00000000-0005-0000-0000-0000F11D0000}"/>
    <cellStyle name="Percent 21 2" xfId="2668" xr:uid="{00000000-0005-0000-0000-0000F21D0000}"/>
    <cellStyle name="Percent 21 3" xfId="2669" xr:uid="{00000000-0005-0000-0000-0000F31D0000}"/>
    <cellStyle name="Percent 22" xfId="1300" xr:uid="{00000000-0005-0000-0000-0000F41D0000}"/>
    <cellStyle name="Percent 22 2" xfId="2670" xr:uid="{00000000-0005-0000-0000-0000F51D0000}"/>
    <cellStyle name="Percent 22 3" xfId="2671" xr:uid="{00000000-0005-0000-0000-0000F61D0000}"/>
    <cellStyle name="Percent 23" xfId="1301" xr:uid="{00000000-0005-0000-0000-0000F71D0000}"/>
    <cellStyle name="Percent 23 2" xfId="2672" xr:uid="{00000000-0005-0000-0000-0000F81D0000}"/>
    <cellStyle name="Percent 23 3" xfId="2673" xr:uid="{00000000-0005-0000-0000-0000F91D0000}"/>
    <cellStyle name="Percent 24" xfId="1302" xr:uid="{00000000-0005-0000-0000-0000FA1D0000}"/>
    <cellStyle name="Percent 24 2" xfId="2674" xr:uid="{00000000-0005-0000-0000-0000FB1D0000}"/>
    <cellStyle name="Percent 24 3" xfId="2675" xr:uid="{00000000-0005-0000-0000-0000FC1D0000}"/>
    <cellStyle name="Percent 25" xfId="1303" xr:uid="{00000000-0005-0000-0000-0000FD1D0000}"/>
    <cellStyle name="Percent 25 2" xfId="2676" xr:uid="{00000000-0005-0000-0000-0000FE1D0000}"/>
    <cellStyle name="Percent 25 3" xfId="2677" xr:uid="{00000000-0005-0000-0000-0000FF1D0000}"/>
    <cellStyle name="Percent 26" xfId="12" xr:uid="{00000000-0005-0000-0000-0000001E0000}"/>
    <cellStyle name="Percent 26 2" xfId="2678" xr:uid="{00000000-0005-0000-0000-0000011E0000}"/>
    <cellStyle name="Percent 26 3" xfId="2679" xr:uid="{00000000-0005-0000-0000-0000021E0000}"/>
    <cellStyle name="Percent 27" xfId="1304" xr:uid="{00000000-0005-0000-0000-0000031E0000}"/>
    <cellStyle name="Percent 27 2" xfId="2680" xr:uid="{00000000-0005-0000-0000-0000041E0000}"/>
    <cellStyle name="Percent 27 3" xfId="2681" xr:uid="{00000000-0005-0000-0000-0000051E0000}"/>
    <cellStyle name="Percent 28" xfId="1305" xr:uid="{00000000-0005-0000-0000-0000061E0000}"/>
    <cellStyle name="Percent 28 2" xfId="2682" xr:uid="{00000000-0005-0000-0000-0000071E0000}"/>
    <cellStyle name="Percent 28 3" xfId="2683" xr:uid="{00000000-0005-0000-0000-0000081E0000}"/>
    <cellStyle name="Percent 29" xfId="1306" xr:uid="{00000000-0005-0000-0000-0000091E0000}"/>
    <cellStyle name="Percent 29 2" xfId="2684" xr:uid="{00000000-0005-0000-0000-00000A1E0000}"/>
    <cellStyle name="Percent 29 3" xfId="2685" xr:uid="{00000000-0005-0000-0000-00000B1E0000}"/>
    <cellStyle name="Percent 3" xfId="1307" xr:uid="{00000000-0005-0000-0000-00000C1E0000}"/>
    <cellStyle name="Percent 3 2" xfId="2686" xr:uid="{00000000-0005-0000-0000-00000D1E0000}"/>
    <cellStyle name="Percent 3 2 2" xfId="2687" xr:uid="{00000000-0005-0000-0000-00000E1E0000}"/>
    <cellStyle name="Percent 3 3" xfId="2688" xr:uid="{00000000-0005-0000-0000-00000F1E0000}"/>
    <cellStyle name="Percent 3 4" xfId="2689" xr:uid="{00000000-0005-0000-0000-0000101E0000}"/>
    <cellStyle name="Percent 3 4 2" xfId="3026" xr:uid="{00000000-0005-0000-0000-0000111E0000}"/>
    <cellStyle name="Percent 3 5" xfId="2690" xr:uid="{00000000-0005-0000-0000-0000121E0000}"/>
    <cellStyle name="Percent 3 6" xfId="4459" xr:uid="{00000000-0005-0000-0000-0000131E0000}"/>
    <cellStyle name="Percent 30" xfId="1308" xr:uid="{00000000-0005-0000-0000-0000141E0000}"/>
    <cellStyle name="Percent 30 2" xfId="2691" xr:uid="{00000000-0005-0000-0000-0000151E0000}"/>
    <cellStyle name="Percent 30 3" xfId="2692" xr:uid="{00000000-0005-0000-0000-0000161E0000}"/>
    <cellStyle name="Percent 31" xfId="1309" xr:uid="{00000000-0005-0000-0000-0000171E0000}"/>
    <cellStyle name="Percent 31 2" xfId="2693" xr:uid="{00000000-0005-0000-0000-0000181E0000}"/>
    <cellStyle name="Percent 31 3" xfId="2694" xr:uid="{00000000-0005-0000-0000-0000191E0000}"/>
    <cellStyle name="Percent 32" xfId="1310" xr:uid="{00000000-0005-0000-0000-00001A1E0000}"/>
    <cellStyle name="Percent 32 2" xfId="2695" xr:uid="{00000000-0005-0000-0000-00001B1E0000}"/>
    <cellStyle name="Percent 33" xfId="1311" xr:uid="{00000000-0005-0000-0000-00001C1E0000}"/>
    <cellStyle name="Percent 33 2" xfId="2696" xr:uid="{00000000-0005-0000-0000-00001D1E0000}"/>
    <cellStyle name="Percent 34" xfId="1312" xr:uid="{00000000-0005-0000-0000-00001E1E0000}"/>
    <cellStyle name="Percent 34 2" xfId="2697" xr:uid="{00000000-0005-0000-0000-00001F1E0000}"/>
    <cellStyle name="Percent 35" xfId="1313" xr:uid="{00000000-0005-0000-0000-0000201E0000}"/>
    <cellStyle name="Percent 35 2" xfId="2698" xr:uid="{00000000-0005-0000-0000-0000211E0000}"/>
    <cellStyle name="Percent 36" xfId="1314" xr:uid="{00000000-0005-0000-0000-0000221E0000}"/>
    <cellStyle name="Percent 36 2" xfId="2699" xr:uid="{00000000-0005-0000-0000-0000231E0000}"/>
    <cellStyle name="Percent 37" xfId="1315" xr:uid="{00000000-0005-0000-0000-0000241E0000}"/>
    <cellStyle name="Percent 37 2" xfId="2700" xr:uid="{00000000-0005-0000-0000-0000251E0000}"/>
    <cellStyle name="Percent 38" xfId="1316" xr:uid="{00000000-0005-0000-0000-0000261E0000}"/>
    <cellStyle name="Percent 38 2" xfId="2701" xr:uid="{00000000-0005-0000-0000-0000271E0000}"/>
    <cellStyle name="Percent 39" xfId="1317" xr:uid="{00000000-0005-0000-0000-0000281E0000}"/>
    <cellStyle name="Percent 39 2" xfId="2702" xr:uid="{00000000-0005-0000-0000-0000291E0000}"/>
    <cellStyle name="Percent 4" xfId="1318" xr:uid="{00000000-0005-0000-0000-00002A1E0000}"/>
    <cellStyle name="Percent 4 2" xfId="2703" xr:uid="{00000000-0005-0000-0000-00002B1E0000}"/>
    <cellStyle name="Percent 4 2 2" xfId="2704" xr:uid="{00000000-0005-0000-0000-00002C1E0000}"/>
    <cellStyle name="Percent 4 3" xfId="2705" xr:uid="{00000000-0005-0000-0000-00002D1E0000}"/>
    <cellStyle name="Percent 4 4" xfId="2706" xr:uid="{00000000-0005-0000-0000-00002E1E0000}"/>
    <cellStyle name="Percent 40" xfId="1319" xr:uid="{00000000-0005-0000-0000-00002F1E0000}"/>
    <cellStyle name="Percent 40 2" xfId="2707" xr:uid="{00000000-0005-0000-0000-0000301E0000}"/>
    <cellStyle name="Percent 41" xfId="1320" xr:uid="{00000000-0005-0000-0000-0000311E0000}"/>
    <cellStyle name="Percent 41 2" xfId="2708" xr:uid="{00000000-0005-0000-0000-0000321E0000}"/>
    <cellStyle name="Percent 42" xfId="1321" xr:uid="{00000000-0005-0000-0000-0000331E0000}"/>
    <cellStyle name="Percent 42 2" xfId="2709" xr:uid="{00000000-0005-0000-0000-0000341E0000}"/>
    <cellStyle name="Percent 43" xfId="1322" xr:uid="{00000000-0005-0000-0000-0000351E0000}"/>
    <cellStyle name="Percent 43 2" xfId="2710" xr:uid="{00000000-0005-0000-0000-0000361E0000}"/>
    <cellStyle name="Percent 44" xfId="1323" xr:uid="{00000000-0005-0000-0000-0000371E0000}"/>
    <cellStyle name="Percent 44 2" xfId="2711" xr:uid="{00000000-0005-0000-0000-0000381E0000}"/>
    <cellStyle name="Percent 45" xfId="1324" xr:uid="{00000000-0005-0000-0000-0000391E0000}"/>
    <cellStyle name="Percent 45 2" xfId="2712" xr:uid="{00000000-0005-0000-0000-00003A1E0000}"/>
    <cellStyle name="Percent 46" xfId="1325" xr:uid="{00000000-0005-0000-0000-00003B1E0000}"/>
    <cellStyle name="Percent 46 2" xfId="2713" xr:uid="{00000000-0005-0000-0000-00003C1E0000}"/>
    <cellStyle name="Percent 47" xfId="1326" xr:uid="{00000000-0005-0000-0000-00003D1E0000}"/>
    <cellStyle name="Percent 47 2" xfId="2714" xr:uid="{00000000-0005-0000-0000-00003E1E0000}"/>
    <cellStyle name="Percent 48" xfId="1327" xr:uid="{00000000-0005-0000-0000-00003F1E0000}"/>
    <cellStyle name="Percent 48 2" xfId="2715" xr:uid="{00000000-0005-0000-0000-0000401E0000}"/>
    <cellStyle name="Percent 49" xfId="1328" xr:uid="{00000000-0005-0000-0000-0000411E0000}"/>
    <cellStyle name="Percent 49 2" xfId="2716" xr:uid="{00000000-0005-0000-0000-0000421E0000}"/>
    <cellStyle name="Percent 5" xfId="1329" xr:uid="{00000000-0005-0000-0000-0000431E0000}"/>
    <cellStyle name="Percent 5 2" xfId="2717" xr:uid="{00000000-0005-0000-0000-0000441E0000}"/>
    <cellStyle name="Percent 5 2 2" xfId="2718" xr:uid="{00000000-0005-0000-0000-0000451E0000}"/>
    <cellStyle name="Percent 5 3" xfId="2719" xr:uid="{00000000-0005-0000-0000-0000461E0000}"/>
    <cellStyle name="Percent 5 4" xfId="2720" xr:uid="{00000000-0005-0000-0000-0000471E0000}"/>
    <cellStyle name="Percent 50" xfId="1330" xr:uid="{00000000-0005-0000-0000-0000481E0000}"/>
    <cellStyle name="Percent 50 2" xfId="2721" xr:uid="{00000000-0005-0000-0000-0000491E0000}"/>
    <cellStyle name="Percent 51" xfId="1331" xr:uid="{00000000-0005-0000-0000-00004A1E0000}"/>
    <cellStyle name="Percent 51 2" xfId="2722" xr:uid="{00000000-0005-0000-0000-00004B1E0000}"/>
    <cellStyle name="Percent 52" xfId="1332" xr:uid="{00000000-0005-0000-0000-00004C1E0000}"/>
    <cellStyle name="Percent 52 2" xfId="2723" xr:uid="{00000000-0005-0000-0000-00004D1E0000}"/>
    <cellStyle name="Percent 53" xfId="1333" xr:uid="{00000000-0005-0000-0000-00004E1E0000}"/>
    <cellStyle name="Percent 53 2" xfId="2724" xr:uid="{00000000-0005-0000-0000-00004F1E0000}"/>
    <cellStyle name="Percent 54" xfId="1334" xr:uid="{00000000-0005-0000-0000-0000501E0000}"/>
    <cellStyle name="Percent 54 2" xfId="2725" xr:uid="{00000000-0005-0000-0000-0000511E0000}"/>
    <cellStyle name="Percent 55" xfId="1335" xr:uid="{00000000-0005-0000-0000-0000521E0000}"/>
    <cellStyle name="Percent 56" xfId="1336" xr:uid="{00000000-0005-0000-0000-0000531E0000}"/>
    <cellStyle name="Percent 57" xfId="1337" xr:uid="{00000000-0005-0000-0000-0000541E0000}"/>
    <cellStyle name="Percent 58" xfId="1338" xr:uid="{00000000-0005-0000-0000-0000551E0000}"/>
    <cellStyle name="Percent 59" xfId="1339" xr:uid="{00000000-0005-0000-0000-0000561E0000}"/>
    <cellStyle name="Percent 6" xfId="1340" xr:uid="{00000000-0005-0000-0000-0000571E0000}"/>
    <cellStyle name="Percent 6 2" xfId="2726" xr:uid="{00000000-0005-0000-0000-0000581E0000}"/>
    <cellStyle name="Percent 6 2 2" xfId="2727" xr:uid="{00000000-0005-0000-0000-0000591E0000}"/>
    <cellStyle name="Percent 6 3" xfId="2728" xr:uid="{00000000-0005-0000-0000-00005A1E0000}"/>
    <cellStyle name="Percent 6 4" xfId="2729" xr:uid="{00000000-0005-0000-0000-00005B1E0000}"/>
    <cellStyle name="Percent 60" xfId="1341" xr:uid="{00000000-0005-0000-0000-00005C1E0000}"/>
    <cellStyle name="Percent 61" xfId="1342" xr:uid="{00000000-0005-0000-0000-00005D1E0000}"/>
    <cellStyle name="Percent 62" xfId="1343" xr:uid="{00000000-0005-0000-0000-00005E1E0000}"/>
    <cellStyle name="Percent 63" xfId="1344" xr:uid="{00000000-0005-0000-0000-00005F1E0000}"/>
    <cellStyle name="Percent 64" xfId="1345" xr:uid="{00000000-0005-0000-0000-0000601E0000}"/>
    <cellStyle name="Percent 65" xfId="1346" xr:uid="{00000000-0005-0000-0000-0000611E0000}"/>
    <cellStyle name="Percent 66" xfId="1347" xr:uid="{00000000-0005-0000-0000-0000621E0000}"/>
    <cellStyle name="Percent 67" xfId="1348" xr:uid="{00000000-0005-0000-0000-0000631E0000}"/>
    <cellStyle name="Percent 68" xfId="1349" xr:uid="{00000000-0005-0000-0000-0000641E0000}"/>
    <cellStyle name="Percent 69" xfId="1350" xr:uid="{00000000-0005-0000-0000-0000651E0000}"/>
    <cellStyle name="Percent 7" xfId="1351" xr:uid="{00000000-0005-0000-0000-0000661E0000}"/>
    <cellStyle name="Percent 7 2" xfId="2730" xr:uid="{00000000-0005-0000-0000-0000671E0000}"/>
    <cellStyle name="Percent 7 2 2" xfId="2731" xr:uid="{00000000-0005-0000-0000-0000681E0000}"/>
    <cellStyle name="Percent 7 3" xfId="2732" xr:uid="{00000000-0005-0000-0000-0000691E0000}"/>
    <cellStyle name="Percent 7 4" xfId="2733" xr:uid="{00000000-0005-0000-0000-00006A1E0000}"/>
    <cellStyle name="Percent 70" xfId="1352" xr:uid="{00000000-0005-0000-0000-00006B1E0000}"/>
    <cellStyle name="Percent 71" xfId="1353" xr:uid="{00000000-0005-0000-0000-00006C1E0000}"/>
    <cellStyle name="Percent 72" xfId="1354" xr:uid="{00000000-0005-0000-0000-00006D1E0000}"/>
    <cellStyle name="Percent 73" xfId="1355" xr:uid="{00000000-0005-0000-0000-00006E1E0000}"/>
    <cellStyle name="Percent 74" xfId="1356" xr:uid="{00000000-0005-0000-0000-00006F1E0000}"/>
    <cellStyle name="Percent 75" xfId="1357" xr:uid="{00000000-0005-0000-0000-0000701E0000}"/>
    <cellStyle name="Percent 76" xfId="1358" xr:uid="{00000000-0005-0000-0000-0000711E0000}"/>
    <cellStyle name="Percent 77" xfId="1359" xr:uid="{00000000-0005-0000-0000-0000721E0000}"/>
    <cellStyle name="Percent 78" xfId="1360" xr:uid="{00000000-0005-0000-0000-0000731E0000}"/>
    <cellStyle name="Percent 79" xfId="1361" xr:uid="{00000000-0005-0000-0000-0000741E0000}"/>
    <cellStyle name="Percent 8" xfId="1362" xr:uid="{00000000-0005-0000-0000-0000751E0000}"/>
    <cellStyle name="Percent 8 2" xfId="2734" xr:uid="{00000000-0005-0000-0000-0000761E0000}"/>
    <cellStyle name="Percent 8 2 2" xfId="2735" xr:uid="{00000000-0005-0000-0000-0000771E0000}"/>
    <cellStyle name="Percent 8 3" xfId="2736" xr:uid="{00000000-0005-0000-0000-0000781E0000}"/>
    <cellStyle name="Percent 8 4" xfId="2737" xr:uid="{00000000-0005-0000-0000-0000791E0000}"/>
    <cellStyle name="Percent 80" xfId="1363" xr:uid="{00000000-0005-0000-0000-00007A1E0000}"/>
    <cellStyle name="Percent 81" xfId="2738" xr:uid="{00000000-0005-0000-0000-00007B1E0000}"/>
    <cellStyle name="Percent 82" xfId="4460" xr:uid="{00000000-0005-0000-0000-00007C1E0000}"/>
    <cellStyle name="Percent 9" xfId="1364" xr:uid="{00000000-0005-0000-0000-00007D1E0000}"/>
    <cellStyle name="Percent 9 2" xfId="2739" xr:uid="{00000000-0005-0000-0000-00007E1E0000}"/>
    <cellStyle name="Percent 9 2 2" xfId="2740" xr:uid="{00000000-0005-0000-0000-00007F1E0000}"/>
    <cellStyle name="Percent 9 3" xfId="2741" xr:uid="{00000000-0005-0000-0000-0000801E0000}"/>
    <cellStyle name="Percent 9 4" xfId="2742" xr:uid="{00000000-0005-0000-0000-0000811E0000}"/>
    <cellStyle name="row1" xfId="1365" xr:uid="{00000000-0005-0000-0000-0000821E0000}"/>
    <cellStyle name="row1 2" xfId="2743" xr:uid="{00000000-0005-0000-0000-0000831E0000}"/>
    <cellStyle name="row1 2 2" xfId="4461" xr:uid="{00000000-0005-0000-0000-0000841E0000}"/>
    <cellStyle name="row1 2 2 2" xfId="7247" xr:uid="{00000000-0005-0000-0000-0000851E0000}"/>
    <cellStyle name="row1 2 3" xfId="6265" xr:uid="{00000000-0005-0000-0000-0000861E0000}"/>
    <cellStyle name="row1 3" xfId="2744" xr:uid="{00000000-0005-0000-0000-0000871E0000}"/>
    <cellStyle name="row1 3 2" xfId="4462" xr:uid="{00000000-0005-0000-0000-0000881E0000}"/>
    <cellStyle name="row1 3 2 2" xfId="7248" xr:uid="{00000000-0005-0000-0000-0000891E0000}"/>
    <cellStyle name="row1 3 3" xfId="6266" xr:uid="{00000000-0005-0000-0000-00008A1E0000}"/>
    <cellStyle name="row1 4" xfId="2745" xr:uid="{00000000-0005-0000-0000-00008B1E0000}"/>
    <cellStyle name="row1 4 2" xfId="4463" xr:uid="{00000000-0005-0000-0000-00008C1E0000}"/>
    <cellStyle name="row1 4 2 2" xfId="7249" xr:uid="{00000000-0005-0000-0000-00008D1E0000}"/>
    <cellStyle name="row1 4 3" xfId="6267" xr:uid="{00000000-0005-0000-0000-00008E1E0000}"/>
    <cellStyle name="row1 5" xfId="4464" xr:uid="{00000000-0005-0000-0000-00008F1E0000}"/>
    <cellStyle name="row1 5 2" xfId="7250" xr:uid="{00000000-0005-0000-0000-0000901E0000}"/>
    <cellStyle name="row1 6" xfId="5493" xr:uid="{00000000-0005-0000-0000-0000911E0000}"/>
    <cellStyle name="s_Valuation " xfId="4465" xr:uid="{00000000-0005-0000-0000-0000921E0000}"/>
    <cellStyle name="s_Valuation  2" xfId="4466" xr:uid="{00000000-0005-0000-0000-0000931E0000}"/>
    <cellStyle name="s_Valuation  3" xfId="4467" xr:uid="{00000000-0005-0000-0000-0000941E0000}"/>
    <cellStyle name="s_Valuation  4" xfId="4468" xr:uid="{00000000-0005-0000-0000-0000951E0000}"/>
    <cellStyle name="s_Valuation  5" xfId="4469" xr:uid="{00000000-0005-0000-0000-0000961E0000}"/>
    <cellStyle name="s_Valuation  6" xfId="4470" xr:uid="{00000000-0005-0000-0000-0000971E0000}"/>
    <cellStyle name="s_Valuation  7" xfId="4471" xr:uid="{00000000-0005-0000-0000-0000981E0000}"/>
    <cellStyle name="s_Valuation  8" xfId="4472" xr:uid="{00000000-0005-0000-0000-0000991E0000}"/>
    <cellStyle name="SingleOnTopDoubleBelow" xfId="1366" xr:uid="{00000000-0005-0000-0000-00009A1E0000}"/>
    <cellStyle name="SingleOnTopDoubleBelow 2" xfId="2746" xr:uid="{00000000-0005-0000-0000-00009B1E0000}"/>
    <cellStyle name="SingleOnTopDoubleBelow 2 2" xfId="2747" xr:uid="{00000000-0005-0000-0000-00009C1E0000}"/>
    <cellStyle name="SingleOnTopDoubleBelow 2 2 2" xfId="4473" xr:uid="{00000000-0005-0000-0000-00009D1E0000}"/>
    <cellStyle name="SingleOnTopDoubleBelow 2 2 2 2" xfId="7251" xr:uid="{00000000-0005-0000-0000-00009E1E0000}"/>
    <cellStyle name="SingleOnTopDoubleBelow 2 2 2 2 2" xfId="8856" xr:uid="{00000000-0005-0000-0000-00009F1E0000}"/>
    <cellStyle name="SingleOnTopDoubleBelow 2 2 2 3" xfId="7454" xr:uid="{00000000-0005-0000-0000-0000A01E0000}"/>
    <cellStyle name="SingleOnTopDoubleBelow 2 2 3" xfId="6269" xr:uid="{00000000-0005-0000-0000-0000A11E0000}"/>
    <cellStyle name="SingleOnTopDoubleBelow 2 2 3 2" xfId="8656" xr:uid="{00000000-0005-0000-0000-0000A21E0000}"/>
    <cellStyle name="SingleOnTopDoubleBelow 2 2 4" xfId="5884" xr:uid="{00000000-0005-0000-0000-0000A31E0000}"/>
    <cellStyle name="SingleOnTopDoubleBelow 2 3" xfId="2748" xr:uid="{00000000-0005-0000-0000-0000A41E0000}"/>
    <cellStyle name="SingleOnTopDoubleBelow 2 3 2" xfId="4474" xr:uid="{00000000-0005-0000-0000-0000A51E0000}"/>
    <cellStyle name="SingleOnTopDoubleBelow 2 3 2 2" xfId="7252" xr:uid="{00000000-0005-0000-0000-0000A61E0000}"/>
    <cellStyle name="SingleOnTopDoubleBelow 2 3 2 2 2" xfId="8857" xr:uid="{00000000-0005-0000-0000-0000A71E0000}"/>
    <cellStyle name="SingleOnTopDoubleBelow 2 3 2 3" xfId="7455" xr:uid="{00000000-0005-0000-0000-0000A81E0000}"/>
    <cellStyle name="SingleOnTopDoubleBelow 2 3 3" xfId="6270" xr:uid="{00000000-0005-0000-0000-0000A91E0000}"/>
    <cellStyle name="SingleOnTopDoubleBelow 2 3 3 2" xfId="8657" xr:uid="{00000000-0005-0000-0000-0000AA1E0000}"/>
    <cellStyle name="SingleOnTopDoubleBelow 2 3 4" xfId="7453" xr:uid="{00000000-0005-0000-0000-0000AB1E0000}"/>
    <cellStyle name="SingleOnTopDoubleBelow 2 4" xfId="2749" xr:uid="{00000000-0005-0000-0000-0000AC1E0000}"/>
    <cellStyle name="SingleOnTopDoubleBelow 2 4 2" xfId="4475" xr:uid="{00000000-0005-0000-0000-0000AD1E0000}"/>
    <cellStyle name="SingleOnTopDoubleBelow 2 4 2 2" xfId="7253" xr:uid="{00000000-0005-0000-0000-0000AE1E0000}"/>
    <cellStyle name="SingleOnTopDoubleBelow 2 4 2 2 2" xfId="8858" xr:uid="{00000000-0005-0000-0000-0000AF1E0000}"/>
    <cellStyle name="SingleOnTopDoubleBelow 2 4 2 3" xfId="5492" xr:uid="{00000000-0005-0000-0000-0000B01E0000}"/>
    <cellStyle name="SingleOnTopDoubleBelow 2 4 3" xfId="6271" xr:uid="{00000000-0005-0000-0000-0000B11E0000}"/>
    <cellStyle name="SingleOnTopDoubleBelow 2 4 3 2" xfId="8658" xr:uid="{00000000-0005-0000-0000-0000B21E0000}"/>
    <cellStyle name="SingleOnTopDoubleBelow 2 4 4" xfId="7456" xr:uid="{00000000-0005-0000-0000-0000B31E0000}"/>
    <cellStyle name="SingleOnTopDoubleBelow 2 5" xfId="4476" xr:uid="{00000000-0005-0000-0000-0000B41E0000}"/>
    <cellStyle name="SingleOnTopDoubleBelow 2 5 2" xfId="7254" xr:uid="{00000000-0005-0000-0000-0000B51E0000}"/>
    <cellStyle name="SingleOnTopDoubleBelow 2 5 2 2" xfId="8859" xr:uid="{00000000-0005-0000-0000-0000B61E0000}"/>
    <cellStyle name="SingleOnTopDoubleBelow 2 5 3" xfId="5491" xr:uid="{00000000-0005-0000-0000-0000B71E0000}"/>
    <cellStyle name="SingleOnTopDoubleBelow 2 6" xfId="6268" xr:uid="{00000000-0005-0000-0000-0000B81E0000}"/>
    <cellStyle name="SingleOnTopDoubleBelow 2 6 2" xfId="8655" xr:uid="{00000000-0005-0000-0000-0000B91E0000}"/>
    <cellStyle name="SingleOnTopDoubleBelow 2 7" xfId="6462" xr:uid="{00000000-0005-0000-0000-0000BA1E0000}"/>
    <cellStyle name="SingleOnTopDoubleBelow 3" xfId="4477" xr:uid="{00000000-0005-0000-0000-0000BB1E0000}"/>
    <cellStyle name="SingleOnTopDoubleBelow 3 2" xfId="7255" xr:uid="{00000000-0005-0000-0000-0000BC1E0000}"/>
    <cellStyle name="SingleOnTopDoubleBelow 3 2 2" xfId="8860" xr:uid="{00000000-0005-0000-0000-0000BD1E0000}"/>
    <cellStyle name="SingleOnTopDoubleBelow 3 3" xfId="5489" xr:uid="{00000000-0005-0000-0000-0000BE1E0000}"/>
    <cellStyle name="ssp " xfId="4478" xr:uid="{00000000-0005-0000-0000-0000BF1E0000}"/>
    <cellStyle name="ssp  2" xfId="4479" xr:uid="{00000000-0005-0000-0000-0000C01E0000}"/>
    <cellStyle name="ssp  3" xfId="4480" xr:uid="{00000000-0005-0000-0000-0000C11E0000}"/>
    <cellStyle name="ssp  4" xfId="4481" xr:uid="{00000000-0005-0000-0000-0000C21E0000}"/>
    <cellStyle name="ssp  5" xfId="4482" xr:uid="{00000000-0005-0000-0000-0000C31E0000}"/>
    <cellStyle name="ssp  6" xfId="4483" xr:uid="{00000000-0005-0000-0000-0000C41E0000}"/>
    <cellStyle name="ssp  7" xfId="4484" xr:uid="{00000000-0005-0000-0000-0000C51E0000}"/>
    <cellStyle name="ssp  8" xfId="4485" xr:uid="{00000000-0005-0000-0000-0000C61E0000}"/>
    <cellStyle name="Style 27" xfId="1367" xr:uid="{00000000-0005-0000-0000-0000C71E0000}"/>
    <cellStyle name="Style 27 2" xfId="1368" xr:uid="{00000000-0005-0000-0000-0000C81E0000}"/>
    <cellStyle name="Style 27 2 2" xfId="2750" xr:uid="{00000000-0005-0000-0000-0000C91E0000}"/>
    <cellStyle name="Style 27 3" xfId="2751" xr:uid="{00000000-0005-0000-0000-0000CA1E0000}"/>
    <cellStyle name="Style 27_45-Actual, cyc..." xfId="1369" xr:uid="{00000000-0005-0000-0000-0000CB1E0000}"/>
    <cellStyle name="Subtotal_1" xfId="1370" xr:uid="{00000000-0005-0000-0000-0000CC1E0000}"/>
    <cellStyle name="Title 2" xfId="1371" xr:uid="{00000000-0005-0000-0000-0000CD1E0000}"/>
    <cellStyle name="Title 3" xfId="1372" xr:uid="{00000000-0005-0000-0000-0000CE1E0000}"/>
    <cellStyle name="Title 4" xfId="1373" xr:uid="{00000000-0005-0000-0000-0000CF1E0000}"/>
    <cellStyle name="Total 2" xfId="1374" xr:uid="{00000000-0005-0000-0000-0000D01E0000}"/>
    <cellStyle name="Total 2 10" xfId="2752" xr:uid="{00000000-0005-0000-0000-0000D11E0000}"/>
    <cellStyle name="Total 2 10 2" xfId="2753" xr:uid="{00000000-0005-0000-0000-0000D21E0000}"/>
    <cellStyle name="Total 2 10 2 2" xfId="4486" xr:uid="{00000000-0005-0000-0000-0000D31E0000}"/>
    <cellStyle name="Total 2 10 2 2 2" xfId="7256" xr:uid="{00000000-0005-0000-0000-0000D41E0000}"/>
    <cellStyle name="Total 2 10 2 3" xfId="6273" xr:uid="{00000000-0005-0000-0000-0000D51E0000}"/>
    <cellStyle name="Total 2 10 2 4" xfId="3247" xr:uid="{00000000-0005-0000-0000-0000D61E0000}"/>
    <cellStyle name="Total 2 10 3" xfId="2754" xr:uid="{00000000-0005-0000-0000-0000D71E0000}"/>
    <cellStyle name="Total 2 10 3 2" xfId="4487" xr:uid="{00000000-0005-0000-0000-0000D81E0000}"/>
    <cellStyle name="Total 2 10 3 2 2" xfId="7257" xr:uid="{00000000-0005-0000-0000-0000D91E0000}"/>
    <cellStyle name="Total 2 10 3 3" xfId="6274" xr:uid="{00000000-0005-0000-0000-0000DA1E0000}"/>
    <cellStyle name="Total 2 10 3 4" xfId="3248" xr:uid="{00000000-0005-0000-0000-0000DB1E0000}"/>
    <cellStyle name="Total 2 10 4" xfId="2755" xr:uid="{00000000-0005-0000-0000-0000DC1E0000}"/>
    <cellStyle name="Total 2 10 4 2" xfId="4488" xr:uid="{00000000-0005-0000-0000-0000DD1E0000}"/>
    <cellStyle name="Total 2 10 4 2 2" xfId="7258" xr:uid="{00000000-0005-0000-0000-0000DE1E0000}"/>
    <cellStyle name="Total 2 10 4 3" xfId="6275" xr:uid="{00000000-0005-0000-0000-0000DF1E0000}"/>
    <cellStyle name="Total 2 10 4 4" xfId="3249" xr:uid="{00000000-0005-0000-0000-0000E01E0000}"/>
    <cellStyle name="Total 2 10 5" xfId="4489" xr:uid="{00000000-0005-0000-0000-0000E11E0000}"/>
    <cellStyle name="Total 2 10 5 2" xfId="7259" xr:uid="{00000000-0005-0000-0000-0000E21E0000}"/>
    <cellStyle name="Total 2 10 6" xfId="6272" xr:uid="{00000000-0005-0000-0000-0000E31E0000}"/>
    <cellStyle name="Total 2 10 7" xfId="3246" xr:uid="{00000000-0005-0000-0000-0000E41E0000}"/>
    <cellStyle name="Total 2 11" xfId="2756" xr:uid="{00000000-0005-0000-0000-0000E51E0000}"/>
    <cellStyle name="Total 2 11 2" xfId="2757" xr:uid="{00000000-0005-0000-0000-0000E61E0000}"/>
    <cellStyle name="Total 2 11 2 2" xfId="4490" xr:uid="{00000000-0005-0000-0000-0000E71E0000}"/>
    <cellStyle name="Total 2 11 2 2 2" xfId="7260" xr:uid="{00000000-0005-0000-0000-0000E81E0000}"/>
    <cellStyle name="Total 2 11 2 3" xfId="6277" xr:uid="{00000000-0005-0000-0000-0000E91E0000}"/>
    <cellStyle name="Total 2 11 2 4" xfId="3251" xr:uid="{00000000-0005-0000-0000-0000EA1E0000}"/>
    <cellStyle name="Total 2 11 3" xfId="2758" xr:uid="{00000000-0005-0000-0000-0000EB1E0000}"/>
    <cellStyle name="Total 2 11 3 2" xfId="4491" xr:uid="{00000000-0005-0000-0000-0000EC1E0000}"/>
    <cellStyle name="Total 2 11 3 2 2" xfId="7261" xr:uid="{00000000-0005-0000-0000-0000ED1E0000}"/>
    <cellStyle name="Total 2 11 3 3" xfId="6278" xr:uid="{00000000-0005-0000-0000-0000EE1E0000}"/>
    <cellStyle name="Total 2 11 3 4" xfId="3252" xr:uid="{00000000-0005-0000-0000-0000EF1E0000}"/>
    <cellStyle name="Total 2 11 4" xfId="2759" xr:uid="{00000000-0005-0000-0000-0000F01E0000}"/>
    <cellStyle name="Total 2 11 4 2" xfId="4492" xr:uid="{00000000-0005-0000-0000-0000F11E0000}"/>
    <cellStyle name="Total 2 11 4 2 2" xfId="7262" xr:uid="{00000000-0005-0000-0000-0000F21E0000}"/>
    <cellStyle name="Total 2 11 4 3" xfId="6279" xr:uid="{00000000-0005-0000-0000-0000F31E0000}"/>
    <cellStyle name="Total 2 11 4 4" xfId="3253" xr:uid="{00000000-0005-0000-0000-0000F41E0000}"/>
    <cellStyle name="Total 2 11 5" xfId="4493" xr:uid="{00000000-0005-0000-0000-0000F51E0000}"/>
    <cellStyle name="Total 2 11 5 2" xfId="7263" xr:uid="{00000000-0005-0000-0000-0000F61E0000}"/>
    <cellStyle name="Total 2 11 6" xfId="6276" xr:uid="{00000000-0005-0000-0000-0000F71E0000}"/>
    <cellStyle name="Total 2 11 7" xfId="3250" xr:uid="{00000000-0005-0000-0000-0000F81E0000}"/>
    <cellStyle name="Total 2 12" xfId="2760" xr:uid="{00000000-0005-0000-0000-0000F91E0000}"/>
    <cellStyle name="Total 2 12 2" xfId="2761" xr:uid="{00000000-0005-0000-0000-0000FA1E0000}"/>
    <cellStyle name="Total 2 12 2 2" xfId="4494" xr:uid="{00000000-0005-0000-0000-0000FB1E0000}"/>
    <cellStyle name="Total 2 12 2 2 2" xfId="7264" xr:uid="{00000000-0005-0000-0000-0000FC1E0000}"/>
    <cellStyle name="Total 2 12 2 3" xfId="6281" xr:uid="{00000000-0005-0000-0000-0000FD1E0000}"/>
    <cellStyle name="Total 2 12 2 4" xfId="3255" xr:uid="{00000000-0005-0000-0000-0000FE1E0000}"/>
    <cellStyle name="Total 2 12 3" xfId="2762" xr:uid="{00000000-0005-0000-0000-0000FF1E0000}"/>
    <cellStyle name="Total 2 12 3 2" xfId="4495" xr:uid="{00000000-0005-0000-0000-0000001F0000}"/>
    <cellStyle name="Total 2 12 3 2 2" xfId="7265" xr:uid="{00000000-0005-0000-0000-0000011F0000}"/>
    <cellStyle name="Total 2 12 3 3" xfId="6282" xr:uid="{00000000-0005-0000-0000-0000021F0000}"/>
    <cellStyle name="Total 2 12 3 4" xfId="3256" xr:uid="{00000000-0005-0000-0000-0000031F0000}"/>
    <cellStyle name="Total 2 12 4" xfId="2763" xr:uid="{00000000-0005-0000-0000-0000041F0000}"/>
    <cellStyle name="Total 2 12 4 2" xfId="4496" xr:uid="{00000000-0005-0000-0000-0000051F0000}"/>
    <cellStyle name="Total 2 12 4 2 2" xfId="7266" xr:uid="{00000000-0005-0000-0000-0000061F0000}"/>
    <cellStyle name="Total 2 12 4 3" xfId="6283" xr:uid="{00000000-0005-0000-0000-0000071F0000}"/>
    <cellStyle name="Total 2 12 4 4" xfId="3257" xr:uid="{00000000-0005-0000-0000-0000081F0000}"/>
    <cellStyle name="Total 2 12 5" xfId="4497" xr:uid="{00000000-0005-0000-0000-0000091F0000}"/>
    <cellStyle name="Total 2 12 5 2" xfId="7267" xr:uid="{00000000-0005-0000-0000-00000A1F0000}"/>
    <cellStyle name="Total 2 12 6" xfId="6280" xr:uid="{00000000-0005-0000-0000-00000B1F0000}"/>
    <cellStyle name="Total 2 12 7" xfId="3254" xr:uid="{00000000-0005-0000-0000-00000C1F0000}"/>
    <cellStyle name="Total 2 13" xfId="2764" xr:uid="{00000000-0005-0000-0000-00000D1F0000}"/>
    <cellStyle name="Total 2 13 2" xfId="2765" xr:uid="{00000000-0005-0000-0000-00000E1F0000}"/>
    <cellStyle name="Total 2 13 2 2" xfId="4498" xr:uid="{00000000-0005-0000-0000-00000F1F0000}"/>
    <cellStyle name="Total 2 13 2 2 2" xfId="7268" xr:uid="{00000000-0005-0000-0000-0000101F0000}"/>
    <cellStyle name="Total 2 13 2 3" xfId="6285" xr:uid="{00000000-0005-0000-0000-0000111F0000}"/>
    <cellStyle name="Total 2 13 2 4" xfId="3259" xr:uid="{00000000-0005-0000-0000-0000121F0000}"/>
    <cellStyle name="Total 2 13 3" xfId="2766" xr:uid="{00000000-0005-0000-0000-0000131F0000}"/>
    <cellStyle name="Total 2 13 3 2" xfId="4499" xr:uid="{00000000-0005-0000-0000-0000141F0000}"/>
    <cellStyle name="Total 2 13 3 2 2" xfId="7269" xr:uid="{00000000-0005-0000-0000-0000151F0000}"/>
    <cellStyle name="Total 2 13 3 3" xfId="6286" xr:uid="{00000000-0005-0000-0000-0000161F0000}"/>
    <cellStyle name="Total 2 13 3 4" xfId="3260" xr:uid="{00000000-0005-0000-0000-0000171F0000}"/>
    <cellStyle name="Total 2 13 4" xfId="2767" xr:uid="{00000000-0005-0000-0000-0000181F0000}"/>
    <cellStyle name="Total 2 13 4 2" xfId="4500" xr:uid="{00000000-0005-0000-0000-0000191F0000}"/>
    <cellStyle name="Total 2 13 4 2 2" xfId="7270" xr:uid="{00000000-0005-0000-0000-00001A1F0000}"/>
    <cellStyle name="Total 2 13 4 3" xfId="6287" xr:uid="{00000000-0005-0000-0000-00001B1F0000}"/>
    <cellStyle name="Total 2 13 4 4" xfId="3261" xr:uid="{00000000-0005-0000-0000-00001C1F0000}"/>
    <cellStyle name="Total 2 13 5" xfId="4501" xr:uid="{00000000-0005-0000-0000-00001D1F0000}"/>
    <cellStyle name="Total 2 13 5 2" xfId="7271" xr:uid="{00000000-0005-0000-0000-00001E1F0000}"/>
    <cellStyle name="Total 2 13 6" xfId="6284" xr:uid="{00000000-0005-0000-0000-00001F1F0000}"/>
    <cellStyle name="Total 2 13 7" xfId="3258" xr:uid="{00000000-0005-0000-0000-0000201F0000}"/>
    <cellStyle name="Total 2 14" xfId="2768" xr:uid="{00000000-0005-0000-0000-0000211F0000}"/>
    <cellStyle name="Total 2 14 2" xfId="2769" xr:uid="{00000000-0005-0000-0000-0000221F0000}"/>
    <cellStyle name="Total 2 14 2 2" xfId="4502" xr:uid="{00000000-0005-0000-0000-0000231F0000}"/>
    <cellStyle name="Total 2 14 2 2 2" xfId="7272" xr:uid="{00000000-0005-0000-0000-0000241F0000}"/>
    <cellStyle name="Total 2 14 2 3" xfId="6289" xr:uid="{00000000-0005-0000-0000-0000251F0000}"/>
    <cellStyle name="Total 2 14 2 4" xfId="3263" xr:uid="{00000000-0005-0000-0000-0000261F0000}"/>
    <cellStyle name="Total 2 14 3" xfId="2770" xr:uid="{00000000-0005-0000-0000-0000271F0000}"/>
    <cellStyle name="Total 2 14 3 2" xfId="4503" xr:uid="{00000000-0005-0000-0000-0000281F0000}"/>
    <cellStyle name="Total 2 14 3 2 2" xfId="7273" xr:uid="{00000000-0005-0000-0000-0000291F0000}"/>
    <cellStyle name="Total 2 14 3 3" xfId="6290" xr:uid="{00000000-0005-0000-0000-00002A1F0000}"/>
    <cellStyle name="Total 2 14 3 4" xfId="3264" xr:uid="{00000000-0005-0000-0000-00002B1F0000}"/>
    <cellStyle name="Total 2 14 4" xfId="2771" xr:uid="{00000000-0005-0000-0000-00002C1F0000}"/>
    <cellStyle name="Total 2 14 4 2" xfId="4504" xr:uid="{00000000-0005-0000-0000-00002D1F0000}"/>
    <cellStyle name="Total 2 14 4 2 2" xfId="7274" xr:uid="{00000000-0005-0000-0000-00002E1F0000}"/>
    <cellStyle name="Total 2 14 4 3" xfId="6291" xr:uid="{00000000-0005-0000-0000-00002F1F0000}"/>
    <cellStyle name="Total 2 14 4 4" xfId="3265" xr:uid="{00000000-0005-0000-0000-0000301F0000}"/>
    <cellStyle name="Total 2 14 5" xfId="4505" xr:uid="{00000000-0005-0000-0000-0000311F0000}"/>
    <cellStyle name="Total 2 14 5 2" xfId="7275" xr:uid="{00000000-0005-0000-0000-0000321F0000}"/>
    <cellStyle name="Total 2 14 6" xfId="6288" xr:uid="{00000000-0005-0000-0000-0000331F0000}"/>
    <cellStyle name="Total 2 14 7" xfId="3262" xr:uid="{00000000-0005-0000-0000-0000341F0000}"/>
    <cellStyle name="Total 2 15" xfId="2772" xr:uid="{00000000-0005-0000-0000-0000351F0000}"/>
    <cellStyle name="Total 2 15 2" xfId="2773" xr:uid="{00000000-0005-0000-0000-0000361F0000}"/>
    <cellStyle name="Total 2 15 2 2" xfId="4506" xr:uid="{00000000-0005-0000-0000-0000371F0000}"/>
    <cellStyle name="Total 2 15 2 2 2" xfId="7276" xr:uid="{00000000-0005-0000-0000-0000381F0000}"/>
    <cellStyle name="Total 2 15 2 3" xfId="6293" xr:uid="{00000000-0005-0000-0000-0000391F0000}"/>
    <cellStyle name="Total 2 15 2 4" xfId="3267" xr:uid="{00000000-0005-0000-0000-00003A1F0000}"/>
    <cellStyle name="Total 2 15 3" xfId="2774" xr:uid="{00000000-0005-0000-0000-00003B1F0000}"/>
    <cellStyle name="Total 2 15 3 2" xfId="4507" xr:uid="{00000000-0005-0000-0000-00003C1F0000}"/>
    <cellStyle name="Total 2 15 3 2 2" xfId="7277" xr:uid="{00000000-0005-0000-0000-00003D1F0000}"/>
    <cellStyle name="Total 2 15 3 3" xfId="6294" xr:uid="{00000000-0005-0000-0000-00003E1F0000}"/>
    <cellStyle name="Total 2 15 3 4" xfId="3268" xr:uid="{00000000-0005-0000-0000-00003F1F0000}"/>
    <cellStyle name="Total 2 15 4" xfId="2775" xr:uid="{00000000-0005-0000-0000-0000401F0000}"/>
    <cellStyle name="Total 2 15 4 2" xfId="4508" xr:uid="{00000000-0005-0000-0000-0000411F0000}"/>
    <cellStyle name="Total 2 15 4 2 2" xfId="7278" xr:uid="{00000000-0005-0000-0000-0000421F0000}"/>
    <cellStyle name="Total 2 15 4 3" xfId="6295" xr:uid="{00000000-0005-0000-0000-0000431F0000}"/>
    <cellStyle name="Total 2 15 4 4" xfId="3269" xr:uid="{00000000-0005-0000-0000-0000441F0000}"/>
    <cellStyle name="Total 2 15 5" xfId="4509" xr:uid="{00000000-0005-0000-0000-0000451F0000}"/>
    <cellStyle name="Total 2 15 5 2" xfId="7279" xr:uid="{00000000-0005-0000-0000-0000461F0000}"/>
    <cellStyle name="Total 2 15 6" xfId="6292" xr:uid="{00000000-0005-0000-0000-0000471F0000}"/>
    <cellStyle name="Total 2 15 7" xfId="3266" xr:uid="{00000000-0005-0000-0000-0000481F0000}"/>
    <cellStyle name="Total 2 16" xfId="2776" xr:uid="{00000000-0005-0000-0000-0000491F0000}"/>
    <cellStyle name="Total 2 16 2" xfId="2777" xr:uid="{00000000-0005-0000-0000-00004A1F0000}"/>
    <cellStyle name="Total 2 16 2 2" xfId="4510" xr:uid="{00000000-0005-0000-0000-00004B1F0000}"/>
    <cellStyle name="Total 2 16 2 2 2" xfId="7280" xr:uid="{00000000-0005-0000-0000-00004C1F0000}"/>
    <cellStyle name="Total 2 16 2 3" xfId="6297" xr:uid="{00000000-0005-0000-0000-00004D1F0000}"/>
    <cellStyle name="Total 2 16 2 4" xfId="3271" xr:uid="{00000000-0005-0000-0000-00004E1F0000}"/>
    <cellStyle name="Total 2 16 3" xfId="2778" xr:uid="{00000000-0005-0000-0000-00004F1F0000}"/>
    <cellStyle name="Total 2 16 3 2" xfId="4511" xr:uid="{00000000-0005-0000-0000-0000501F0000}"/>
    <cellStyle name="Total 2 16 3 2 2" xfId="7281" xr:uid="{00000000-0005-0000-0000-0000511F0000}"/>
    <cellStyle name="Total 2 16 3 3" xfId="6298" xr:uid="{00000000-0005-0000-0000-0000521F0000}"/>
    <cellStyle name="Total 2 16 3 4" xfId="3272" xr:uid="{00000000-0005-0000-0000-0000531F0000}"/>
    <cellStyle name="Total 2 16 4" xfId="2779" xr:uid="{00000000-0005-0000-0000-0000541F0000}"/>
    <cellStyle name="Total 2 16 4 2" xfId="4512" xr:uid="{00000000-0005-0000-0000-0000551F0000}"/>
    <cellStyle name="Total 2 16 4 2 2" xfId="7282" xr:uid="{00000000-0005-0000-0000-0000561F0000}"/>
    <cellStyle name="Total 2 16 4 3" xfId="6299" xr:uid="{00000000-0005-0000-0000-0000571F0000}"/>
    <cellStyle name="Total 2 16 4 4" xfId="3273" xr:uid="{00000000-0005-0000-0000-0000581F0000}"/>
    <cellStyle name="Total 2 16 5" xfId="4513" xr:uid="{00000000-0005-0000-0000-0000591F0000}"/>
    <cellStyle name="Total 2 16 5 2" xfId="7283" xr:uid="{00000000-0005-0000-0000-00005A1F0000}"/>
    <cellStyle name="Total 2 16 6" xfId="6296" xr:uid="{00000000-0005-0000-0000-00005B1F0000}"/>
    <cellStyle name="Total 2 16 7" xfId="3270" xr:uid="{00000000-0005-0000-0000-00005C1F0000}"/>
    <cellStyle name="Total 2 17" xfId="2780" xr:uid="{00000000-0005-0000-0000-00005D1F0000}"/>
    <cellStyle name="Total 2 17 2" xfId="2781" xr:uid="{00000000-0005-0000-0000-00005E1F0000}"/>
    <cellStyle name="Total 2 17 2 2" xfId="4514" xr:uid="{00000000-0005-0000-0000-00005F1F0000}"/>
    <cellStyle name="Total 2 17 2 2 2" xfId="7284" xr:uid="{00000000-0005-0000-0000-0000601F0000}"/>
    <cellStyle name="Total 2 17 2 3" xfId="6301" xr:uid="{00000000-0005-0000-0000-0000611F0000}"/>
    <cellStyle name="Total 2 17 2 4" xfId="3275" xr:uid="{00000000-0005-0000-0000-0000621F0000}"/>
    <cellStyle name="Total 2 17 3" xfId="2782" xr:uid="{00000000-0005-0000-0000-0000631F0000}"/>
    <cellStyle name="Total 2 17 3 2" xfId="4515" xr:uid="{00000000-0005-0000-0000-0000641F0000}"/>
    <cellStyle name="Total 2 17 3 2 2" xfId="7285" xr:uid="{00000000-0005-0000-0000-0000651F0000}"/>
    <cellStyle name="Total 2 17 3 3" xfId="6302" xr:uid="{00000000-0005-0000-0000-0000661F0000}"/>
    <cellStyle name="Total 2 17 3 4" xfId="3276" xr:uid="{00000000-0005-0000-0000-0000671F0000}"/>
    <cellStyle name="Total 2 17 4" xfId="2783" xr:uid="{00000000-0005-0000-0000-0000681F0000}"/>
    <cellStyle name="Total 2 17 4 2" xfId="4516" xr:uid="{00000000-0005-0000-0000-0000691F0000}"/>
    <cellStyle name="Total 2 17 4 2 2" xfId="7286" xr:uid="{00000000-0005-0000-0000-00006A1F0000}"/>
    <cellStyle name="Total 2 17 4 3" xfId="6303" xr:uid="{00000000-0005-0000-0000-00006B1F0000}"/>
    <cellStyle name="Total 2 17 4 4" xfId="3277" xr:uid="{00000000-0005-0000-0000-00006C1F0000}"/>
    <cellStyle name="Total 2 17 5" xfId="4517" xr:uid="{00000000-0005-0000-0000-00006D1F0000}"/>
    <cellStyle name="Total 2 17 5 2" xfId="7287" xr:uid="{00000000-0005-0000-0000-00006E1F0000}"/>
    <cellStyle name="Total 2 17 6" xfId="6300" xr:uid="{00000000-0005-0000-0000-00006F1F0000}"/>
    <cellStyle name="Total 2 17 7" xfId="3274" xr:uid="{00000000-0005-0000-0000-0000701F0000}"/>
    <cellStyle name="Total 2 18" xfId="2784" xr:uid="{00000000-0005-0000-0000-0000711F0000}"/>
    <cellStyle name="Total 2 18 2" xfId="2785" xr:uid="{00000000-0005-0000-0000-0000721F0000}"/>
    <cellStyle name="Total 2 18 2 2" xfId="4518" xr:uid="{00000000-0005-0000-0000-0000731F0000}"/>
    <cellStyle name="Total 2 18 2 2 2" xfId="7288" xr:uid="{00000000-0005-0000-0000-0000741F0000}"/>
    <cellStyle name="Total 2 18 2 3" xfId="6305" xr:uid="{00000000-0005-0000-0000-0000751F0000}"/>
    <cellStyle name="Total 2 18 2 4" xfId="3279" xr:uid="{00000000-0005-0000-0000-0000761F0000}"/>
    <cellStyle name="Total 2 18 3" xfId="2786" xr:uid="{00000000-0005-0000-0000-0000771F0000}"/>
    <cellStyle name="Total 2 18 3 2" xfId="4519" xr:uid="{00000000-0005-0000-0000-0000781F0000}"/>
    <cellStyle name="Total 2 18 3 2 2" xfId="7289" xr:uid="{00000000-0005-0000-0000-0000791F0000}"/>
    <cellStyle name="Total 2 18 3 3" xfId="6306" xr:uid="{00000000-0005-0000-0000-00007A1F0000}"/>
    <cellStyle name="Total 2 18 3 4" xfId="3280" xr:uid="{00000000-0005-0000-0000-00007B1F0000}"/>
    <cellStyle name="Total 2 18 4" xfId="2787" xr:uid="{00000000-0005-0000-0000-00007C1F0000}"/>
    <cellStyle name="Total 2 18 4 2" xfId="4520" xr:uid="{00000000-0005-0000-0000-00007D1F0000}"/>
    <cellStyle name="Total 2 18 4 2 2" xfId="7290" xr:uid="{00000000-0005-0000-0000-00007E1F0000}"/>
    <cellStyle name="Total 2 18 4 3" xfId="6307" xr:uid="{00000000-0005-0000-0000-00007F1F0000}"/>
    <cellStyle name="Total 2 18 4 4" xfId="3281" xr:uid="{00000000-0005-0000-0000-0000801F0000}"/>
    <cellStyle name="Total 2 18 5" xfId="4521" xr:uid="{00000000-0005-0000-0000-0000811F0000}"/>
    <cellStyle name="Total 2 18 5 2" xfId="7291" xr:uid="{00000000-0005-0000-0000-0000821F0000}"/>
    <cellStyle name="Total 2 18 6" xfId="6304" xr:uid="{00000000-0005-0000-0000-0000831F0000}"/>
    <cellStyle name="Total 2 18 7" xfId="3278" xr:uid="{00000000-0005-0000-0000-0000841F0000}"/>
    <cellStyle name="Total 2 19" xfId="2788" xr:uid="{00000000-0005-0000-0000-0000851F0000}"/>
    <cellStyle name="Total 2 19 2" xfId="2789" xr:uid="{00000000-0005-0000-0000-0000861F0000}"/>
    <cellStyle name="Total 2 19 2 2" xfId="4522" xr:uid="{00000000-0005-0000-0000-0000871F0000}"/>
    <cellStyle name="Total 2 19 2 2 2" xfId="7292" xr:uid="{00000000-0005-0000-0000-0000881F0000}"/>
    <cellStyle name="Total 2 19 2 3" xfId="6309" xr:uid="{00000000-0005-0000-0000-0000891F0000}"/>
    <cellStyle name="Total 2 19 2 4" xfId="3283" xr:uid="{00000000-0005-0000-0000-00008A1F0000}"/>
    <cellStyle name="Total 2 19 3" xfId="2790" xr:uid="{00000000-0005-0000-0000-00008B1F0000}"/>
    <cellStyle name="Total 2 19 3 2" xfId="4523" xr:uid="{00000000-0005-0000-0000-00008C1F0000}"/>
    <cellStyle name="Total 2 19 3 2 2" xfId="7293" xr:uid="{00000000-0005-0000-0000-00008D1F0000}"/>
    <cellStyle name="Total 2 19 3 3" xfId="6310" xr:uid="{00000000-0005-0000-0000-00008E1F0000}"/>
    <cellStyle name="Total 2 19 3 4" xfId="3284" xr:uid="{00000000-0005-0000-0000-00008F1F0000}"/>
    <cellStyle name="Total 2 19 4" xfId="2791" xr:uid="{00000000-0005-0000-0000-0000901F0000}"/>
    <cellStyle name="Total 2 19 4 2" xfId="4524" xr:uid="{00000000-0005-0000-0000-0000911F0000}"/>
    <cellStyle name="Total 2 19 4 2 2" xfId="7294" xr:uid="{00000000-0005-0000-0000-0000921F0000}"/>
    <cellStyle name="Total 2 19 4 3" xfId="6311" xr:uid="{00000000-0005-0000-0000-0000931F0000}"/>
    <cellStyle name="Total 2 19 4 4" xfId="3285" xr:uid="{00000000-0005-0000-0000-0000941F0000}"/>
    <cellStyle name="Total 2 19 5" xfId="4525" xr:uid="{00000000-0005-0000-0000-0000951F0000}"/>
    <cellStyle name="Total 2 19 5 2" xfId="7295" xr:uid="{00000000-0005-0000-0000-0000961F0000}"/>
    <cellStyle name="Total 2 19 6" xfId="6308" xr:uid="{00000000-0005-0000-0000-0000971F0000}"/>
    <cellStyle name="Total 2 19 7" xfId="3282" xr:uid="{00000000-0005-0000-0000-0000981F0000}"/>
    <cellStyle name="Total 2 2" xfId="2792" xr:uid="{00000000-0005-0000-0000-0000991F0000}"/>
    <cellStyle name="Total 2 2 2" xfId="2793" xr:uid="{00000000-0005-0000-0000-00009A1F0000}"/>
    <cellStyle name="Total 2 2 2 2" xfId="4526" xr:uid="{00000000-0005-0000-0000-00009B1F0000}"/>
    <cellStyle name="Total 2 2 2 2 2" xfId="7296" xr:uid="{00000000-0005-0000-0000-00009C1F0000}"/>
    <cellStyle name="Total 2 2 2 3" xfId="6313" xr:uid="{00000000-0005-0000-0000-00009D1F0000}"/>
    <cellStyle name="Total 2 2 2 4" xfId="3287" xr:uid="{00000000-0005-0000-0000-00009E1F0000}"/>
    <cellStyle name="Total 2 2 3" xfId="2794" xr:uid="{00000000-0005-0000-0000-00009F1F0000}"/>
    <cellStyle name="Total 2 2 3 2" xfId="4527" xr:uid="{00000000-0005-0000-0000-0000A01F0000}"/>
    <cellStyle name="Total 2 2 3 2 2" xfId="7297" xr:uid="{00000000-0005-0000-0000-0000A11F0000}"/>
    <cellStyle name="Total 2 2 3 3" xfId="6314" xr:uid="{00000000-0005-0000-0000-0000A21F0000}"/>
    <cellStyle name="Total 2 2 3 4" xfId="3288" xr:uid="{00000000-0005-0000-0000-0000A31F0000}"/>
    <cellStyle name="Total 2 2 4" xfId="2795" xr:uid="{00000000-0005-0000-0000-0000A41F0000}"/>
    <cellStyle name="Total 2 2 4 2" xfId="4528" xr:uid="{00000000-0005-0000-0000-0000A51F0000}"/>
    <cellStyle name="Total 2 2 4 2 2" xfId="7298" xr:uid="{00000000-0005-0000-0000-0000A61F0000}"/>
    <cellStyle name="Total 2 2 4 3" xfId="6315" xr:uid="{00000000-0005-0000-0000-0000A71F0000}"/>
    <cellStyle name="Total 2 2 4 4" xfId="3289" xr:uid="{00000000-0005-0000-0000-0000A81F0000}"/>
    <cellStyle name="Total 2 2 5" xfId="4529" xr:uid="{00000000-0005-0000-0000-0000A91F0000}"/>
    <cellStyle name="Total 2 2 5 2" xfId="7299" xr:uid="{00000000-0005-0000-0000-0000AA1F0000}"/>
    <cellStyle name="Total 2 2 6" xfId="6312" xr:uid="{00000000-0005-0000-0000-0000AB1F0000}"/>
    <cellStyle name="Total 2 2 7" xfId="3286" xr:uid="{00000000-0005-0000-0000-0000AC1F0000}"/>
    <cellStyle name="Total 2 20" xfId="2796" xr:uid="{00000000-0005-0000-0000-0000AD1F0000}"/>
    <cellStyle name="Total 2 20 2" xfId="2797" xr:uid="{00000000-0005-0000-0000-0000AE1F0000}"/>
    <cellStyle name="Total 2 20 2 2" xfId="4530" xr:uid="{00000000-0005-0000-0000-0000AF1F0000}"/>
    <cellStyle name="Total 2 20 2 2 2" xfId="7300" xr:uid="{00000000-0005-0000-0000-0000B01F0000}"/>
    <cellStyle name="Total 2 20 2 3" xfId="6317" xr:uid="{00000000-0005-0000-0000-0000B11F0000}"/>
    <cellStyle name="Total 2 20 2 4" xfId="3291" xr:uid="{00000000-0005-0000-0000-0000B21F0000}"/>
    <cellStyle name="Total 2 20 3" xfId="2798" xr:uid="{00000000-0005-0000-0000-0000B31F0000}"/>
    <cellStyle name="Total 2 20 3 2" xfId="4531" xr:uid="{00000000-0005-0000-0000-0000B41F0000}"/>
    <cellStyle name="Total 2 20 3 2 2" xfId="7301" xr:uid="{00000000-0005-0000-0000-0000B51F0000}"/>
    <cellStyle name="Total 2 20 3 3" xfId="6318" xr:uid="{00000000-0005-0000-0000-0000B61F0000}"/>
    <cellStyle name="Total 2 20 3 4" xfId="3292" xr:uid="{00000000-0005-0000-0000-0000B71F0000}"/>
    <cellStyle name="Total 2 20 4" xfId="2799" xr:uid="{00000000-0005-0000-0000-0000B81F0000}"/>
    <cellStyle name="Total 2 20 4 2" xfId="4532" xr:uid="{00000000-0005-0000-0000-0000B91F0000}"/>
    <cellStyle name="Total 2 20 4 2 2" xfId="7302" xr:uid="{00000000-0005-0000-0000-0000BA1F0000}"/>
    <cellStyle name="Total 2 20 4 3" xfId="6319" xr:uid="{00000000-0005-0000-0000-0000BB1F0000}"/>
    <cellStyle name="Total 2 20 4 4" xfId="3293" xr:uid="{00000000-0005-0000-0000-0000BC1F0000}"/>
    <cellStyle name="Total 2 20 5" xfId="4533" xr:uid="{00000000-0005-0000-0000-0000BD1F0000}"/>
    <cellStyle name="Total 2 20 5 2" xfId="7303" xr:uid="{00000000-0005-0000-0000-0000BE1F0000}"/>
    <cellStyle name="Total 2 20 6" xfId="6316" xr:uid="{00000000-0005-0000-0000-0000BF1F0000}"/>
    <cellStyle name="Total 2 20 7" xfId="3290" xr:uid="{00000000-0005-0000-0000-0000C01F0000}"/>
    <cellStyle name="Total 2 21" xfId="2800" xr:uid="{00000000-0005-0000-0000-0000C11F0000}"/>
    <cellStyle name="Total 2 21 2" xfId="2801" xr:uid="{00000000-0005-0000-0000-0000C21F0000}"/>
    <cellStyle name="Total 2 21 2 2" xfId="4534" xr:uid="{00000000-0005-0000-0000-0000C31F0000}"/>
    <cellStyle name="Total 2 21 2 2 2" xfId="7304" xr:uid="{00000000-0005-0000-0000-0000C41F0000}"/>
    <cellStyle name="Total 2 21 2 3" xfId="6321" xr:uid="{00000000-0005-0000-0000-0000C51F0000}"/>
    <cellStyle name="Total 2 21 2 4" xfId="3295" xr:uid="{00000000-0005-0000-0000-0000C61F0000}"/>
    <cellStyle name="Total 2 21 3" xfId="2802" xr:uid="{00000000-0005-0000-0000-0000C71F0000}"/>
    <cellStyle name="Total 2 21 3 2" xfId="4535" xr:uid="{00000000-0005-0000-0000-0000C81F0000}"/>
    <cellStyle name="Total 2 21 3 2 2" xfId="7305" xr:uid="{00000000-0005-0000-0000-0000C91F0000}"/>
    <cellStyle name="Total 2 21 3 3" xfId="6322" xr:uid="{00000000-0005-0000-0000-0000CA1F0000}"/>
    <cellStyle name="Total 2 21 3 4" xfId="3296" xr:uid="{00000000-0005-0000-0000-0000CB1F0000}"/>
    <cellStyle name="Total 2 21 4" xfId="2803" xr:uid="{00000000-0005-0000-0000-0000CC1F0000}"/>
    <cellStyle name="Total 2 21 4 2" xfId="4536" xr:uid="{00000000-0005-0000-0000-0000CD1F0000}"/>
    <cellStyle name="Total 2 21 4 2 2" xfId="7306" xr:uid="{00000000-0005-0000-0000-0000CE1F0000}"/>
    <cellStyle name="Total 2 21 4 3" xfId="6323" xr:uid="{00000000-0005-0000-0000-0000CF1F0000}"/>
    <cellStyle name="Total 2 21 4 4" xfId="3297" xr:uid="{00000000-0005-0000-0000-0000D01F0000}"/>
    <cellStyle name="Total 2 21 5" xfId="4537" xr:uid="{00000000-0005-0000-0000-0000D11F0000}"/>
    <cellStyle name="Total 2 21 5 2" xfId="7307" xr:uid="{00000000-0005-0000-0000-0000D21F0000}"/>
    <cellStyle name="Total 2 21 6" xfId="6320" xr:uid="{00000000-0005-0000-0000-0000D31F0000}"/>
    <cellStyle name="Total 2 21 7" xfId="3294" xr:uid="{00000000-0005-0000-0000-0000D41F0000}"/>
    <cellStyle name="Total 2 22" xfId="2804" xr:uid="{00000000-0005-0000-0000-0000D51F0000}"/>
    <cellStyle name="Total 2 22 2" xfId="2805" xr:uid="{00000000-0005-0000-0000-0000D61F0000}"/>
    <cellStyle name="Total 2 22 2 2" xfId="4538" xr:uid="{00000000-0005-0000-0000-0000D71F0000}"/>
    <cellStyle name="Total 2 22 2 2 2" xfId="7308" xr:uid="{00000000-0005-0000-0000-0000D81F0000}"/>
    <cellStyle name="Total 2 22 2 3" xfId="6325" xr:uid="{00000000-0005-0000-0000-0000D91F0000}"/>
    <cellStyle name="Total 2 22 2 4" xfId="3299" xr:uid="{00000000-0005-0000-0000-0000DA1F0000}"/>
    <cellStyle name="Total 2 22 3" xfId="2806" xr:uid="{00000000-0005-0000-0000-0000DB1F0000}"/>
    <cellStyle name="Total 2 22 3 2" xfId="4539" xr:uid="{00000000-0005-0000-0000-0000DC1F0000}"/>
    <cellStyle name="Total 2 22 3 2 2" xfId="7309" xr:uid="{00000000-0005-0000-0000-0000DD1F0000}"/>
    <cellStyle name="Total 2 22 3 3" xfId="6326" xr:uid="{00000000-0005-0000-0000-0000DE1F0000}"/>
    <cellStyle name="Total 2 22 3 4" xfId="3300" xr:uid="{00000000-0005-0000-0000-0000DF1F0000}"/>
    <cellStyle name="Total 2 22 4" xfId="2807" xr:uid="{00000000-0005-0000-0000-0000E01F0000}"/>
    <cellStyle name="Total 2 22 4 2" xfId="4540" xr:uid="{00000000-0005-0000-0000-0000E11F0000}"/>
    <cellStyle name="Total 2 22 4 2 2" xfId="7310" xr:uid="{00000000-0005-0000-0000-0000E21F0000}"/>
    <cellStyle name="Total 2 22 4 3" xfId="6327" xr:uid="{00000000-0005-0000-0000-0000E31F0000}"/>
    <cellStyle name="Total 2 22 4 4" xfId="3301" xr:uid="{00000000-0005-0000-0000-0000E41F0000}"/>
    <cellStyle name="Total 2 22 5" xfId="4541" xr:uid="{00000000-0005-0000-0000-0000E51F0000}"/>
    <cellStyle name="Total 2 22 5 2" xfId="7311" xr:uid="{00000000-0005-0000-0000-0000E61F0000}"/>
    <cellStyle name="Total 2 22 6" xfId="6324" xr:uid="{00000000-0005-0000-0000-0000E71F0000}"/>
    <cellStyle name="Total 2 22 7" xfId="3298" xr:uid="{00000000-0005-0000-0000-0000E81F0000}"/>
    <cellStyle name="Total 2 23" xfId="2808" xr:uid="{00000000-0005-0000-0000-0000E91F0000}"/>
    <cellStyle name="Total 2 23 2" xfId="2809" xr:uid="{00000000-0005-0000-0000-0000EA1F0000}"/>
    <cellStyle name="Total 2 23 2 2" xfId="4542" xr:uid="{00000000-0005-0000-0000-0000EB1F0000}"/>
    <cellStyle name="Total 2 23 2 2 2" xfId="7312" xr:uid="{00000000-0005-0000-0000-0000EC1F0000}"/>
    <cellStyle name="Total 2 23 2 3" xfId="6329" xr:uid="{00000000-0005-0000-0000-0000ED1F0000}"/>
    <cellStyle name="Total 2 23 2 4" xfId="3303" xr:uid="{00000000-0005-0000-0000-0000EE1F0000}"/>
    <cellStyle name="Total 2 23 3" xfId="2810" xr:uid="{00000000-0005-0000-0000-0000EF1F0000}"/>
    <cellStyle name="Total 2 23 3 2" xfId="4543" xr:uid="{00000000-0005-0000-0000-0000F01F0000}"/>
    <cellStyle name="Total 2 23 3 2 2" xfId="7313" xr:uid="{00000000-0005-0000-0000-0000F11F0000}"/>
    <cellStyle name="Total 2 23 3 3" xfId="6330" xr:uid="{00000000-0005-0000-0000-0000F21F0000}"/>
    <cellStyle name="Total 2 23 3 4" xfId="3304" xr:uid="{00000000-0005-0000-0000-0000F31F0000}"/>
    <cellStyle name="Total 2 23 4" xfId="2811" xr:uid="{00000000-0005-0000-0000-0000F41F0000}"/>
    <cellStyle name="Total 2 23 4 2" xfId="4544" xr:uid="{00000000-0005-0000-0000-0000F51F0000}"/>
    <cellStyle name="Total 2 23 4 2 2" xfId="7314" xr:uid="{00000000-0005-0000-0000-0000F61F0000}"/>
    <cellStyle name="Total 2 23 4 3" xfId="6331" xr:uid="{00000000-0005-0000-0000-0000F71F0000}"/>
    <cellStyle name="Total 2 23 4 4" xfId="3305" xr:uid="{00000000-0005-0000-0000-0000F81F0000}"/>
    <cellStyle name="Total 2 23 5" xfId="4545" xr:uid="{00000000-0005-0000-0000-0000F91F0000}"/>
    <cellStyle name="Total 2 23 5 2" xfId="7315" xr:uid="{00000000-0005-0000-0000-0000FA1F0000}"/>
    <cellStyle name="Total 2 23 6" xfId="6328" xr:uid="{00000000-0005-0000-0000-0000FB1F0000}"/>
    <cellStyle name="Total 2 23 7" xfId="3302" xr:uid="{00000000-0005-0000-0000-0000FC1F0000}"/>
    <cellStyle name="Total 2 24" xfId="2812" xr:uid="{00000000-0005-0000-0000-0000FD1F0000}"/>
    <cellStyle name="Total 2 24 2" xfId="2813" xr:uid="{00000000-0005-0000-0000-0000FE1F0000}"/>
    <cellStyle name="Total 2 24 2 2" xfId="4546" xr:uid="{00000000-0005-0000-0000-0000FF1F0000}"/>
    <cellStyle name="Total 2 24 2 2 2" xfId="7316" xr:uid="{00000000-0005-0000-0000-000000200000}"/>
    <cellStyle name="Total 2 24 2 3" xfId="6333" xr:uid="{00000000-0005-0000-0000-000001200000}"/>
    <cellStyle name="Total 2 24 2 4" xfId="3307" xr:uid="{00000000-0005-0000-0000-000002200000}"/>
    <cellStyle name="Total 2 24 3" xfId="2814" xr:uid="{00000000-0005-0000-0000-000003200000}"/>
    <cellStyle name="Total 2 24 3 2" xfId="4547" xr:uid="{00000000-0005-0000-0000-000004200000}"/>
    <cellStyle name="Total 2 24 3 2 2" xfId="7317" xr:uid="{00000000-0005-0000-0000-000005200000}"/>
    <cellStyle name="Total 2 24 3 3" xfId="6334" xr:uid="{00000000-0005-0000-0000-000006200000}"/>
    <cellStyle name="Total 2 24 3 4" xfId="3308" xr:uid="{00000000-0005-0000-0000-000007200000}"/>
    <cellStyle name="Total 2 24 4" xfId="2815" xr:uid="{00000000-0005-0000-0000-000008200000}"/>
    <cellStyle name="Total 2 24 4 2" xfId="4548" xr:uid="{00000000-0005-0000-0000-000009200000}"/>
    <cellStyle name="Total 2 24 4 2 2" xfId="7318" xr:uid="{00000000-0005-0000-0000-00000A200000}"/>
    <cellStyle name="Total 2 24 4 3" xfId="6335" xr:uid="{00000000-0005-0000-0000-00000B200000}"/>
    <cellStyle name="Total 2 24 4 4" xfId="3309" xr:uid="{00000000-0005-0000-0000-00000C200000}"/>
    <cellStyle name="Total 2 24 5" xfId="4549" xr:uid="{00000000-0005-0000-0000-00000D200000}"/>
    <cellStyle name="Total 2 24 5 2" xfId="7319" xr:uid="{00000000-0005-0000-0000-00000E200000}"/>
    <cellStyle name="Total 2 24 6" xfId="6332" xr:uid="{00000000-0005-0000-0000-00000F200000}"/>
    <cellStyle name="Total 2 24 7" xfId="3306" xr:uid="{00000000-0005-0000-0000-000010200000}"/>
    <cellStyle name="Total 2 25" xfId="2816" xr:uid="{00000000-0005-0000-0000-000011200000}"/>
    <cellStyle name="Total 2 25 2" xfId="2817" xr:uid="{00000000-0005-0000-0000-000012200000}"/>
    <cellStyle name="Total 2 25 2 2" xfId="4550" xr:uid="{00000000-0005-0000-0000-000013200000}"/>
    <cellStyle name="Total 2 25 2 2 2" xfId="7320" xr:uid="{00000000-0005-0000-0000-000014200000}"/>
    <cellStyle name="Total 2 25 2 3" xfId="6337" xr:uid="{00000000-0005-0000-0000-000015200000}"/>
    <cellStyle name="Total 2 25 2 4" xfId="3311" xr:uid="{00000000-0005-0000-0000-000016200000}"/>
    <cellStyle name="Total 2 25 3" xfId="2818" xr:uid="{00000000-0005-0000-0000-000017200000}"/>
    <cellStyle name="Total 2 25 3 2" xfId="4551" xr:uid="{00000000-0005-0000-0000-000018200000}"/>
    <cellStyle name="Total 2 25 3 2 2" xfId="7321" xr:uid="{00000000-0005-0000-0000-000019200000}"/>
    <cellStyle name="Total 2 25 3 3" xfId="6338" xr:uid="{00000000-0005-0000-0000-00001A200000}"/>
    <cellStyle name="Total 2 25 3 4" xfId="3312" xr:uid="{00000000-0005-0000-0000-00001B200000}"/>
    <cellStyle name="Total 2 25 4" xfId="2819" xr:uid="{00000000-0005-0000-0000-00001C200000}"/>
    <cellStyle name="Total 2 25 4 2" xfId="4552" xr:uid="{00000000-0005-0000-0000-00001D200000}"/>
    <cellStyle name="Total 2 25 4 2 2" xfId="7322" xr:uid="{00000000-0005-0000-0000-00001E200000}"/>
    <cellStyle name="Total 2 25 4 3" xfId="6339" xr:uid="{00000000-0005-0000-0000-00001F200000}"/>
    <cellStyle name="Total 2 25 4 4" xfId="3313" xr:uid="{00000000-0005-0000-0000-000020200000}"/>
    <cellStyle name="Total 2 25 5" xfId="4553" xr:uid="{00000000-0005-0000-0000-000021200000}"/>
    <cellStyle name="Total 2 25 5 2" xfId="7323" xr:uid="{00000000-0005-0000-0000-000022200000}"/>
    <cellStyle name="Total 2 25 6" xfId="6336" xr:uid="{00000000-0005-0000-0000-000023200000}"/>
    <cellStyle name="Total 2 25 7" xfId="3310" xr:uid="{00000000-0005-0000-0000-000024200000}"/>
    <cellStyle name="Total 2 26" xfId="2820" xr:uid="{00000000-0005-0000-0000-000025200000}"/>
    <cellStyle name="Total 2 26 2" xfId="2821" xr:uid="{00000000-0005-0000-0000-000026200000}"/>
    <cellStyle name="Total 2 26 2 2" xfId="4554" xr:uid="{00000000-0005-0000-0000-000027200000}"/>
    <cellStyle name="Total 2 26 2 2 2" xfId="7324" xr:uid="{00000000-0005-0000-0000-000028200000}"/>
    <cellStyle name="Total 2 26 2 3" xfId="6341" xr:uid="{00000000-0005-0000-0000-000029200000}"/>
    <cellStyle name="Total 2 26 2 4" xfId="3315" xr:uid="{00000000-0005-0000-0000-00002A200000}"/>
    <cellStyle name="Total 2 26 3" xfId="2822" xr:uid="{00000000-0005-0000-0000-00002B200000}"/>
    <cellStyle name="Total 2 26 3 2" xfId="4555" xr:uid="{00000000-0005-0000-0000-00002C200000}"/>
    <cellStyle name="Total 2 26 3 2 2" xfId="7325" xr:uid="{00000000-0005-0000-0000-00002D200000}"/>
    <cellStyle name="Total 2 26 3 3" xfId="6342" xr:uid="{00000000-0005-0000-0000-00002E200000}"/>
    <cellStyle name="Total 2 26 3 4" xfId="3316" xr:uid="{00000000-0005-0000-0000-00002F200000}"/>
    <cellStyle name="Total 2 26 4" xfId="2823" xr:uid="{00000000-0005-0000-0000-000030200000}"/>
    <cellStyle name="Total 2 26 4 2" xfId="4556" xr:uid="{00000000-0005-0000-0000-000031200000}"/>
    <cellStyle name="Total 2 26 4 2 2" xfId="7326" xr:uid="{00000000-0005-0000-0000-000032200000}"/>
    <cellStyle name="Total 2 26 4 3" xfId="6343" xr:uid="{00000000-0005-0000-0000-000033200000}"/>
    <cellStyle name="Total 2 26 4 4" xfId="3317" xr:uid="{00000000-0005-0000-0000-000034200000}"/>
    <cellStyle name="Total 2 26 5" xfId="4557" xr:uid="{00000000-0005-0000-0000-000035200000}"/>
    <cellStyle name="Total 2 26 5 2" xfId="7327" xr:uid="{00000000-0005-0000-0000-000036200000}"/>
    <cellStyle name="Total 2 26 6" xfId="6340" xr:uid="{00000000-0005-0000-0000-000037200000}"/>
    <cellStyle name="Total 2 26 7" xfId="3314" xr:uid="{00000000-0005-0000-0000-000038200000}"/>
    <cellStyle name="Total 2 27" xfId="2824" xr:uid="{00000000-0005-0000-0000-000039200000}"/>
    <cellStyle name="Total 2 27 2" xfId="2825" xr:uid="{00000000-0005-0000-0000-00003A200000}"/>
    <cellStyle name="Total 2 27 2 2" xfId="4558" xr:uid="{00000000-0005-0000-0000-00003B200000}"/>
    <cellStyle name="Total 2 27 2 2 2" xfId="7328" xr:uid="{00000000-0005-0000-0000-00003C200000}"/>
    <cellStyle name="Total 2 27 2 3" xfId="6345" xr:uid="{00000000-0005-0000-0000-00003D200000}"/>
    <cellStyle name="Total 2 27 2 4" xfId="3319" xr:uid="{00000000-0005-0000-0000-00003E200000}"/>
    <cellStyle name="Total 2 27 3" xfId="2826" xr:uid="{00000000-0005-0000-0000-00003F200000}"/>
    <cellStyle name="Total 2 27 3 2" xfId="4559" xr:uid="{00000000-0005-0000-0000-000040200000}"/>
    <cellStyle name="Total 2 27 3 2 2" xfId="7329" xr:uid="{00000000-0005-0000-0000-000041200000}"/>
    <cellStyle name="Total 2 27 3 3" xfId="6346" xr:uid="{00000000-0005-0000-0000-000042200000}"/>
    <cellStyle name="Total 2 27 3 4" xfId="3320" xr:uid="{00000000-0005-0000-0000-000043200000}"/>
    <cellStyle name="Total 2 27 4" xfId="2827" xr:uid="{00000000-0005-0000-0000-000044200000}"/>
    <cellStyle name="Total 2 27 4 2" xfId="4560" xr:uid="{00000000-0005-0000-0000-000045200000}"/>
    <cellStyle name="Total 2 27 4 2 2" xfId="7330" xr:uid="{00000000-0005-0000-0000-000046200000}"/>
    <cellStyle name="Total 2 27 4 3" xfId="6347" xr:uid="{00000000-0005-0000-0000-000047200000}"/>
    <cellStyle name="Total 2 27 4 4" xfId="3321" xr:uid="{00000000-0005-0000-0000-000048200000}"/>
    <cellStyle name="Total 2 27 5" xfId="4561" xr:uid="{00000000-0005-0000-0000-000049200000}"/>
    <cellStyle name="Total 2 27 5 2" xfId="7331" xr:uid="{00000000-0005-0000-0000-00004A200000}"/>
    <cellStyle name="Total 2 27 6" xfId="6344" xr:uid="{00000000-0005-0000-0000-00004B200000}"/>
    <cellStyle name="Total 2 27 7" xfId="3318" xr:uid="{00000000-0005-0000-0000-00004C200000}"/>
    <cellStyle name="Total 2 28" xfId="2828" xr:uid="{00000000-0005-0000-0000-00004D200000}"/>
    <cellStyle name="Total 2 28 2" xfId="2829" xr:uid="{00000000-0005-0000-0000-00004E200000}"/>
    <cellStyle name="Total 2 28 2 2" xfId="4562" xr:uid="{00000000-0005-0000-0000-00004F200000}"/>
    <cellStyle name="Total 2 28 2 2 2" xfId="7332" xr:uid="{00000000-0005-0000-0000-000050200000}"/>
    <cellStyle name="Total 2 28 2 3" xfId="6349" xr:uid="{00000000-0005-0000-0000-000051200000}"/>
    <cellStyle name="Total 2 28 2 4" xfId="3323" xr:uid="{00000000-0005-0000-0000-000052200000}"/>
    <cellStyle name="Total 2 28 3" xfId="2830" xr:uid="{00000000-0005-0000-0000-000053200000}"/>
    <cellStyle name="Total 2 28 3 2" xfId="4563" xr:uid="{00000000-0005-0000-0000-000054200000}"/>
    <cellStyle name="Total 2 28 3 2 2" xfId="7333" xr:uid="{00000000-0005-0000-0000-000055200000}"/>
    <cellStyle name="Total 2 28 3 3" xfId="6350" xr:uid="{00000000-0005-0000-0000-000056200000}"/>
    <cellStyle name="Total 2 28 3 4" xfId="3324" xr:uid="{00000000-0005-0000-0000-000057200000}"/>
    <cellStyle name="Total 2 28 4" xfId="2831" xr:uid="{00000000-0005-0000-0000-000058200000}"/>
    <cellStyle name="Total 2 28 4 2" xfId="4564" xr:uid="{00000000-0005-0000-0000-000059200000}"/>
    <cellStyle name="Total 2 28 4 2 2" xfId="7334" xr:uid="{00000000-0005-0000-0000-00005A200000}"/>
    <cellStyle name="Total 2 28 4 3" xfId="6351" xr:uid="{00000000-0005-0000-0000-00005B200000}"/>
    <cellStyle name="Total 2 28 4 4" xfId="3325" xr:uid="{00000000-0005-0000-0000-00005C200000}"/>
    <cellStyle name="Total 2 28 5" xfId="4565" xr:uid="{00000000-0005-0000-0000-00005D200000}"/>
    <cellStyle name="Total 2 28 5 2" xfId="7335" xr:uid="{00000000-0005-0000-0000-00005E200000}"/>
    <cellStyle name="Total 2 28 6" xfId="6348" xr:uid="{00000000-0005-0000-0000-00005F200000}"/>
    <cellStyle name="Total 2 28 7" xfId="3322" xr:uid="{00000000-0005-0000-0000-000060200000}"/>
    <cellStyle name="Total 2 29" xfId="2832" xr:uid="{00000000-0005-0000-0000-000061200000}"/>
    <cellStyle name="Total 2 29 2" xfId="2833" xr:uid="{00000000-0005-0000-0000-000062200000}"/>
    <cellStyle name="Total 2 29 2 2" xfId="4566" xr:uid="{00000000-0005-0000-0000-000063200000}"/>
    <cellStyle name="Total 2 29 2 2 2" xfId="7336" xr:uid="{00000000-0005-0000-0000-000064200000}"/>
    <cellStyle name="Total 2 29 2 3" xfId="6353" xr:uid="{00000000-0005-0000-0000-000065200000}"/>
    <cellStyle name="Total 2 29 2 4" xfId="3327" xr:uid="{00000000-0005-0000-0000-000066200000}"/>
    <cellStyle name="Total 2 29 3" xfId="2834" xr:uid="{00000000-0005-0000-0000-000067200000}"/>
    <cellStyle name="Total 2 29 3 2" xfId="4567" xr:uid="{00000000-0005-0000-0000-000068200000}"/>
    <cellStyle name="Total 2 29 3 2 2" xfId="7337" xr:uid="{00000000-0005-0000-0000-000069200000}"/>
    <cellStyle name="Total 2 29 3 3" xfId="6354" xr:uid="{00000000-0005-0000-0000-00006A200000}"/>
    <cellStyle name="Total 2 29 3 4" xfId="3328" xr:uid="{00000000-0005-0000-0000-00006B200000}"/>
    <cellStyle name="Total 2 29 4" xfId="2835" xr:uid="{00000000-0005-0000-0000-00006C200000}"/>
    <cellStyle name="Total 2 29 4 2" xfId="4568" xr:uid="{00000000-0005-0000-0000-00006D200000}"/>
    <cellStyle name="Total 2 29 4 2 2" xfId="7338" xr:uid="{00000000-0005-0000-0000-00006E200000}"/>
    <cellStyle name="Total 2 29 4 3" xfId="6355" xr:uid="{00000000-0005-0000-0000-00006F200000}"/>
    <cellStyle name="Total 2 29 4 4" xfId="3329" xr:uid="{00000000-0005-0000-0000-000070200000}"/>
    <cellStyle name="Total 2 29 5" xfId="4569" xr:uid="{00000000-0005-0000-0000-000071200000}"/>
    <cellStyle name="Total 2 29 5 2" xfId="7339" xr:uid="{00000000-0005-0000-0000-000072200000}"/>
    <cellStyle name="Total 2 29 6" xfId="6352" xr:uid="{00000000-0005-0000-0000-000073200000}"/>
    <cellStyle name="Total 2 29 7" xfId="3326" xr:uid="{00000000-0005-0000-0000-000074200000}"/>
    <cellStyle name="Total 2 3" xfId="2836" xr:uid="{00000000-0005-0000-0000-000075200000}"/>
    <cellStyle name="Total 2 3 2" xfId="2837" xr:uid="{00000000-0005-0000-0000-000076200000}"/>
    <cellStyle name="Total 2 3 2 2" xfId="4570" xr:uid="{00000000-0005-0000-0000-000077200000}"/>
    <cellStyle name="Total 2 3 2 2 2" xfId="7340" xr:uid="{00000000-0005-0000-0000-000078200000}"/>
    <cellStyle name="Total 2 3 2 3" xfId="6357" xr:uid="{00000000-0005-0000-0000-000079200000}"/>
    <cellStyle name="Total 2 3 2 4" xfId="3331" xr:uid="{00000000-0005-0000-0000-00007A200000}"/>
    <cellStyle name="Total 2 3 3" xfId="2838" xr:uid="{00000000-0005-0000-0000-00007B200000}"/>
    <cellStyle name="Total 2 3 3 2" xfId="4571" xr:uid="{00000000-0005-0000-0000-00007C200000}"/>
    <cellStyle name="Total 2 3 3 2 2" xfId="7341" xr:uid="{00000000-0005-0000-0000-00007D200000}"/>
    <cellStyle name="Total 2 3 3 3" xfId="6358" xr:uid="{00000000-0005-0000-0000-00007E200000}"/>
    <cellStyle name="Total 2 3 3 4" xfId="3332" xr:uid="{00000000-0005-0000-0000-00007F200000}"/>
    <cellStyle name="Total 2 3 4" xfId="2839" xr:uid="{00000000-0005-0000-0000-000080200000}"/>
    <cellStyle name="Total 2 3 4 2" xfId="4572" xr:uid="{00000000-0005-0000-0000-000081200000}"/>
    <cellStyle name="Total 2 3 4 2 2" xfId="7342" xr:uid="{00000000-0005-0000-0000-000082200000}"/>
    <cellStyle name="Total 2 3 4 3" xfId="6359" xr:uid="{00000000-0005-0000-0000-000083200000}"/>
    <cellStyle name="Total 2 3 4 4" xfId="3333" xr:uid="{00000000-0005-0000-0000-000084200000}"/>
    <cellStyle name="Total 2 3 5" xfId="4573" xr:uid="{00000000-0005-0000-0000-000085200000}"/>
    <cellStyle name="Total 2 3 5 2" xfId="7343" xr:uid="{00000000-0005-0000-0000-000086200000}"/>
    <cellStyle name="Total 2 3 6" xfId="6356" xr:uid="{00000000-0005-0000-0000-000087200000}"/>
    <cellStyle name="Total 2 3 7" xfId="3330" xr:uid="{00000000-0005-0000-0000-000088200000}"/>
    <cellStyle name="Total 2 30" xfId="2840" xr:uid="{00000000-0005-0000-0000-000089200000}"/>
    <cellStyle name="Total 2 30 2" xfId="2841" xr:uid="{00000000-0005-0000-0000-00008A200000}"/>
    <cellStyle name="Total 2 30 2 2" xfId="4574" xr:uid="{00000000-0005-0000-0000-00008B200000}"/>
    <cellStyle name="Total 2 30 2 2 2" xfId="7344" xr:uid="{00000000-0005-0000-0000-00008C200000}"/>
    <cellStyle name="Total 2 30 2 3" xfId="6361" xr:uid="{00000000-0005-0000-0000-00008D200000}"/>
    <cellStyle name="Total 2 30 2 4" xfId="3335" xr:uid="{00000000-0005-0000-0000-00008E200000}"/>
    <cellStyle name="Total 2 30 3" xfId="2842" xr:uid="{00000000-0005-0000-0000-00008F200000}"/>
    <cellStyle name="Total 2 30 3 2" xfId="4575" xr:uid="{00000000-0005-0000-0000-000090200000}"/>
    <cellStyle name="Total 2 30 3 2 2" xfId="7345" xr:uid="{00000000-0005-0000-0000-000091200000}"/>
    <cellStyle name="Total 2 30 3 3" xfId="6362" xr:uid="{00000000-0005-0000-0000-000092200000}"/>
    <cellStyle name="Total 2 30 3 4" xfId="3336" xr:uid="{00000000-0005-0000-0000-000093200000}"/>
    <cellStyle name="Total 2 30 4" xfId="2843" xr:uid="{00000000-0005-0000-0000-000094200000}"/>
    <cellStyle name="Total 2 30 4 2" xfId="4576" xr:uid="{00000000-0005-0000-0000-000095200000}"/>
    <cellStyle name="Total 2 30 4 2 2" xfId="7346" xr:uid="{00000000-0005-0000-0000-000096200000}"/>
    <cellStyle name="Total 2 30 4 3" xfId="6363" xr:uid="{00000000-0005-0000-0000-000097200000}"/>
    <cellStyle name="Total 2 30 4 4" xfId="3337" xr:uid="{00000000-0005-0000-0000-000098200000}"/>
    <cellStyle name="Total 2 30 5" xfId="4577" xr:uid="{00000000-0005-0000-0000-000099200000}"/>
    <cellStyle name="Total 2 30 5 2" xfId="7347" xr:uid="{00000000-0005-0000-0000-00009A200000}"/>
    <cellStyle name="Total 2 30 6" xfId="6360" xr:uid="{00000000-0005-0000-0000-00009B200000}"/>
    <cellStyle name="Total 2 30 7" xfId="3334" xr:uid="{00000000-0005-0000-0000-00009C200000}"/>
    <cellStyle name="Total 2 31" xfId="2844" xr:uid="{00000000-0005-0000-0000-00009D200000}"/>
    <cellStyle name="Total 2 31 2" xfId="2845" xr:uid="{00000000-0005-0000-0000-00009E200000}"/>
    <cellStyle name="Total 2 31 2 2" xfId="4578" xr:uid="{00000000-0005-0000-0000-00009F200000}"/>
    <cellStyle name="Total 2 31 2 2 2" xfId="7348" xr:uid="{00000000-0005-0000-0000-0000A0200000}"/>
    <cellStyle name="Total 2 31 2 3" xfId="6365" xr:uid="{00000000-0005-0000-0000-0000A1200000}"/>
    <cellStyle name="Total 2 31 2 4" xfId="3339" xr:uid="{00000000-0005-0000-0000-0000A2200000}"/>
    <cellStyle name="Total 2 31 3" xfId="2846" xr:uid="{00000000-0005-0000-0000-0000A3200000}"/>
    <cellStyle name="Total 2 31 3 2" xfId="4579" xr:uid="{00000000-0005-0000-0000-0000A4200000}"/>
    <cellStyle name="Total 2 31 3 2 2" xfId="7349" xr:uid="{00000000-0005-0000-0000-0000A5200000}"/>
    <cellStyle name="Total 2 31 3 3" xfId="6366" xr:uid="{00000000-0005-0000-0000-0000A6200000}"/>
    <cellStyle name="Total 2 31 3 4" xfId="3340" xr:uid="{00000000-0005-0000-0000-0000A7200000}"/>
    <cellStyle name="Total 2 31 4" xfId="2847" xr:uid="{00000000-0005-0000-0000-0000A8200000}"/>
    <cellStyle name="Total 2 31 4 2" xfId="4580" xr:uid="{00000000-0005-0000-0000-0000A9200000}"/>
    <cellStyle name="Total 2 31 4 2 2" xfId="7350" xr:uid="{00000000-0005-0000-0000-0000AA200000}"/>
    <cellStyle name="Total 2 31 4 3" xfId="6367" xr:uid="{00000000-0005-0000-0000-0000AB200000}"/>
    <cellStyle name="Total 2 31 4 4" xfId="3341" xr:uid="{00000000-0005-0000-0000-0000AC200000}"/>
    <cellStyle name="Total 2 31 5" xfId="4581" xr:uid="{00000000-0005-0000-0000-0000AD200000}"/>
    <cellStyle name="Total 2 31 5 2" xfId="7351" xr:uid="{00000000-0005-0000-0000-0000AE200000}"/>
    <cellStyle name="Total 2 31 6" xfId="6364" xr:uid="{00000000-0005-0000-0000-0000AF200000}"/>
    <cellStyle name="Total 2 31 7" xfId="3338" xr:uid="{00000000-0005-0000-0000-0000B0200000}"/>
    <cellStyle name="Total 2 32" xfId="2848" xr:uid="{00000000-0005-0000-0000-0000B1200000}"/>
    <cellStyle name="Total 2 32 2" xfId="2849" xr:uid="{00000000-0005-0000-0000-0000B2200000}"/>
    <cellStyle name="Total 2 32 2 2" xfId="4582" xr:uid="{00000000-0005-0000-0000-0000B3200000}"/>
    <cellStyle name="Total 2 32 2 2 2" xfId="7352" xr:uid="{00000000-0005-0000-0000-0000B4200000}"/>
    <cellStyle name="Total 2 32 2 3" xfId="6369" xr:uid="{00000000-0005-0000-0000-0000B5200000}"/>
    <cellStyle name="Total 2 32 2 4" xfId="3343" xr:uid="{00000000-0005-0000-0000-0000B6200000}"/>
    <cellStyle name="Total 2 32 3" xfId="2850" xr:uid="{00000000-0005-0000-0000-0000B7200000}"/>
    <cellStyle name="Total 2 32 3 2" xfId="4583" xr:uid="{00000000-0005-0000-0000-0000B8200000}"/>
    <cellStyle name="Total 2 32 3 2 2" xfId="7353" xr:uid="{00000000-0005-0000-0000-0000B9200000}"/>
    <cellStyle name="Total 2 32 3 3" xfId="6370" xr:uid="{00000000-0005-0000-0000-0000BA200000}"/>
    <cellStyle name="Total 2 32 3 4" xfId="3344" xr:uid="{00000000-0005-0000-0000-0000BB200000}"/>
    <cellStyle name="Total 2 32 4" xfId="2851" xr:uid="{00000000-0005-0000-0000-0000BC200000}"/>
    <cellStyle name="Total 2 32 4 2" xfId="4584" xr:uid="{00000000-0005-0000-0000-0000BD200000}"/>
    <cellStyle name="Total 2 32 4 2 2" xfId="7354" xr:uid="{00000000-0005-0000-0000-0000BE200000}"/>
    <cellStyle name="Total 2 32 4 3" xfId="6371" xr:uid="{00000000-0005-0000-0000-0000BF200000}"/>
    <cellStyle name="Total 2 32 4 4" xfId="3345" xr:uid="{00000000-0005-0000-0000-0000C0200000}"/>
    <cellStyle name="Total 2 32 5" xfId="4585" xr:uid="{00000000-0005-0000-0000-0000C1200000}"/>
    <cellStyle name="Total 2 32 5 2" xfId="7355" xr:uid="{00000000-0005-0000-0000-0000C2200000}"/>
    <cellStyle name="Total 2 32 6" xfId="6368" xr:uid="{00000000-0005-0000-0000-0000C3200000}"/>
    <cellStyle name="Total 2 32 7" xfId="3342" xr:uid="{00000000-0005-0000-0000-0000C4200000}"/>
    <cellStyle name="Total 2 33" xfId="2852" xr:uid="{00000000-0005-0000-0000-0000C5200000}"/>
    <cellStyle name="Total 2 33 2" xfId="2853" xr:uid="{00000000-0005-0000-0000-0000C6200000}"/>
    <cellStyle name="Total 2 33 2 2" xfId="4586" xr:uid="{00000000-0005-0000-0000-0000C7200000}"/>
    <cellStyle name="Total 2 33 2 2 2" xfId="7356" xr:uid="{00000000-0005-0000-0000-0000C8200000}"/>
    <cellStyle name="Total 2 33 2 3" xfId="6373" xr:uid="{00000000-0005-0000-0000-0000C9200000}"/>
    <cellStyle name="Total 2 33 2 4" xfId="3347" xr:uid="{00000000-0005-0000-0000-0000CA200000}"/>
    <cellStyle name="Total 2 33 3" xfId="2854" xr:uid="{00000000-0005-0000-0000-0000CB200000}"/>
    <cellStyle name="Total 2 33 3 2" xfId="4587" xr:uid="{00000000-0005-0000-0000-0000CC200000}"/>
    <cellStyle name="Total 2 33 3 2 2" xfId="7357" xr:uid="{00000000-0005-0000-0000-0000CD200000}"/>
    <cellStyle name="Total 2 33 3 3" xfId="6374" xr:uid="{00000000-0005-0000-0000-0000CE200000}"/>
    <cellStyle name="Total 2 33 3 4" xfId="3348" xr:uid="{00000000-0005-0000-0000-0000CF200000}"/>
    <cellStyle name="Total 2 33 4" xfId="2855" xr:uid="{00000000-0005-0000-0000-0000D0200000}"/>
    <cellStyle name="Total 2 33 4 2" xfId="4588" xr:uid="{00000000-0005-0000-0000-0000D1200000}"/>
    <cellStyle name="Total 2 33 4 2 2" xfId="7358" xr:uid="{00000000-0005-0000-0000-0000D2200000}"/>
    <cellStyle name="Total 2 33 4 3" xfId="6375" xr:uid="{00000000-0005-0000-0000-0000D3200000}"/>
    <cellStyle name="Total 2 33 4 4" xfId="3349" xr:uid="{00000000-0005-0000-0000-0000D4200000}"/>
    <cellStyle name="Total 2 33 5" xfId="4589" xr:uid="{00000000-0005-0000-0000-0000D5200000}"/>
    <cellStyle name="Total 2 33 5 2" xfId="7359" xr:uid="{00000000-0005-0000-0000-0000D6200000}"/>
    <cellStyle name="Total 2 33 6" xfId="6372" xr:uid="{00000000-0005-0000-0000-0000D7200000}"/>
    <cellStyle name="Total 2 33 7" xfId="3346" xr:uid="{00000000-0005-0000-0000-0000D8200000}"/>
    <cellStyle name="Total 2 34" xfId="2856" xr:uid="{00000000-0005-0000-0000-0000D9200000}"/>
    <cellStyle name="Total 2 34 2" xfId="2857" xr:uid="{00000000-0005-0000-0000-0000DA200000}"/>
    <cellStyle name="Total 2 34 2 2" xfId="4590" xr:uid="{00000000-0005-0000-0000-0000DB200000}"/>
    <cellStyle name="Total 2 34 2 2 2" xfId="7360" xr:uid="{00000000-0005-0000-0000-0000DC200000}"/>
    <cellStyle name="Total 2 34 2 3" xfId="6377" xr:uid="{00000000-0005-0000-0000-0000DD200000}"/>
    <cellStyle name="Total 2 34 2 4" xfId="3351" xr:uid="{00000000-0005-0000-0000-0000DE200000}"/>
    <cellStyle name="Total 2 34 3" xfId="2858" xr:uid="{00000000-0005-0000-0000-0000DF200000}"/>
    <cellStyle name="Total 2 34 3 2" xfId="4591" xr:uid="{00000000-0005-0000-0000-0000E0200000}"/>
    <cellStyle name="Total 2 34 3 2 2" xfId="7361" xr:uid="{00000000-0005-0000-0000-0000E1200000}"/>
    <cellStyle name="Total 2 34 3 3" xfId="6378" xr:uid="{00000000-0005-0000-0000-0000E2200000}"/>
    <cellStyle name="Total 2 34 3 4" xfId="3352" xr:uid="{00000000-0005-0000-0000-0000E3200000}"/>
    <cellStyle name="Total 2 34 4" xfId="2859" xr:uid="{00000000-0005-0000-0000-0000E4200000}"/>
    <cellStyle name="Total 2 34 4 2" xfId="4592" xr:uid="{00000000-0005-0000-0000-0000E5200000}"/>
    <cellStyle name="Total 2 34 4 2 2" xfId="7362" xr:uid="{00000000-0005-0000-0000-0000E6200000}"/>
    <cellStyle name="Total 2 34 4 3" xfId="6379" xr:uid="{00000000-0005-0000-0000-0000E7200000}"/>
    <cellStyle name="Total 2 34 4 4" xfId="3353" xr:uid="{00000000-0005-0000-0000-0000E8200000}"/>
    <cellStyle name="Total 2 34 5" xfId="4593" xr:uid="{00000000-0005-0000-0000-0000E9200000}"/>
    <cellStyle name="Total 2 34 5 2" xfId="7363" xr:uid="{00000000-0005-0000-0000-0000EA200000}"/>
    <cellStyle name="Total 2 34 6" xfId="6376" xr:uid="{00000000-0005-0000-0000-0000EB200000}"/>
    <cellStyle name="Total 2 34 7" xfId="3350" xr:uid="{00000000-0005-0000-0000-0000EC200000}"/>
    <cellStyle name="Total 2 35" xfId="2860" xr:uid="{00000000-0005-0000-0000-0000ED200000}"/>
    <cellStyle name="Total 2 35 2" xfId="2861" xr:uid="{00000000-0005-0000-0000-0000EE200000}"/>
    <cellStyle name="Total 2 35 2 2" xfId="4594" xr:uid="{00000000-0005-0000-0000-0000EF200000}"/>
    <cellStyle name="Total 2 35 2 2 2" xfId="7364" xr:uid="{00000000-0005-0000-0000-0000F0200000}"/>
    <cellStyle name="Total 2 35 2 3" xfId="6381" xr:uid="{00000000-0005-0000-0000-0000F1200000}"/>
    <cellStyle name="Total 2 35 2 4" xfId="3355" xr:uid="{00000000-0005-0000-0000-0000F2200000}"/>
    <cellStyle name="Total 2 35 3" xfId="2862" xr:uid="{00000000-0005-0000-0000-0000F3200000}"/>
    <cellStyle name="Total 2 35 3 2" xfId="4595" xr:uid="{00000000-0005-0000-0000-0000F4200000}"/>
    <cellStyle name="Total 2 35 3 2 2" xfId="7365" xr:uid="{00000000-0005-0000-0000-0000F5200000}"/>
    <cellStyle name="Total 2 35 3 3" xfId="6382" xr:uid="{00000000-0005-0000-0000-0000F6200000}"/>
    <cellStyle name="Total 2 35 3 4" xfId="3356" xr:uid="{00000000-0005-0000-0000-0000F7200000}"/>
    <cellStyle name="Total 2 35 4" xfId="2863" xr:uid="{00000000-0005-0000-0000-0000F8200000}"/>
    <cellStyle name="Total 2 35 4 2" xfId="4596" xr:uid="{00000000-0005-0000-0000-0000F9200000}"/>
    <cellStyle name="Total 2 35 4 2 2" xfId="7366" xr:uid="{00000000-0005-0000-0000-0000FA200000}"/>
    <cellStyle name="Total 2 35 4 3" xfId="6383" xr:uid="{00000000-0005-0000-0000-0000FB200000}"/>
    <cellStyle name="Total 2 35 4 4" xfId="3357" xr:uid="{00000000-0005-0000-0000-0000FC200000}"/>
    <cellStyle name="Total 2 35 5" xfId="4597" xr:uid="{00000000-0005-0000-0000-0000FD200000}"/>
    <cellStyle name="Total 2 35 5 2" xfId="7367" xr:uid="{00000000-0005-0000-0000-0000FE200000}"/>
    <cellStyle name="Total 2 35 6" xfId="6380" xr:uid="{00000000-0005-0000-0000-0000FF200000}"/>
    <cellStyle name="Total 2 35 7" xfId="3354" xr:uid="{00000000-0005-0000-0000-000000210000}"/>
    <cellStyle name="Total 2 36" xfId="2864" xr:uid="{00000000-0005-0000-0000-000001210000}"/>
    <cellStyle name="Total 2 36 2" xfId="2865" xr:uid="{00000000-0005-0000-0000-000002210000}"/>
    <cellStyle name="Total 2 36 2 2" xfId="4598" xr:uid="{00000000-0005-0000-0000-000003210000}"/>
    <cellStyle name="Total 2 36 2 2 2" xfId="7368" xr:uid="{00000000-0005-0000-0000-000004210000}"/>
    <cellStyle name="Total 2 36 2 3" xfId="6385" xr:uid="{00000000-0005-0000-0000-000005210000}"/>
    <cellStyle name="Total 2 36 2 4" xfId="3359" xr:uid="{00000000-0005-0000-0000-000006210000}"/>
    <cellStyle name="Total 2 36 3" xfId="2866" xr:uid="{00000000-0005-0000-0000-000007210000}"/>
    <cellStyle name="Total 2 36 3 2" xfId="4599" xr:uid="{00000000-0005-0000-0000-000008210000}"/>
    <cellStyle name="Total 2 36 3 2 2" xfId="7369" xr:uid="{00000000-0005-0000-0000-000009210000}"/>
    <cellStyle name="Total 2 36 3 3" xfId="6386" xr:uid="{00000000-0005-0000-0000-00000A210000}"/>
    <cellStyle name="Total 2 36 3 4" xfId="3360" xr:uid="{00000000-0005-0000-0000-00000B210000}"/>
    <cellStyle name="Total 2 36 4" xfId="2867" xr:uid="{00000000-0005-0000-0000-00000C210000}"/>
    <cellStyle name="Total 2 36 4 2" xfId="4600" xr:uid="{00000000-0005-0000-0000-00000D210000}"/>
    <cellStyle name="Total 2 36 4 2 2" xfId="7370" xr:uid="{00000000-0005-0000-0000-00000E210000}"/>
    <cellStyle name="Total 2 36 4 3" xfId="6387" xr:uid="{00000000-0005-0000-0000-00000F210000}"/>
    <cellStyle name="Total 2 36 4 4" xfId="3361" xr:uid="{00000000-0005-0000-0000-000010210000}"/>
    <cellStyle name="Total 2 36 5" xfId="4601" xr:uid="{00000000-0005-0000-0000-000011210000}"/>
    <cellStyle name="Total 2 36 5 2" xfId="7371" xr:uid="{00000000-0005-0000-0000-000012210000}"/>
    <cellStyle name="Total 2 36 6" xfId="6384" xr:uid="{00000000-0005-0000-0000-000013210000}"/>
    <cellStyle name="Total 2 36 7" xfId="3358" xr:uid="{00000000-0005-0000-0000-000014210000}"/>
    <cellStyle name="Total 2 37" xfId="2868" xr:uid="{00000000-0005-0000-0000-000015210000}"/>
    <cellStyle name="Total 2 37 2" xfId="2869" xr:uid="{00000000-0005-0000-0000-000016210000}"/>
    <cellStyle name="Total 2 37 2 2" xfId="4602" xr:uid="{00000000-0005-0000-0000-000017210000}"/>
    <cellStyle name="Total 2 37 2 2 2" xfId="7372" xr:uid="{00000000-0005-0000-0000-000018210000}"/>
    <cellStyle name="Total 2 37 2 3" xfId="6389" xr:uid="{00000000-0005-0000-0000-000019210000}"/>
    <cellStyle name="Total 2 37 2 4" xfId="3363" xr:uid="{00000000-0005-0000-0000-00001A210000}"/>
    <cellStyle name="Total 2 37 3" xfId="2870" xr:uid="{00000000-0005-0000-0000-00001B210000}"/>
    <cellStyle name="Total 2 37 3 2" xfId="4603" xr:uid="{00000000-0005-0000-0000-00001C210000}"/>
    <cellStyle name="Total 2 37 3 2 2" xfId="7373" xr:uid="{00000000-0005-0000-0000-00001D210000}"/>
    <cellStyle name="Total 2 37 3 3" xfId="6390" xr:uid="{00000000-0005-0000-0000-00001E210000}"/>
    <cellStyle name="Total 2 37 3 4" xfId="3364" xr:uid="{00000000-0005-0000-0000-00001F210000}"/>
    <cellStyle name="Total 2 37 4" xfId="2871" xr:uid="{00000000-0005-0000-0000-000020210000}"/>
    <cellStyle name="Total 2 37 4 2" xfId="4604" xr:uid="{00000000-0005-0000-0000-000021210000}"/>
    <cellStyle name="Total 2 37 4 2 2" xfId="7374" xr:uid="{00000000-0005-0000-0000-000022210000}"/>
    <cellStyle name="Total 2 37 4 3" xfId="6391" xr:uid="{00000000-0005-0000-0000-000023210000}"/>
    <cellStyle name="Total 2 37 4 4" xfId="3365" xr:uid="{00000000-0005-0000-0000-000024210000}"/>
    <cellStyle name="Total 2 37 5" xfId="4605" xr:uid="{00000000-0005-0000-0000-000025210000}"/>
    <cellStyle name="Total 2 37 5 2" xfId="7375" xr:uid="{00000000-0005-0000-0000-000026210000}"/>
    <cellStyle name="Total 2 37 6" xfId="6388" xr:uid="{00000000-0005-0000-0000-000027210000}"/>
    <cellStyle name="Total 2 37 7" xfId="3362" xr:uid="{00000000-0005-0000-0000-000028210000}"/>
    <cellStyle name="Total 2 38" xfId="2872" xr:uid="{00000000-0005-0000-0000-000029210000}"/>
    <cellStyle name="Total 2 38 2" xfId="2873" xr:uid="{00000000-0005-0000-0000-00002A210000}"/>
    <cellStyle name="Total 2 38 2 2" xfId="4606" xr:uid="{00000000-0005-0000-0000-00002B210000}"/>
    <cellStyle name="Total 2 38 2 2 2" xfId="7376" xr:uid="{00000000-0005-0000-0000-00002C210000}"/>
    <cellStyle name="Total 2 38 2 3" xfId="6393" xr:uid="{00000000-0005-0000-0000-00002D210000}"/>
    <cellStyle name="Total 2 38 2 4" xfId="3367" xr:uid="{00000000-0005-0000-0000-00002E210000}"/>
    <cellStyle name="Total 2 38 3" xfId="2874" xr:uid="{00000000-0005-0000-0000-00002F210000}"/>
    <cellStyle name="Total 2 38 3 2" xfId="4607" xr:uid="{00000000-0005-0000-0000-000030210000}"/>
    <cellStyle name="Total 2 38 3 2 2" xfId="7377" xr:uid="{00000000-0005-0000-0000-000031210000}"/>
    <cellStyle name="Total 2 38 3 3" xfId="6394" xr:uid="{00000000-0005-0000-0000-000032210000}"/>
    <cellStyle name="Total 2 38 3 4" xfId="3368" xr:uid="{00000000-0005-0000-0000-000033210000}"/>
    <cellStyle name="Total 2 38 4" xfId="2875" xr:uid="{00000000-0005-0000-0000-000034210000}"/>
    <cellStyle name="Total 2 38 4 2" xfId="4608" xr:uid="{00000000-0005-0000-0000-000035210000}"/>
    <cellStyle name="Total 2 38 4 2 2" xfId="7378" xr:uid="{00000000-0005-0000-0000-000036210000}"/>
    <cellStyle name="Total 2 38 4 3" xfId="6395" xr:uid="{00000000-0005-0000-0000-000037210000}"/>
    <cellStyle name="Total 2 38 4 4" xfId="3369" xr:uid="{00000000-0005-0000-0000-000038210000}"/>
    <cellStyle name="Total 2 38 5" xfId="4609" xr:uid="{00000000-0005-0000-0000-000039210000}"/>
    <cellStyle name="Total 2 38 5 2" xfId="7379" xr:uid="{00000000-0005-0000-0000-00003A210000}"/>
    <cellStyle name="Total 2 38 6" xfId="6392" xr:uid="{00000000-0005-0000-0000-00003B210000}"/>
    <cellStyle name="Total 2 38 7" xfId="3366" xr:uid="{00000000-0005-0000-0000-00003C210000}"/>
    <cellStyle name="Total 2 39" xfId="2876" xr:uid="{00000000-0005-0000-0000-00003D210000}"/>
    <cellStyle name="Total 2 39 2" xfId="2877" xr:uid="{00000000-0005-0000-0000-00003E210000}"/>
    <cellStyle name="Total 2 39 2 2" xfId="4610" xr:uid="{00000000-0005-0000-0000-00003F210000}"/>
    <cellStyle name="Total 2 39 2 2 2" xfId="7380" xr:uid="{00000000-0005-0000-0000-000040210000}"/>
    <cellStyle name="Total 2 39 2 3" xfId="6397" xr:uid="{00000000-0005-0000-0000-000041210000}"/>
    <cellStyle name="Total 2 39 2 4" xfId="3371" xr:uid="{00000000-0005-0000-0000-000042210000}"/>
    <cellStyle name="Total 2 39 3" xfId="2878" xr:uid="{00000000-0005-0000-0000-000043210000}"/>
    <cellStyle name="Total 2 39 3 2" xfId="4611" xr:uid="{00000000-0005-0000-0000-000044210000}"/>
    <cellStyle name="Total 2 39 3 2 2" xfId="7381" xr:uid="{00000000-0005-0000-0000-000045210000}"/>
    <cellStyle name="Total 2 39 3 3" xfId="6398" xr:uid="{00000000-0005-0000-0000-000046210000}"/>
    <cellStyle name="Total 2 39 3 4" xfId="3372" xr:uid="{00000000-0005-0000-0000-000047210000}"/>
    <cellStyle name="Total 2 39 4" xfId="2879" xr:uid="{00000000-0005-0000-0000-000048210000}"/>
    <cellStyle name="Total 2 39 4 2" xfId="4612" xr:uid="{00000000-0005-0000-0000-000049210000}"/>
    <cellStyle name="Total 2 39 4 2 2" xfId="7382" xr:uid="{00000000-0005-0000-0000-00004A210000}"/>
    <cellStyle name="Total 2 39 4 3" xfId="6399" xr:uid="{00000000-0005-0000-0000-00004B210000}"/>
    <cellStyle name="Total 2 39 4 4" xfId="3373" xr:uid="{00000000-0005-0000-0000-00004C210000}"/>
    <cellStyle name="Total 2 39 5" xfId="4613" xr:uid="{00000000-0005-0000-0000-00004D210000}"/>
    <cellStyle name="Total 2 39 5 2" xfId="7383" xr:uid="{00000000-0005-0000-0000-00004E210000}"/>
    <cellStyle name="Total 2 39 6" xfId="6396" xr:uid="{00000000-0005-0000-0000-00004F210000}"/>
    <cellStyle name="Total 2 39 7" xfId="3370" xr:uid="{00000000-0005-0000-0000-000050210000}"/>
    <cellStyle name="Total 2 4" xfId="2880" xr:uid="{00000000-0005-0000-0000-000051210000}"/>
    <cellStyle name="Total 2 4 2" xfId="2881" xr:uid="{00000000-0005-0000-0000-000052210000}"/>
    <cellStyle name="Total 2 4 2 2" xfId="4614" xr:uid="{00000000-0005-0000-0000-000053210000}"/>
    <cellStyle name="Total 2 4 2 2 2" xfId="7384" xr:uid="{00000000-0005-0000-0000-000054210000}"/>
    <cellStyle name="Total 2 4 2 3" xfId="6401" xr:uid="{00000000-0005-0000-0000-000055210000}"/>
    <cellStyle name="Total 2 4 2 4" xfId="3375" xr:uid="{00000000-0005-0000-0000-000056210000}"/>
    <cellStyle name="Total 2 4 3" xfId="2882" xr:uid="{00000000-0005-0000-0000-000057210000}"/>
    <cellStyle name="Total 2 4 3 2" xfId="4615" xr:uid="{00000000-0005-0000-0000-000058210000}"/>
    <cellStyle name="Total 2 4 3 2 2" xfId="7385" xr:uid="{00000000-0005-0000-0000-000059210000}"/>
    <cellStyle name="Total 2 4 3 3" xfId="6402" xr:uid="{00000000-0005-0000-0000-00005A210000}"/>
    <cellStyle name="Total 2 4 3 4" xfId="3376" xr:uid="{00000000-0005-0000-0000-00005B210000}"/>
    <cellStyle name="Total 2 4 4" xfId="2883" xr:uid="{00000000-0005-0000-0000-00005C210000}"/>
    <cellStyle name="Total 2 4 4 2" xfId="4616" xr:uid="{00000000-0005-0000-0000-00005D210000}"/>
    <cellStyle name="Total 2 4 4 2 2" xfId="7386" xr:uid="{00000000-0005-0000-0000-00005E210000}"/>
    <cellStyle name="Total 2 4 4 3" xfId="6403" xr:uid="{00000000-0005-0000-0000-00005F210000}"/>
    <cellStyle name="Total 2 4 4 4" xfId="3377" xr:uid="{00000000-0005-0000-0000-000060210000}"/>
    <cellStyle name="Total 2 4 5" xfId="4617" xr:uid="{00000000-0005-0000-0000-000061210000}"/>
    <cellStyle name="Total 2 4 5 2" xfId="7387" xr:uid="{00000000-0005-0000-0000-000062210000}"/>
    <cellStyle name="Total 2 4 6" xfId="6400" xr:uid="{00000000-0005-0000-0000-000063210000}"/>
    <cellStyle name="Total 2 4 7" xfId="3374" xr:uid="{00000000-0005-0000-0000-000064210000}"/>
    <cellStyle name="Total 2 40" xfId="2884" xr:uid="{00000000-0005-0000-0000-000065210000}"/>
    <cellStyle name="Total 2 40 2" xfId="2885" xr:uid="{00000000-0005-0000-0000-000066210000}"/>
    <cellStyle name="Total 2 40 2 2" xfId="4618" xr:uid="{00000000-0005-0000-0000-000067210000}"/>
    <cellStyle name="Total 2 40 2 2 2" xfId="7388" xr:uid="{00000000-0005-0000-0000-000068210000}"/>
    <cellStyle name="Total 2 40 2 3" xfId="6405" xr:uid="{00000000-0005-0000-0000-000069210000}"/>
    <cellStyle name="Total 2 40 2 4" xfId="3379" xr:uid="{00000000-0005-0000-0000-00006A210000}"/>
    <cellStyle name="Total 2 40 3" xfId="2886" xr:uid="{00000000-0005-0000-0000-00006B210000}"/>
    <cellStyle name="Total 2 40 3 2" xfId="4619" xr:uid="{00000000-0005-0000-0000-00006C210000}"/>
    <cellStyle name="Total 2 40 3 2 2" xfId="7389" xr:uid="{00000000-0005-0000-0000-00006D210000}"/>
    <cellStyle name="Total 2 40 3 3" xfId="6406" xr:uid="{00000000-0005-0000-0000-00006E210000}"/>
    <cellStyle name="Total 2 40 3 4" xfId="3380" xr:uid="{00000000-0005-0000-0000-00006F210000}"/>
    <cellStyle name="Total 2 40 4" xfId="2887" xr:uid="{00000000-0005-0000-0000-000070210000}"/>
    <cellStyle name="Total 2 40 4 2" xfId="4620" xr:uid="{00000000-0005-0000-0000-000071210000}"/>
    <cellStyle name="Total 2 40 4 2 2" xfId="7390" xr:uid="{00000000-0005-0000-0000-000072210000}"/>
    <cellStyle name="Total 2 40 4 3" xfId="6407" xr:uid="{00000000-0005-0000-0000-000073210000}"/>
    <cellStyle name="Total 2 40 4 4" xfId="3381" xr:uid="{00000000-0005-0000-0000-000074210000}"/>
    <cellStyle name="Total 2 40 5" xfId="4621" xr:uid="{00000000-0005-0000-0000-000075210000}"/>
    <cellStyle name="Total 2 40 5 2" xfId="7391" xr:uid="{00000000-0005-0000-0000-000076210000}"/>
    <cellStyle name="Total 2 40 6" xfId="6404" xr:uid="{00000000-0005-0000-0000-000077210000}"/>
    <cellStyle name="Total 2 40 7" xfId="3378" xr:uid="{00000000-0005-0000-0000-000078210000}"/>
    <cellStyle name="Total 2 41" xfId="2888" xr:uid="{00000000-0005-0000-0000-000079210000}"/>
    <cellStyle name="Total 2 41 2" xfId="2889" xr:uid="{00000000-0005-0000-0000-00007A210000}"/>
    <cellStyle name="Total 2 41 2 2" xfId="4622" xr:uid="{00000000-0005-0000-0000-00007B210000}"/>
    <cellStyle name="Total 2 41 2 2 2" xfId="7392" xr:uid="{00000000-0005-0000-0000-00007C210000}"/>
    <cellStyle name="Total 2 41 2 3" xfId="6409" xr:uid="{00000000-0005-0000-0000-00007D210000}"/>
    <cellStyle name="Total 2 41 2 4" xfId="3383" xr:uid="{00000000-0005-0000-0000-00007E210000}"/>
    <cellStyle name="Total 2 41 3" xfId="2890" xr:uid="{00000000-0005-0000-0000-00007F210000}"/>
    <cellStyle name="Total 2 41 3 2" xfId="4623" xr:uid="{00000000-0005-0000-0000-000080210000}"/>
    <cellStyle name="Total 2 41 3 2 2" xfId="7393" xr:uid="{00000000-0005-0000-0000-000081210000}"/>
    <cellStyle name="Total 2 41 3 3" xfId="6410" xr:uid="{00000000-0005-0000-0000-000082210000}"/>
    <cellStyle name="Total 2 41 3 4" xfId="3384" xr:uid="{00000000-0005-0000-0000-000083210000}"/>
    <cellStyle name="Total 2 41 4" xfId="2891" xr:uid="{00000000-0005-0000-0000-000084210000}"/>
    <cellStyle name="Total 2 41 4 2" xfId="4624" xr:uid="{00000000-0005-0000-0000-000085210000}"/>
    <cellStyle name="Total 2 41 4 2 2" xfId="7394" xr:uid="{00000000-0005-0000-0000-000086210000}"/>
    <cellStyle name="Total 2 41 4 3" xfId="6411" xr:uid="{00000000-0005-0000-0000-000087210000}"/>
    <cellStyle name="Total 2 41 4 4" xfId="3385" xr:uid="{00000000-0005-0000-0000-000088210000}"/>
    <cellStyle name="Total 2 41 5" xfId="4625" xr:uid="{00000000-0005-0000-0000-000089210000}"/>
    <cellStyle name="Total 2 41 5 2" xfId="7395" xr:uid="{00000000-0005-0000-0000-00008A210000}"/>
    <cellStyle name="Total 2 41 6" xfId="6408" xr:uid="{00000000-0005-0000-0000-00008B210000}"/>
    <cellStyle name="Total 2 41 7" xfId="3382" xr:uid="{00000000-0005-0000-0000-00008C210000}"/>
    <cellStyle name="Total 2 42" xfId="2892" xr:uid="{00000000-0005-0000-0000-00008D210000}"/>
    <cellStyle name="Total 2 42 2" xfId="2893" xr:uid="{00000000-0005-0000-0000-00008E210000}"/>
    <cellStyle name="Total 2 42 2 2" xfId="4626" xr:uid="{00000000-0005-0000-0000-00008F210000}"/>
    <cellStyle name="Total 2 42 2 2 2" xfId="7396" xr:uid="{00000000-0005-0000-0000-000090210000}"/>
    <cellStyle name="Total 2 42 2 3" xfId="6413" xr:uid="{00000000-0005-0000-0000-000091210000}"/>
    <cellStyle name="Total 2 42 2 4" xfId="3387" xr:uid="{00000000-0005-0000-0000-000092210000}"/>
    <cellStyle name="Total 2 42 3" xfId="2894" xr:uid="{00000000-0005-0000-0000-000093210000}"/>
    <cellStyle name="Total 2 42 3 2" xfId="4627" xr:uid="{00000000-0005-0000-0000-000094210000}"/>
    <cellStyle name="Total 2 42 3 2 2" xfId="7397" xr:uid="{00000000-0005-0000-0000-000095210000}"/>
    <cellStyle name="Total 2 42 3 3" xfId="6414" xr:uid="{00000000-0005-0000-0000-000096210000}"/>
    <cellStyle name="Total 2 42 3 4" xfId="3388" xr:uid="{00000000-0005-0000-0000-000097210000}"/>
    <cellStyle name="Total 2 42 4" xfId="2895" xr:uid="{00000000-0005-0000-0000-000098210000}"/>
    <cellStyle name="Total 2 42 4 2" xfId="4628" xr:uid="{00000000-0005-0000-0000-000099210000}"/>
    <cellStyle name="Total 2 42 4 2 2" xfId="7398" xr:uid="{00000000-0005-0000-0000-00009A210000}"/>
    <cellStyle name="Total 2 42 4 3" xfId="6415" xr:uid="{00000000-0005-0000-0000-00009B210000}"/>
    <cellStyle name="Total 2 42 4 4" xfId="3389" xr:uid="{00000000-0005-0000-0000-00009C210000}"/>
    <cellStyle name="Total 2 42 5" xfId="4629" xr:uid="{00000000-0005-0000-0000-00009D210000}"/>
    <cellStyle name="Total 2 42 5 2" xfId="7399" xr:uid="{00000000-0005-0000-0000-00009E210000}"/>
    <cellStyle name="Total 2 42 6" xfId="6412" xr:uid="{00000000-0005-0000-0000-00009F210000}"/>
    <cellStyle name="Total 2 42 7" xfId="3386" xr:uid="{00000000-0005-0000-0000-0000A0210000}"/>
    <cellStyle name="Total 2 43" xfId="2896" xr:uid="{00000000-0005-0000-0000-0000A1210000}"/>
    <cellStyle name="Total 2 43 2" xfId="2897" xr:uid="{00000000-0005-0000-0000-0000A2210000}"/>
    <cellStyle name="Total 2 43 2 2" xfId="4630" xr:uid="{00000000-0005-0000-0000-0000A3210000}"/>
    <cellStyle name="Total 2 43 2 2 2" xfId="7400" xr:uid="{00000000-0005-0000-0000-0000A4210000}"/>
    <cellStyle name="Total 2 43 2 3" xfId="6417" xr:uid="{00000000-0005-0000-0000-0000A5210000}"/>
    <cellStyle name="Total 2 43 2 4" xfId="3391" xr:uid="{00000000-0005-0000-0000-0000A6210000}"/>
    <cellStyle name="Total 2 43 3" xfId="2898" xr:uid="{00000000-0005-0000-0000-0000A7210000}"/>
    <cellStyle name="Total 2 43 3 2" xfId="4631" xr:uid="{00000000-0005-0000-0000-0000A8210000}"/>
    <cellStyle name="Total 2 43 3 2 2" xfId="7401" xr:uid="{00000000-0005-0000-0000-0000A9210000}"/>
    <cellStyle name="Total 2 43 3 3" xfId="6418" xr:uid="{00000000-0005-0000-0000-0000AA210000}"/>
    <cellStyle name="Total 2 43 3 4" xfId="3392" xr:uid="{00000000-0005-0000-0000-0000AB210000}"/>
    <cellStyle name="Total 2 43 4" xfId="2899" xr:uid="{00000000-0005-0000-0000-0000AC210000}"/>
    <cellStyle name="Total 2 43 4 2" xfId="4632" xr:uid="{00000000-0005-0000-0000-0000AD210000}"/>
    <cellStyle name="Total 2 43 4 2 2" xfId="7402" xr:uid="{00000000-0005-0000-0000-0000AE210000}"/>
    <cellStyle name="Total 2 43 4 3" xfId="6419" xr:uid="{00000000-0005-0000-0000-0000AF210000}"/>
    <cellStyle name="Total 2 43 4 4" xfId="3393" xr:uid="{00000000-0005-0000-0000-0000B0210000}"/>
    <cellStyle name="Total 2 43 5" xfId="4633" xr:uid="{00000000-0005-0000-0000-0000B1210000}"/>
    <cellStyle name="Total 2 43 5 2" xfId="7403" xr:uid="{00000000-0005-0000-0000-0000B2210000}"/>
    <cellStyle name="Total 2 43 6" xfId="6416" xr:uid="{00000000-0005-0000-0000-0000B3210000}"/>
    <cellStyle name="Total 2 43 7" xfId="3390" xr:uid="{00000000-0005-0000-0000-0000B4210000}"/>
    <cellStyle name="Total 2 44" xfId="2900" xr:uid="{00000000-0005-0000-0000-0000B5210000}"/>
    <cellStyle name="Total 2 44 2" xfId="2901" xr:uid="{00000000-0005-0000-0000-0000B6210000}"/>
    <cellStyle name="Total 2 44 2 2" xfId="4634" xr:uid="{00000000-0005-0000-0000-0000B7210000}"/>
    <cellStyle name="Total 2 44 2 2 2" xfId="7404" xr:uid="{00000000-0005-0000-0000-0000B8210000}"/>
    <cellStyle name="Total 2 44 2 3" xfId="6421" xr:uid="{00000000-0005-0000-0000-0000B9210000}"/>
    <cellStyle name="Total 2 44 2 4" xfId="3395" xr:uid="{00000000-0005-0000-0000-0000BA210000}"/>
    <cellStyle name="Total 2 44 3" xfId="2902" xr:uid="{00000000-0005-0000-0000-0000BB210000}"/>
    <cellStyle name="Total 2 44 3 2" xfId="4635" xr:uid="{00000000-0005-0000-0000-0000BC210000}"/>
    <cellStyle name="Total 2 44 3 2 2" xfId="7405" xr:uid="{00000000-0005-0000-0000-0000BD210000}"/>
    <cellStyle name="Total 2 44 3 3" xfId="6422" xr:uid="{00000000-0005-0000-0000-0000BE210000}"/>
    <cellStyle name="Total 2 44 3 4" xfId="3396" xr:uid="{00000000-0005-0000-0000-0000BF210000}"/>
    <cellStyle name="Total 2 44 4" xfId="2903" xr:uid="{00000000-0005-0000-0000-0000C0210000}"/>
    <cellStyle name="Total 2 44 4 2" xfId="4636" xr:uid="{00000000-0005-0000-0000-0000C1210000}"/>
    <cellStyle name="Total 2 44 4 2 2" xfId="7406" xr:uid="{00000000-0005-0000-0000-0000C2210000}"/>
    <cellStyle name="Total 2 44 4 3" xfId="6423" xr:uid="{00000000-0005-0000-0000-0000C3210000}"/>
    <cellStyle name="Total 2 44 4 4" xfId="3397" xr:uid="{00000000-0005-0000-0000-0000C4210000}"/>
    <cellStyle name="Total 2 44 5" xfId="4637" xr:uid="{00000000-0005-0000-0000-0000C5210000}"/>
    <cellStyle name="Total 2 44 5 2" xfId="7407" xr:uid="{00000000-0005-0000-0000-0000C6210000}"/>
    <cellStyle name="Total 2 44 6" xfId="6420" xr:uid="{00000000-0005-0000-0000-0000C7210000}"/>
    <cellStyle name="Total 2 44 7" xfId="3394" xr:uid="{00000000-0005-0000-0000-0000C8210000}"/>
    <cellStyle name="Total 2 45" xfId="2904" xr:uid="{00000000-0005-0000-0000-0000C9210000}"/>
    <cellStyle name="Total 2 45 2" xfId="2905" xr:uid="{00000000-0005-0000-0000-0000CA210000}"/>
    <cellStyle name="Total 2 45 2 2" xfId="4638" xr:uid="{00000000-0005-0000-0000-0000CB210000}"/>
    <cellStyle name="Total 2 45 2 2 2" xfId="7408" xr:uid="{00000000-0005-0000-0000-0000CC210000}"/>
    <cellStyle name="Total 2 45 2 3" xfId="6425" xr:uid="{00000000-0005-0000-0000-0000CD210000}"/>
    <cellStyle name="Total 2 45 2 4" xfId="3399" xr:uid="{00000000-0005-0000-0000-0000CE210000}"/>
    <cellStyle name="Total 2 45 3" xfId="2906" xr:uid="{00000000-0005-0000-0000-0000CF210000}"/>
    <cellStyle name="Total 2 45 3 2" xfId="4639" xr:uid="{00000000-0005-0000-0000-0000D0210000}"/>
    <cellStyle name="Total 2 45 3 2 2" xfId="7409" xr:uid="{00000000-0005-0000-0000-0000D1210000}"/>
    <cellStyle name="Total 2 45 3 3" xfId="6426" xr:uid="{00000000-0005-0000-0000-0000D2210000}"/>
    <cellStyle name="Total 2 45 3 4" xfId="3400" xr:uid="{00000000-0005-0000-0000-0000D3210000}"/>
    <cellStyle name="Total 2 45 4" xfId="2907" xr:uid="{00000000-0005-0000-0000-0000D4210000}"/>
    <cellStyle name="Total 2 45 4 2" xfId="4640" xr:uid="{00000000-0005-0000-0000-0000D5210000}"/>
    <cellStyle name="Total 2 45 4 2 2" xfId="7410" xr:uid="{00000000-0005-0000-0000-0000D6210000}"/>
    <cellStyle name="Total 2 45 4 3" xfId="6427" xr:uid="{00000000-0005-0000-0000-0000D7210000}"/>
    <cellStyle name="Total 2 45 4 4" xfId="3401" xr:uid="{00000000-0005-0000-0000-0000D8210000}"/>
    <cellStyle name="Total 2 45 5" xfId="4641" xr:uid="{00000000-0005-0000-0000-0000D9210000}"/>
    <cellStyle name="Total 2 45 5 2" xfId="7411" xr:uid="{00000000-0005-0000-0000-0000DA210000}"/>
    <cellStyle name="Total 2 45 6" xfId="6424" xr:uid="{00000000-0005-0000-0000-0000DB210000}"/>
    <cellStyle name="Total 2 45 7" xfId="3398" xr:uid="{00000000-0005-0000-0000-0000DC210000}"/>
    <cellStyle name="Total 2 46" xfId="2908" xr:uid="{00000000-0005-0000-0000-0000DD210000}"/>
    <cellStyle name="Total 2 46 2" xfId="2909" xr:uid="{00000000-0005-0000-0000-0000DE210000}"/>
    <cellStyle name="Total 2 46 2 2" xfId="4642" xr:uid="{00000000-0005-0000-0000-0000DF210000}"/>
    <cellStyle name="Total 2 46 2 2 2" xfId="7412" xr:uid="{00000000-0005-0000-0000-0000E0210000}"/>
    <cellStyle name="Total 2 46 2 3" xfId="6429" xr:uid="{00000000-0005-0000-0000-0000E1210000}"/>
    <cellStyle name="Total 2 46 2 4" xfId="3403" xr:uid="{00000000-0005-0000-0000-0000E2210000}"/>
    <cellStyle name="Total 2 46 3" xfId="2910" xr:uid="{00000000-0005-0000-0000-0000E3210000}"/>
    <cellStyle name="Total 2 46 3 2" xfId="4643" xr:uid="{00000000-0005-0000-0000-0000E4210000}"/>
    <cellStyle name="Total 2 46 3 2 2" xfId="7413" xr:uid="{00000000-0005-0000-0000-0000E5210000}"/>
    <cellStyle name="Total 2 46 3 3" xfId="6430" xr:uid="{00000000-0005-0000-0000-0000E6210000}"/>
    <cellStyle name="Total 2 46 3 4" xfId="3404" xr:uid="{00000000-0005-0000-0000-0000E7210000}"/>
    <cellStyle name="Total 2 46 4" xfId="2911" xr:uid="{00000000-0005-0000-0000-0000E8210000}"/>
    <cellStyle name="Total 2 46 4 2" xfId="4644" xr:uid="{00000000-0005-0000-0000-0000E9210000}"/>
    <cellStyle name="Total 2 46 4 2 2" xfId="7414" xr:uid="{00000000-0005-0000-0000-0000EA210000}"/>
    <cellStyle name="Total 2 46 4 3" xfId="6431" xr:uid="{00000000-0005-0000-0000-0000EB210000}"/>
    <cellStyle name="Total 2 46 4 4" xfId="3405" xr:uid="{00000000-0005-0000-0000-0000EC210000}"/>
    <cellStyle name="Total 2 46 5" xfId="4645" xr:uid="{00000000-0005-0000-0000-0000ED210000}"/>
    <cellStyle name="Total 2 46 5 2" xfId="7415" xr:uid="{00000000-0005-0000-0000-0000EE210000}"/>
    <cellStyle name="Total 2 46 6" xfId="6428" xr:uid="{00000000-0005-0000-0000-0000EF210000}"/>
    <cellStyle name="Total 2 46 7" xfId="3402" xr:uid="{00000000-0005-0000-0000-0000F0210000}"/>
    <cellStyle name="Total 2 47" xfId="2912" xr:uid="{00000000-0005-0000-0000-0000F1210000}"/>
    <cellStyle name="Total 2 47 2" xfId="2913" xr:uid="{00000000-0005-0000-0000-0000F2210000}"/>
    <cellStyle name="Total 2 47 2 2" xfId="4646" xr:uid="{00000000-0005-0000-0000-0000F3210000}"/>
    <cellStyle name="Total 2 47 2 2 2" xfId="7416" xr:uid="{00000000-0005-0000-0000-0000F4210000}"/>
    <cellStyle name="Total 2 47 2 3" xfId="6433" xr:uid="{00000000-0005-0000-0000-0000F5210000}"/>
    <cellStyle name="Total 2 47 2 4" xfId="3407" xr:uid="{00000000-0005-0000-0000-0000F6210000}"/>
    <cellStyle name="Total 2 47 3" xfId="2914" xr:uid="{00000000-0005-0000-0000-0000F7210000}"/>
    <cellStyle name="Total 2 47 3 2" xfId="4647" xr:uid="{00000000-0005-0000-0000-0000F8210000}"/>
    <cellStyle name="Total 2 47 3 2 2" xfId="7417" xr:uid="{00000000-0005-0000-0000-0000F9210000}"/>
    <cellStyle name="Total 2 47 3 3" xfId="6434" xr:uid="{00000000-0005-0000-0000-0000FA210000}"/>
    <cellStyle name="Total 2 47 3 4" xfId="3408" xr:uid="{00000000-0005-0000-0000-0000FB210000}"/>
    <cellStyle name="Total 2 47 4" xfId="2915" xr:uid="{00000000-0005-0000-0000-0000FC210000}"/>
    <cellStyle name="Total 2 47 4 2" xfId="4648" xr:uid="{00000000-0005-0000-0000-0000FD210000}"/>
    <cellStyle name="Total 2 47 4 2 2" xfId="7418" xr:uid="{00000000-0005-0000-0000-0000FE210000}"/>
    <cellStyle name="Total 2 47 4 3" xfId="6435" xr:uid="{00000000-0005-0000-0000-0000FF210000}"/>
    <cellStyle name="Total 2 47 4 4" xfId="3409" xr:uid="{00000000-0005-0000-0000-000000220000}"/>
    <cellStyle name="Total 2 47 5" xfId="4649" xr:uid="{00000000-0005-0000-0000-000001220000}"/>
    <cellStyle name="Total 2 47 5 2" xfId="7419" xr:uid="{00000000-0005-0000-0000-000002220000}"/>
    <cellStyle name="Total 2 47 6" xfId="6432" xr:uid="{00000000-0005-0000-0000-000003220000}"/>
    <cellStyle name="Total 2 47 7" xfId="3406" xr:uid="{00000000-0005-0000-0000-000004220000}"/>
    <cellStyle name="Total 2 48" xfId="2916" xr:uid="{00000000-0005-0000-0000-000005220000}"/>
    <cellStyle name="Total 2 48 2" xfId="4650" xr:uid="{00000000-0005-0000-0000-000006220000}"/>
    <cellStyle name="Total 2 48 2 2" xfId="7420" xr:uid="{00000000-0005-0000-0000-000007220000}"/>
    <cellStyle name="Total 2 48 3" xfId="6436" xr:uid="{00000000-0005-0000-0000-000008220000}"/>
    <cellStyle name="Total 2 48 4" xfId="3410" xr:uid="{00000000-0005-0000-0000-000009220000}"/>
    <cellStyle name="Total 2 49" xfId="2917" xr:uid="{00000000-0005-0000-0000-00000A220000}"/>
    <cellStyle name="Total 2 49 2" xfId="4651" xr:uid="{00000000-0005-0000-0000-00000B220000}"/>
    <cellStyle name="Total 2 49 2 2" xfId="7421" xr:uid="{00000000-0005-0000-0000-00000C220000}"/>
    <cellStyle name="Total 2 49 3" xfId="6437" xr:uid="{00000000-0005-0000-0000-00000D220000}"/>
    <cellStyle name="Total 2 49 4" xfId="3411" xr:uid="{00000000-0005-0000-0000-00000E220000}"/>
    <cellStyle name="Total 2 5" xfId="2918" xr:uid="{00000000-0005-0000-0000-00000F220000}"/>
    <cellStyle name="Total 2 5 2" xfId="2919" xr:uid="{00000000-0005-0000-0000-000010220000}"/>
    <cellStyle name="Total 2 5 2 2" xfId="4652" xr:uid="{00000000-0005-0000-0000-000011220000}"/>
    <cellStyle name="Total 2 5 2 2 2" xfId="7422" xr:uid="{00000000-0005-0000-0000-000012220000}"/>
    <cellStyle name="Total 2 5 2 3" xfId="6439" xr:uid="{00000000-0005-0000-0000-000013220000}"/>
    <cellStyle name="Total 2 5 2 4" xfId="3413" xr:uid="{00000000-0005-0000-0000-000014220000}"/>
    <cellStyle name="Total 2 5 3" xfId="2920" xr:uid="{00000000-0005-0000-0000-000015220000}"/>
    <cellStyle name="Total 2 5 3 2" xfId="4653" xr:uid="{00000000-0005-0000-0000-000016220000}"/>
    <cellStyle name="Total 2 5 3 2 2" xfId="7423" xr:uid="{00000000-0005-0000-0000-000017220000}"/>
    <cellStyle name="Total 2 5 3 3" xfId="6440" xr:uid="{00000000-0005-0000-0000-000018220000}"/>
    <cellStyle name="Total 2 5 3 4" xfId="3414" xr:uid="{00000000-0005-0000-0000-000019220000}"/>
    <cellStyle name="Total 2 5 4" xfId="2921" xr:uid="{00000000-0005-0000-0000-00001A220000}"/>
    <cellStyle name="Total 2 5 4 2" xfId="4654" xr:uid="{00000000-0005-0000-0000-00001B220000}"/>
    <cellStyle name="Total 2 5 4 2 2" xfId="7424" xr:uid="{00000000-0005-0000-0000-00001C220000}"/>
    <cellStyle name="Total 2 5 4 3" xfId="6441" xr:uid="{00000000-0005-0000-0000-00001D220000}"/>
    <cellStyle name="Total 2 5 4 4" xfId="3415" xr:uid="{00000000-0005-0000-0000-00001E220000}"/>
    <cellStyle name="Total 2 5 5" xfId="4655" xr:uid="{00000000-0005-0000-0000-00001F220000}"/>
    <cellStyle name="Total 2 5 5 2" xfId="7425" xr:uid="{00000000-0005-0000-0000-000020220000}"/>
    <cellStyle name="Total 2 5 6" xfId="6438" xr:uid="{00000000-0005-0000-0000-000021220000}"/>
    <cellStyle name="Total 2 5 7" xfId="3412" xr:uid="{00000000-0005-0000-0000-000022220000}"/>
    <cellStyle name="Total 2 50" xfId="2922" xr:uid="{00000000-0005-0000-0000-000023220000}"/>
    <cellStyle name="Total 2 50 2" xfId="4656" xr:uid="{00000000-0005-0000-0000-000024220000}"/>
    <cellStyle name="Total 2 50 2 2" xfId="7426" xr:uid="{00000000-0005-0000-0000-000025220000}"/>
    <cellStyle name="Total 2 50 3" xfId="6442" xr:uid="{00000000-0005-0000-0000-000026220000}"/>
    <cellStyle name="Total 2 50 4" xfId="3416" xr:uid="{00000000-0005-0000-0000-000027220000}"/>
    <cellStyle name="Total 2 51" xfId="4657" xr:uid="{00000000-0005-0000-0000-000028220000}"/>
    <cellStyle name="Total 2 51 2" xfId="7427" xr:uid="{00000000-0005-0000-0000-000029220000}"/>
    <cellStyle name="Total 2 52" xfId="5494" xr:uid="{00000000-0005-0000-0000-00002A220000}"/>
    <cellStyle name="Total 2 53" xfId="3189" xr:uid="{00000000-0005-0000-0000-00002B220000}"/>
    <cellStyle name="Total 2 6" xfId="2923" xr:uid="{00000000-0005-0000-0000-00002C220000}"/>
    <cellStyle name="Total 2 6 2" xfId="2924" xr:uid="{00000000-0005-0000-0000-00002D220000}"/>
    <cellStyle name="Total 2 6 2 2" xfId="4658" xr:uid="{00000000-0005-0000-0000-00002E220000}"/>
    <cellStyle name="Total 2 6 2 2 2" xfId="7428" xr:uid="{00000000-0005-0000-0000-00002F220000}"/>
    <cellStyle name="Total 2 6 2 3" xfId="6444" xr:uid="{00000000-0005-0000-0000-000030220000}"/>
    <cellStyle name="Total 2 6 2 4" xfId="3418" xr:uid="{00000000-0005-0000-0000-000031220000}"/>
    <cellStyle name="Total 2 6 3" xfId="2925" xr:uid="{00000000-0005-0000-0000-000032220000}"/>
    <cellStyle name="Total 2 6 3 2" xfId="4659" xr:uid="{00000000-0005-0000-0000-000033220000}"/>
    <cellStyle name="Total 2 6 3 2 2" xfId="7429" xr:uid="{00000000-0005-0000-0000-000034220000}"/>
    <cellStyle name="Total 2 6 3 3" xfId="6445" xr:uid="{00000000-0005-0000-0000-000035220000}"/>
    <cellStyle name="Total 2 6 3 4" xfId="3419" xr:uid="{00000000-0005-0000-0000-000036220000}"/>
    <cellStyle name="Total 2 6 4" xfId="2926" xr:uid="{00000000-0005-0000-0000-000037220000}"/>
    <cellStyle name="Total 2 6 4 2" xfId="4660" xr:uid="{00000000-0005-0000-0000-000038220000}"/>
    <cellStyle name="Total 2 6 4 2 2" xfId="7430" xr:uid="{00000000-0005-0000-0000-000039220000}"/>
    <cellStyle name="Total 2 6 4 3" xfId="6446" xr:uid="{00000000-0005-0000-0000-00003A220000}"/>
    <cellStyle name="Total 2 6 4 4" xfId="3420" xr:uid="{00000000-0005-0000-0000-00003B220000}"/>
    <cellStyle name="Total 2 6 5" xfId="4661" xr:uid="{00000000-0005-0000-0000-00003C220000}"/>
    <cellStyle name="Total 2 6 5 2" xfId="7431" xr:uid="{00000000-0005-0000-0000-00003D220000}"/>
    <cellStyle name="Total 2 6 6" xfId="6443" xr:uid="{00000000-0005-0000-0000-00003E220000}"/>
    <cellStyle name="Total 2 6 7" xfId="3417" xr:uid="{00000000-0005-0000-0000-00003F220000}"/>
    <cellStyle name="Total 2 7" xfId="2927" xr:uid="{00000000-0005-0000-0000-000040220000}"/>
    <cellStyle name="Total 2 7 2" xfId="2928" xr:uid="{00000000-0005-0000-0000-000041220000}"/>
    <cellStyle name="Total 2 7 2 2" xfId="4662" xr:uid="{00000000-0005-0000-0000-000042220000}"/>
    <cellStyle name="Total 2 7 2 2 2" xfId="7432" xr:uid="{00000000-0005-0000-0000-000043220000}"/>
    <cellStyle name="Total 2 7 2 3" xfId="6448" xr:uid="{00000000-0005-0000-0000-000044220000}"/>
    <cellStyle name="Total 2 7 2 4" xfId="3422" xr:uid="{00000000-0005-0000-0000-000045220000}"/>
    <cellStyle name="Total 2 7 3" xfId="2929" xr:uid="{00000000-0005-0000-0000-000046220000}"/>
    <cellStyle name="Total 2 7 3 2" xfId="4663" xr:uid="{00000000-0005-0000-0000-000047220000}"/>
    <cellStyle name="Total 2 7 3 2 2" xfId="7433" xr:uid="{00000000-0005-0000-0000-000048220000}"/>
    <cellStyle name="Total 2 7 3 3" xfId="6449" xr:uid="{00000000-0005-0000-0000-000049220000}"/>
    <cellStyle name="Total 2 7 3 4" xfId="3423" xr:uid="{00000000-0005-0000-0000-00004A220000}"/>
    <cellStyle name="Total 2 7 4" xfId="2930" xr:uid="{00000000-0005-0000-0000-00004B220000}"/>
    <cellStyle name="Total 2 7 4 2" xfId="4664" xr:uid="{00000000-0005-0000-0000-00004C220000}"/>
    <cellStyle name="Total 2 7 4 2 2" xfId="7434" xr:uid="{00000000-0005-0000-0000-00004D220000}"/>
    <cellStyle name="Total 2 7 4 3" xfId="6450" xr:uid="{00000000-0005-0000-0000-00004E220000}"/>
    <cellStyle name="Total 2 7 4 4" xfId="3424" xr:uid="{00000000-0005-0000-0000-00004F220000}"/>
    <cellStyle name="Total 2 7 5" xfId="4665" xr:uid="{00000000-0005-0000-0000-000050220000}"/>
    <cellStyle name="Total 2 7 5 2" xfId="7435" xr:uid="{00000000-0005-0000-0000-000051220000}"/>
    <cellStyle name="Total 2 7 6" xfId="6447" xr:uid="{00000000-0005-0000-0000-000052220000}"/>
    <cellStyle name="Total 2 7 7" xfId="3421" xr:uid="{00000000-0005-0000-0000-000053220000}"/>
    <cellStyle name="Total 2 8" xfId="2931" xr:uid="{00000000-0005-0000-0000-000054220000}"/>
    <cellStyle name="Total 2 8 2" xfId="2932" xr:uid="{00000000-0005-0000-0000-000055220000}"/>
    <cellStyle name="Total 2 8 2 2" xfId="4666" xr:uid="{00000000-0005-0000-0000-000056220000}"/>
    <cellStyle name="Total 2 8 2 2 2" xfId="7436" xr:uid="{00000000-0005-0000-0000-000057220000}"/>
    <cellStyle name="Total 2 8 2 3" xfId="6452" xr:uid="{00000000-0005-0000-0000-000058220000}"/>
    <cellStyle name="Total 2 8 2 4" xfId="3426" xr:uid="{00000000-0005-0000-0000-000059220000}"/>
    <cellStyle name="Total 2 8 3" xfId="2933" xr:uid="{00000000-0005-0000-0000-00005A220000}"/>
    <cellStyle name="Total 2 8 3 2" xfId="4667" xr:uid="{00000000-0005-0000-0000-00005B220000}"/>
    <cellStyle name="Total 2 8 3 2 2" xfId="7437" xr:uid="{00000000-0005-0000-0000-00005C220000}"/>
    <cellStyle name="Total 2 8 3 3" xfId="6453" xr:uid="{00000000-0005-0000-0000-00005D220000}"/>
    <cellStyle name="Total 2 8 3 4" xfId="3427" xr:uid="{00000000-0005-0000-0000-00005E220000}"/>
    <cellStyle name="Total 2 8 4" xfId="2934" xr:uid="{00000000-0005-0000-0000-00005F220000}"/>
    <cellStyle name="Total 2 8 4 2" xfId="4668" xr:uid="{00000000-0005-0000-0000-000060220000}"/>
    <cellStyle name="Total 2 8 4 2 2" xfId="7438" xr:uid="{00000000-0005-0000-0000-000061220000}"/>
    <cellStyle name="Total 2 8 4 3" xfId="6454" xr:uid="{00000000-0005-0000-0000-000062220000}"/>
    <cellStyle name="Total 2 8 4 4" xfId="3428" xr:uid="{00000000-0005-0000-0000-000063220000}"/>
    <cellStyle name="Total 2 8 5" xfId="4669" xr:uid="{00000000-0005-0000-0000-000064220000}"/>
    <cellStyle name="Total 2 8 5 2" xfId="7439" xr:uid="{00000000-0005-0000-0000-000065220000}"/>
    <cellStyle name="Total 2 8 6" xfId="6451" xr:uid="{00000000-0005-0000-0000-000066220000}"/>
    <cellStyle name="Total 2 8 7" xfId="3425" xr:uid="{00000000-0005-0000-0000-000067220000}"/>
    <cellStyle name="Total 2 9" xfId="2935" xr:uid="{00000000-0005-0000-0000-000068220000}"/>
    <cellStyle name="Total 2 9 2" xfId="2936" xr:uid="{00000000-0005-0000-0000-000069220000}"/>
    <cellStyle name="Total 2 9 2 2" xfId="4670" xr:uid="{00000000-0005-0000-0000-00006A220000}"/>
    <cellStyle name="Total 2 9 2 2 2" xfId="7440" xr:uid="{00000000-0005-0000-0000-00006B220000}"/>
    <cellStyle name="Total 2 9 2 3" xfId="6456" xr:uid="{00000000-0005-0000-0000-00006C220000}"/>
    <cellStyle name="Total 2 9 2 4" xfId="3430" xr:uid="{00000000-0005-0000-0000-00006D220000}"/>
    <cellStyle name="Total 2 9 3" xfId="2937" xr:uid="{00000000-0005-0000-0000-00006E220000}"/>
    <cellStyle name="Total 2 9 3 2" xfId="4671" xr:uid="{00000000-0005-0000-0000-00006F220000}"/>
    <cellStyle name="Total 2 9 3 2 2" xfId="7441" xr:uid="{00000000-0005-0000-0000-000070220000}"/>
    <cellStyle name="Total 2 9 3 3" xfId="6457" xr:uid="{00000000-0005-0000-0000-000071220000}"/>
    <cellStyle name="Total 2 9 3 4" xfId="3431" xr:uid="{00000000-0005-0000-0000-000072220000}"/>
    <cellStyle name="Total 2 9 4" xfId="2938" xr:uid="{00000000-0005-0000-0000-000073220000}"/>
    <cellStyle name="Total 2 9 4 2" xfId="4672" xr:uid="{00000000-0005-0000-0000-000074220000}"/>
    <cellStyle name="Total 2 9 4 2 2" xfId="7442" xr:uid="{00000000-0005-0000-0000-000075220000}"/>
    <cellStyle name="Total 2 9 4 3" xfId="6458" xr:uid="{00000000-0005-0000-0000-000076220000}"/>
    <cellStyle name="Total 2 9 4 4" xfId="3432" xr:uid="{00000000-0005-0000-0000-000077220000}"/>
    <cellStyle name="Total 2 9 5" xfId="4673" xr:uid="{00000000-0005-0000-0000-000078220000}"/>
    <cellStyle name="Total 2 9 5 2" xfId="7443" xr:uid="{00000000-0005-0000-0000-000079220000}"/>
    <cellStyle name="Total 2 9 6" xfId="6455" xr:uid="{00000000-0005-0000-0000-00007A220000}"/>
    <cellStyle name="Total 2 9 7" xfId="3429" xr:uid="{00000000-0005-0000-0000-00007B220000}"/>
    <cellStyle name="Total 3" xfId="1375" xr:uid="{00000000-0005-0000-0000-00007C220000}"/>
    <cellStyle name="Total 4" xfId="1376" xr:uid="{00000000-0005-0000-0000-00007D220000}"/>
    <cellStyle name="Total 4 2" xfId="2939" xr:uid="{00000000-0005-0000-0000-00007E220000}"/>
    <cellStyle name="Total 4 2 2" xfId="4674" xr:uid="{00000000-0005-0000-0000-00007F220000}"/>
    <cellStyle name="Total 4 2 2 2" xfId="7444" xr:uid="{00000000-0005-0000-0000-000080220000}"/>
    <cellStyle name="Total 4 2 3" xfId="6459" xr:uid="{00000000-0005-0000-0000-000081220000}"/>
    <cellStyle name="Total 4 2 4" xfId="3433" xr:uid="{00000000-0005-0000-0000-000082220000}"/>
    <cellStyle name="Total 4 3" xfId="2940" xr:uid="{00000000-0005-0000-0000-000083220000}"/>
    <cellStyle name="Total 4 3 2" xfId="4675" xr:uid="{00000000-0005-0000-0000-000084220000}"/>
    <cellStyle name="Total 4 3 2 2" xfId="7445" xr:uid="{00000000-0005-0000-0000-000085220000}"/>
    <cellStyle name="Total 4 3 3" xfId="6460" xr:uid="{00000000-0005-0000-0000-000086220000}"/>
    <cellStyle name="Total 4 3 4" xfId="3434" xr:uid="{00000000-0005-0000-0000-000087220000}"/>
    <cellStyle name="Total 4 4" xfId="2941" xr:uid="{00000000-0005-0000-0000-000088220000}"/>
    <cellStyle name="Total 4 4 2" xfId="4676" xr:uid="{00000000-0005-0000-0000-000089220000}"/>
    <cellStyle name="Total 4 4 2 2" xfId="7446" xr:uid="{00000000-0005-0000-0000-00008A220000}"/>
    <cellStyle name="Total 4 4 3" xfId="6461" xr:uid="{00000000-0005-0000-0000-00008B220000}"/>
    <cellStyle name="Total 4 4 4" xfId="3435" xr:uid="{00000000-0005-0000-0000-00008C220000}"/>
    <cellStyle name="Total 4 5" xfId="4677" xr:uid="{00000000-0005-0000-0000-00008D220000}"/>
    <cellStyle name="Total 4 5 2" xfId="7447" xr:uid="{00000000-0005-0000-0000-00008E220000}"/>
    <cellStyle name="Total 4 6" xfId="5495" xr:uid="{00000000-0005-0000-0000-00008F220000}"/>
    <cellStyle name="Total 4 7" xfId="3190" xr:uid="{00000000-0005-0000-0000-000090220000}"/>
    <cellStyle name="Total 5" xfId="4678" xr:uid="{00000000-0005-0000-0000-000091220000}"/>
    <cellStyle name="Total 5 2" xfId="7448" xr:uid="{00000000-0005-0000-0000-000092220000}"/>
    <cellStyle name="Warning Text 2" xfId="1377" xr:uid="{00000000-0005-0000-0000-000093220000}"/>
    <cellStyle name="Warning Text 3" xfId="1378" xr:uid="{00000000-0005-0000-0000-000094220000}"/>
    <cellStyle name="Warning Text 4" xfId="1379" xr:uid="{00000000-0005-0000-0000-000095220000}"/>
    <cellStyle name="Ввод " xfId="4679" xr:uid="{00000000-0005-0000-0000-000096220000}"/>
    <cellStyle name="Ввод  2" xfId="4680" xr:uid="{00000000-0005-0000-0000-000097220000}"/>
    <cellStyle name="Ввод  2 2" xfId="7450" xr:uid="{00000000-0005-0000-0000-000098220000}"/>
    <cellStyle name="Ввод  3" xfId="4681" xr:uid="{00000000-0005-0000-0000-000099220000}"/>
    <cellStyle name="Ввод  3 2" xfId="7451" xr:uid="{00000000-0005-0000-0000-00009A220000}"/>
    <cellStyle name="Ввод  4" xfId="4682" xr:uid="{00000000-0005-0000-0000-00009B220000}"/>
    <cellStyle name="Ввод  4 2" xfId="7452" xr:uid="{00000000-0005-0000-0000-00009C220000}"/>
    <cellStyle name="Ввод  5" xfId="7449" xr:uid="{00000000-0005-0000-0000-00009D2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NL Deficits - Cash-Based and</a:t>
            </a:r>
            <a:r>
              <a:rPr lang="en-CA" baseline="0"/>
              <a:t> Accrual-Based</a:t>
            </a:r>
            <a:endParaRPr lang="en-C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46150481189852"/>
          <c:y val="0.14542222222222223"/>
          <c:w val="0.80998293963254597"/>
          <c:h val="0.56558110236220471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Accrual Based - Surplus (Deficit)</c:v>
                </c:pt>
              </c:strCache>
            </c:strRef>
          </c:tx>
          <c:marker>
            <c:symbol val="none"/>
          </c:marker>
          <c:cat>
            <c:strRef>
              <c:f>'Figure 1'!$B$3:$BU$3</c:f>
              <c:strCache>
                <c:ptCount val="72"/>
                <c:pt idx="0">
                  <c:v>1949-50</c:v>
                </c:pt>
                <c:pt idx="1">
                  <c:v>1950-51</c:v>
                </c:pt>
                <c:pt idx="2">
                  <c:v>1951-52</c:v>
                </c:pt>
                <c:pt idx="3">
                  <c:v>1952-53</c:v>
                </c:pt>
                <c:pt idx="4">
                  <c:v>1953-54</c:v>
                </c:pt>
                <c:pt idx="5">
                  <c:v>1954-55</c:v>
                </c:pt>
                <c:pt idx="6">
                  <c:v>1955-56</c:v>
                </c:pt>
                <c:pt idx="7">
                  <c:v>1956-57</c:v>
                </c:pt>
                <c:pt idx="8">
                  <c:v>1957-58</c:v>
                </c:pt>
                <c:pt idx="9">
                  <c:v>1958-59</c:v>
                </c:pt>
                <c:pt idx="10">
                  <c:v>1959-60</c:v>
                </c:pt>
                <c:pt idx="11">
                  <c:v>1960-61</c:v>
                </c:pt>
                <c:pt idx="12">
                  <c:v>1961-62</c:v>
                </c:pt>
                <c:pt idx="13">
                  <c:v>1962-63</c:v>
                </c:pt>
                <c:pt idx="14">
                  <c:v>1963-64</c:v>
                </c:pt>
                <c:pt idx="15">
                  <c:v>1964-65</c:v>
                </c:pt>
                <c:pt idx="16">
                  <c:v>1965-66</c:v>
                </c:pt>
                <c:pt idx="17">
                  <c:v>1966-67</c:v>
                </c:pt>
                <c:pt idx="18">
                  <c:v>1967-68</c:v>
                </c:pt>
                <c:pt idx="19">
                  <c:v>1968-69</c:v>
                </c:pt>
                <c:pt idx="20">
                  <c:v>1969-70</c:v>
                </c:pt>
                <c:pt idx="21">
                  <c:v>1970-71</c:v>
                </c:pt>
                <c:pt idx="22">
                  <c:v>1971-72</c:v>
                </c:pt>
                <c:pt idx="23">
                  <c:v>1972-73</c:v>
                </c:pt>
                <c:pt idx="24">
                  <c:v>1973-74</c:v>
                </c:pt>
                <c:pt idx="25">
                  <c:v>1974-75</c:v>
                </c:pt>
                <c:pt idx="26">
                  <c:v>1975-76</c:v>
                </c:pt>
                <c:pt idx="27">
                  <c:v>1976-77</c:v>
                </c:pt>
                <c:pt idx="28">
                  <c:v>1977-78</c:v>
                </c:pt>
                <c:pt idx="29">
                  <c:v>1978-79</c:v>
                </c:pt>
                <c:pt idx="30">
                  <c:v>1979-80</c:v>
                </c:pt>
                <c:pt idx="31">
                  <c:v>1980-81</c:v>
                </c:pt>
                <c:pt idx="32">
                  <c:v>1981-82</c:v>
                </c:pt>
                <c:pt idx="33">
                  <c:v>1982-83</c:v>
                </c:pt>
                <c:pt idx="34">
                  <c:v>1983-84</c:v>
                </c:pt>
                <c:pt idx="35">
                  <c:v>1984-85</c:v>
                </c:pt>
                <c:pt idx="36">
                  <c:v>1985-86</c:v>
                </c:pt>
                <c:pt idx="37">
                  <c:v>1986-87</c:v>
                </c:pt>
                <c:pt idx="38">
                  <c:v>1987-88</c:v>
                </c:pt>
                <c:pt idx="39">
                  <c:v>1988-89</c:v>
                </c:pt>
                <c:pt idx="40">
                  <c:v>1989-90</c:v>
                </c:pt>
                <c:pt idx="41">
                  <c:v>1990-91</c:v>
                </c:pt>
                <c:pt idx="42">
                  <c:v>1991-92</c:v>
                </c:pt>
                <c:pt idx="43">
                  <c:v>1992-93</c:v>
                </c:pt>
                <c:pt idx="44">
                  <c:v>1993-94</c:v>
                </c:pt>
                <c:pt idx="45">
                  <c:v>1994-95</c:v>
                </c:pt>
                <c:pt idx="46">
                  <c:v>1995-96</c:v>
                </c:pt>
                <c:pt idx="47">
                  <c:v>1996-97</c:v>
                </c:pt>
                <c:pt idx="48">
                  <c:v>1997-98</c:v>
                </c:pt>
                <c:pt idx="49">
                  <c:v>1998-99</c:v>
                </c:pt>
                <c:pt idx="50">
                  <c:v>1999-00</c:v>
                </c:pt>
                <c:pt idx="51">
                  <c:v>2000-01</c:v>
                </c:pt>
                <c:pt idx="52">
                  <c:v>2001-02</c:v>
                </c:pt>
                <c:pt idx="53">
                  <c:v>2002-03</c:v>
                </c:pt>
                <c:pt idx="54">
                  <c:v>2003-04</c:v>
                </c:pt>
                <c:pt idx="55">
                  <c:v>2004-05</c:v>
                </c:pt>
                <c:pt idx="56">
                  <c:v>2005-06</c:v>
                </c:pt>
                <c:pt idx="57">
                  <c:v>2006-07</c:v>
                </c:pt>
                <c:pt idx="58">
                  <c:v>2007-08</c:v>
                </c:pt>
                <c:pt idx="59">
                  <c:v>2008-09</c:v>
                </c:pt>
                <c:pt idx="60">
                  <c:v>2009-10</c:v>
                </c:pt>
                <c:pt idx="61">
                  <c:v>2010-11</c:v>
                </c:pt>
                <c:pt idx="62">
                  <c:v>2011-12</c:v>
                </c:pt>
                <c:pt idx="63">
                  <c:v>2012-13</c:v>
                </c:pt>
                <c:pt idx="64">
                  <c:v>2013-14</c:v>
                </c:pt>
                <c:pt idx="65">
                  <c:v>2014-15</c:v>
                </c:pt>
                <c:pt idx="66">
                  <c:v>2015-16</c:v>
                </c:pt>
                <c:pt idx="67">
                  <c:v>2016-17</c:v>
                </c:pt>
                <c:pt idx="68">
                  <c:v>2017-18</c:v>
                </c:pt>
                <c:pt idx="69">
                  <c:v>2018-19</c:v>
                </c:pt>
                <c:pt idx="70">
                  <c:v>2019-20</c:v>
                </c:pt>
                <c:pt idx="71">
                  <c:v>2020-21</c:v>
                </c:pt>
              </c:strCache>
            </c:strRef>
          </c:cat>
          <c:val>
            <c:numRef>
              <c:f>'Figure 1'!$B$4:$BU$4</c:f>
              <c:numCache>
                <c:formatCode>"$"#,##0.0</c:formatCode>
                <c:ptCount val="72"/>
                <c:pt idx="45">
                  <c:v>-373.95699999999988</c:v>
                </c:pt>
                <c:pt idx="46">
                  <c:v>-190.14300000000003</c:v>
                </c:pt>
                <c:pt idx="47">
                  <c:v>-107.23700000000002</c:v>
                </c:pt>
                <c:pt idx="48">
                  <c:v>132.5919999999999</c:v>
                </c:pt>
                <c:pt idx="49">
                  <c:v>-187.13300000000012</c:v>
                </c:pt>
                <c:pt idx="50">
                  <c:v>-268.95500000000021</c:v>
                </c:pt>
                <c:pt idx="51">
                  <c:v>-349.66400000000039</c:v>
                </c:pt>
                <c:pt idx="52">
                  <c:v>-467.81300000000027</c:v>
                </c:pt>
                <c:pt idx="53">
                  <c:v>-644.36499999999955</c:v>
                </c:pt>
                <c:pt idx="54">
                  <c:v>-913.60099999999977</c:v>
                </c:pt>
                <c:pt idx="55">
                  <c:v>-488.84700000000032</c:v>
                </c:pt>
                <c:pt idx="56">
                  <c:v>199.28200000000001</c:v>
                </c:pt>
                <c:pt idx="57">
                  <c:v>154.0849999999995</c:v>
                </c:pt>
                <c:pt idx="58">
                  <c:v>1420.6719999999996</c:v>
                </c:pt>
                <c:pt idx="59">
                  <c:v>2350.400000000001</c:v>
                </c:pt>
                <c:pt idx="60">
                  <c:v>-32.574999999999932</c:v>
                </c:pt>
                <c:pt idx="61">
                  <c:v>593.60300000000018</c:v>
                </c:pt>
                <c:pt idx="62">
                  <c:v>974.15699999999913</c:v>
                </c:pt>
                <c:pt idx="63">
                  <c:v>-195.02500000000023</c:v>
                </c:pt>
                <c:pt idx="64">
                  <c:v>-388.56699999999995</c:v>
                </c:pt>
                <c:pt idx="65">
                  <c:v>-1005.904</c:v>
                </c:pt>
                <c:pt idx="66">
                  <c:v>-2206.0590000000002</c:v>
                </c:pt>
                <c:pt idx="67">
                  <c:v>-1147.7719999999999</c:v>
                </c:pt>
                <c:pt idx="68">
                  <c:v>-910.75</c:v>
                </c:pt>
                <c:pt idx="69">
                  <c:v>-552.02099999999996</c:v>
                </c:pt>
                <c:pt idx="70">
                  <c:v>1117.181</c:v>
                </c:pt>
                <c:pt idx="71">
                  <c:v>-1644.444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5-4269-8ED6-ED4D720BD39C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Cash Based Surplus (Deficit)</c:v>
                </c:pt>
              </c:strCache>
            </c:strRef>
          </c:tx>
          <c:marker>
            <c:symbol val="none"/>
          </c:marker>
          <c:cat>
            <c:strRef>
              <c:f>'Figure 1'!$B$3:$BU$3</c:f>
              <c:strCache>
                <c:ptCount val="72"/>
                <c:pt idx="0">
                  <c:v>1949-50</c:v>
                </c:pt>
                <c:pt idx="1">
                  <c:v>1950-51</c:v>
                </c:pt>
                <c:pt idx="2">
                  <c:v>1951-52</c:v>
                </c:pt>
                <c:pt idx="3">
                  <c:v>1952-53</c:v>
                </c:pt>
                <c:pt idx="4">
                  <c:v>1953-54</c:v>
                </c:pt>
                <c:pt idx="5">
                  <c:v>1954-55</c:v>
                </c:pt>
                <c:pt idx="6">
                  <c:v>1955-56</c:v>
                </c:pt>
                <c:pt idx="7">
                  <c:v>1956-57</c:v>
                </c:pt>
                <c:pt idx="8">
                  <c:v>1957-58</c:v>
                </c:pt>
                <c:pt idx="9">
                  <c:v>1958-59</c:v>
                </c:pt>
                <c:pt idx="10">
                  <c:v>1959-60</c:v>
                </c:pt>
                <c:pt idx="11">
                  <c:v>1960-61</c:v>
                </c:pt>
                <c:pt idx="12">
                  <c:v>1961-62</c:v>
                </c:pt>
                <c:pt idx="13">
                  <c:v>1962-63</c:v>
                </c:pt>
                <c:pt idx="14">
                  <c:v>1963-64</c:v>
                </c:pt>
                <c:pt idx="15">
                  <c:v>1964-65</c:v>
                </c:pt>
                <c:pt idx="16">
                  <c:v>1965-66</c:v>
                </c:pt>
                <c:pt idx="17">
                  <c:v>1966-67</c:v>
                </c:pt>
                <c:pt idx="18">
                  <c:v>1967-68</c:v>
                </c:pt>
                <c:pt idx="19">
                  <c:v>1968-69</c:v>
                </c:pt>
                <c:pt idx="20">
                  <c:v>1969-70</c:v>
                </c:pt>
                <c:pt idx="21">
                  <c:v>1970-71</c:v>
                </c:pt>
                <c:pt idx="22">
                  <c:v>1971-72</c:v>
                </c:pt>
                <c:pt idx="23">
                  <c:v>1972-73</c:v>
                </c:pt>
                <c:pt idx="24">
                  <c:v>1973-74</c:v>
                </c:pt>
                <c:pt idx="25">
                  <c:v>1974-75</c:v>
                </c:pt>
                <c:pt idx="26">
                  <c:v>1975-76</c:v>
                </c:pt>
                <c:pt idx="27">
                  <c:v>1976-77</c:v>
                </c:pt>
                <c:pt idx="28">
                  <c:v>1977-78</c:v>
                </c:pt>
                <c:pt idx="29">
                  <c:v>1978-79</c:v>
                </c:pt>
                <c:pt idx="30">
                  <c:v>1979-80</c:v>
                </c:pt>
                <c:pt idx="31">
                  <c:v>1980-81</c:v>
                </c:pt>
                <c:pt idx="32">
                  <c:v>1981-82</c:v>
                </c:pt>
                <c:pt idx="33">
                  <c:v>1982-83</c:v>
                </c:pt>
                <c:pt idx="34">
                  <c:v>1983-84</c:v>
                </c:pt>
                <c:pt idx="35">
                  <c:v>1984-85</c:v>
                </c:pt>
                <c:pt idx="36">
                  <c:v>1985-86</c:v>
                </c:pt>
                <c:pt idx="37">
                  <c:v>1986-87</c:v>
                </c:pt>
                <c:pt idx="38">
                  <c:v>1987-88</c:v>
                </c:pt>
                <c:pt idx="39">
                  <c:v>1988-89</c:v>
                </c:pt>
                <c:pt idx="40">
                  <c:v>1989-90</c:v>
                </c:pt>
                <c:pt idx="41">
                  <c:v>1990-91</c:v>
                </c:pt>
                <c:pt idx="42">
                  <c:v>1991-92</c:v>
                </c:pt>
                <c:pt idx="43">
                  <c:v>1992-93</c:v>
                </c:pt>
                <c:pt idx="44">
                  <c:v>1993-94</c:v>
                </c:pt>
                <c:pt idx="45">
                  <c:v>1994-95</c:v>
                </c:pt>
                <c:pt idx="46">
                  <c:v>1995-96</c:v>
                </c:pt>
                <c:pt idx="47">
                  <c:v>1996-97</c:v>
                </c:pt>
                <c:pt idx="48">
                  <c:v>1997-98</c:v>
                </c:pt>
                <c:pt idx="49">
                  <c:v>1998-99</c:v>
                </c:pt>
                <c:pt idx="50">
                  <c:v>1999-00</c:v>
                </c:pt>
                <c:pt idx="51">
                  <c:v>2000-01</c:v>
                </c:pt>
                <c:pt idx="52">
                  <c:v>2001-02</c:v>
                </c:pt>
                <c:pt idx="53">
                  <c:v>2002-03</c:v>
                </c:pt>
                <c:pt idx="54">
                  <c:v>2003-04</c:v>
                </c:pt>
                <c:pt idx="55">
                  <c:v>2004-05</c:v>
                </c:pt>
                <c:pt idx="56">
                  <c:v>2005-06</c:v>
                </c:pt>
                <c:pt idx="57">
                  <c:v>2006-07</c:v>
                </c:pt>
                <c:pt idx="58">
                  <c:v>2007-08</c:v>
                </c:pt>
                <c:pt idx="59">
                  <c:v>2008-09</c:v>
                </c:pt>
                <c:pt idx="60">
                  <c:v>2009-10</c:v>
                </c:pt>
                <c:pt idx="61">
                  <c:v>2010-11</c:v>
                </c:pt>
                <c:pt idx="62">
                  <c:v>2011-12</c:v>
                </c:pt>
                <c:pt idx="63">
                  <c:v>2012-13</c:v>
                </c:pt>
                <c:pt idx="64">
                  <c:v>2013-14</c:v>
                </c:pt>
                <c:pt idx="65">
                  <c:v>2014-15</c:v>
                </c:pt>
                <c:pt idx="66">
                  <c:v>2015-16</c:v>
                </c:pt>
                <c:pt idx="67">
                  <c:v>2016-17</c:v>
                </c:pt>
                <c:pt idx="68">
                  <c:v>2017-18</c:v>
                </c:pt>
                <c:pt idx="69">
                  <c:v>2018-19</c:v>
                </c:pt>
                <c:pt idx="70">
                  <c:v>2019-20</c:v>
                </c:pt>
                <c:pt idx="71">
                  <c:v>2020-21</c:v>
                </c:pt>
              </c:strCache>
            </c:strRef>
          </c:cat>
          <c:val>
            <c:numRef>
              <c:f>'Figure 1'!$B$5:$BU$5</c:f>
              <c:numCache>
                <c:formatCode>"$"#,##0.0</c:formatCode>
                <c:ptCount val="72"/>
                <c:pt idx="0">
                  <c:v>8.0960000000000001</c:v>
                </c:pt>
                <c:pt idx="1">
                  <c:v>-7.2519999999999998</c:v>
                </c:pt>
                <c:pt idx="2">
                  <c:v>-13.317</c:v>
                </c:pt>
                <c:pt idx="3">
                  <c:v>-4.6929999999999996</c:v>
                </c:pt>
                <c:pt idx="4">
                  <c:v>-5.859</c:v>
                </c:pt>
                <c:pt idx="5">
                  <c:v>-13.451000000000001</c:v>
                </c:pt>
                <c:pt idx="6">
                  <c:v>-12.423</c:v>
                </c:pt>
                <c:pt idx="7">
                  <c:v>-11.677</c:v>
                </c:pt>
                <c:pt idx="8">
                  <c:v>-13.026999999999999</c:v>
                </c:pt>
                <c:pt idx="9">
                  <c:v>-0.248</c:v>
                </c:pt>
                <c:pt idx="10">
                  <c:v>-6.3289999999999997</c:v>
                </c:pt>
                <c:pt idx="11">
                  <c:v>-11.114000000000001</c:v>
                </c:pt>
                <c:pt idx="12">
                  <c:v>-9.1590000000000007</c:v>
                </c:pt>
                <c:pt idx="13">
                  <c:v>-11.696999999999999</c:v>
                </c:pt>
                <c:pt idx="14">
                  <c:v>-18.062999999999999</c:v>
                </c:pt>
                <c:pt idx="15">
                  <c:v>-16.771000000000001</c:v>
                </c:pt>
                <c:pt idx="16">
                  <c:v>-15.771000000000001</c:v>
                </c:pt>
                <c:pt idx="17">
                  <c:v>-70.433999999999997</c:v>
                </c:pt>
                <c:pt idx="18">
                  <c:v>-85.986000000000004</c:v>
                </c:pt>
                <c:pt idx="19">
                  <c:v>-57.317</c:v>
                </c:pt>
                <c:pt idx="20">
                  <c:v>-37.247</c:v>
                </c:pt>
                <c:pt idx="21">
                  <c:v>-61.366999999999997</c:v>
                </c:pt>
                <c:pt idx="22">
                  <c:v>-96.462000000000003</c:v>
                </c:pt>
                <c:pt idx="23">
                  <c:v>-150.45500000000001</c:v>
                </c:pt>
                <c:pt idx="24">
                  <c:v>-110.705</c:v>
                </c:pt>
                <c:pt idx="25">
                  <c:v>-125.724</c:v>
                </c:pt>
                <c:pt idx="26">
                  <c:v>-167.48599999999999</c:v>
                </c:pt>
                <c:pt idx="27">
                  <c:v>-229.16800000000001</c:v>
                </c:pt>
                <c:pt idx="28">
                  <c:v>-124.224</c:v>
                </c:pt>
                <c:pt idx="29">
                  <c:v>-188.637</c:v>
                </c:pt>
                <c:pt idx="30">
                  <c:v>-121.878</c:v>
                </c:pt>
                <c:pt idx="31">
                  <c:v>-86.665000000000006</c:v>
                </c:pt>
                <c:pt idx="32">
                  <c:v>-148.19399999999999</c:v>
                </c:pt>
                <c:pt idx="33">
                  <c:v>-191.01300000000001</c:v>
                </c:pt>
                <c:pt idx="34">
                  <c:v>-326.02999999999997</c:v>
                </c:pt>
                <c:pt idx="35">
                  <c:v>-252.161</c:v>
                </c:pt>
                <c:pt idx="36">
                  <c:v>-253.82599999999999</c:v>
                </c:pt>
                <c:pt idx="37">
                  <c:v>-230.54300000000001</c:v>
                </c:pt>
                <c:pt idx="38">
                  <c:v>-200.20500000000001</c:v>
                </c:pt>
                <c:pt idx="39">
                  <c:v>-225.92500000000001</c:v>
                </c:pt>
                <c:pt idx="40">
                  <c:v>-174.85900000000001</c:v>
                </c:pt>
                <c:pt idx="41">
                  <c:v>-347.34500000000003</c:v>
                </c:pt>
                <c:pt idx="42">
                  <c:v>-276.404</c:v>
                </c:pt>
                <c:pt idx="43">
                  <c:v>-261.05</c:v>
                </c:pt>
                <c:pt idx="44">
                  <c:v>-205.25</c:v>
                </c:pt>
                <c:pt idx="45">
                  <c:v>-127.19</c:v>
                </c:pt>
                <c:pt idx="46">
                  <c:v>9.3879999999999999</c:v>
                </c:pt>
                <c:pt idx="47">
                  <c:v>-18.640999999999998</c:v>
                </c:pt>
                <c:pt idx="48">
                  <c:v>-6.7309999999999999</c:v>
                </c:pt>
                <c:pt idx="49">
                  <c:v>3.8410000000000002</c:v>
                </c:pt>
                <c:pt idx="50">
                  <c:v>-22.922000000000001</c:v>
                </c:pt>
                <c:pt idx="51">
                  <c:v>-26.061</c:v>
                </c:pt>
                <c:pt idx="52">
                  <c:v>-47.25</c:v>
                </c:pt>
                <c:pt idx="53">
                  <c:v>-36.198</c:v>
                </c:pt>
                <c:pt idx="54">
                  <c:v>-134.71100000000001</c:v>
                </c:pt>
                <c:pt idx="55">
                  <c:v>-83.376000000000005</c:v>
                </c:pt>
                <c:pt idx="56">
                  <c:v>524.28599999999994</c:v>
                </c:pt>
                <c:pt idx="57">
                  <c:v>140.929</c:v>
                </c:pt>
                <c:pt idx="58">
                  <c:v>1071.2619999999999</c:v>
                </c:pt>
                <c:pt idx="59">
                  <c:v>2193.4479999999999</c:v>
                </c:pt>
                <c:pt idx="60">
                  <c:v>8.9339999999999993</c:v>
                </c:pt>
                <c:pt idx="61">
                  <c:v>452.93099999999998</c:v>
                </c:pt>
                <c:pt idx="62">
                  <c:v>700.60599999999999</c:v>
                </c:pt>
                <c:pt idx="63">
                  <c:v>-68.911000000000001</c:v>
                </c:pt>
                <c:pt idx="64">
                  <c:v>-457.02199999999999</c:v>
                </c:pt>
                <c:pt idx="65">
                  <c:v>-676.47199999999998</c:v>
                </c:pt>
                <c:pt idx="66">
                  <c:v>-2558.2950000000001</c:v>
                </c:pt>
                <c:pt idx="67">
                  <c:v>-1655.394</c:v>
                </c:pt>
                <c:pt idx="68">
                  <c:v>-2008.3130000000001</c:v>
                </c:pt>
                <c:pt idx="69">
                  <c:v>-1724.3150000000001</c:v>
                </c:pt>
                <c:pt idx="70">
                  <c:v>-1671.2819999999999</c:v>
                </c:pt>
                <c:pt idx="71">
                  <c:v>-2149.0700000000002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5-4269-8ED6-ED4D720BD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84928"/>
        <c:axId val="84286464"/>
      </c:lineChart>
      <c:catAx>
        <c:axId val="8428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84286464"/>
        <c:crosses val="autoZero"/>
        <c:auto val="1"/>
        <c:lblAlgn val="ctr"/>
        <c:lblOffset val="100"/>
        <c:noMultiLvlLbl val="0"/>
      </c:catAx>
      <c:valAx>
        <c:axId val="84286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Millions of Dollars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84284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7431539807524059E-2"/>
          <c:y val="0.85925634295713038"/>
          <c:w val="0.80513692038495188"/>
          <c:h val="6.963254593175853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'[1]NewfoundlandandLabrador 5 Yr Co'!$B$14</c:f>
              <c:strCache>
                <c:ptCount val="1"/>
                <c:pt idx="0">
                  <c:v>Male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'[1]NewfoundlandandLabrador 5 Yr Co'!$A$15:$A$33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'[1]NewfoundlandandLabrador 5 Yr Co'!$B$15:$B$33</c:f>
              <c:numCache>
                <c:formatCode>General</c:formatCode>
                <c:ptCount val="19"/>
                <c:pt idx="0">
                  <c:v>-11430</c:v>
                </c:pt>
                <c:pt idx="1">
                  <c:v>-13430</c:v>
                </c:pt>
                <c:pt idx="2">
                  <c:v>-13335</c:v>
                </c:pt>
                <c:pt idx="3">
                  <c:v>-13980</c:v>
                </c:pt>
                <c:pt idx="4">
                  <c:v>-13920</c:v>
                </c:pt>
                <c:pt idx="5">
                  <c:v>-14095</c:v>
                </c:pt>
                <c:pt idx="6">
                  <c:v>-14185</c:v>
                </c:pt>
                <c:pt idx="7">
                  <c:v>-14555</c:v>
                </c:pt>
                <c:pt idx="8">
                  <c:v>-16745</c:v>
                </c:pt>
                <c:pt idx="9">
                  <c:v>-18740</c:v>
                </c:pt>
                <c:pt idx="10">
                  <c:v>-20730</c:v>
                </c:pt>
                <c:pt idx="11">
                  <c:v>-21035</c:v>
                </c:pt>
                <c:pt idx="12">
                  <c:v>-20570</c:v>
                </c:pt>
                <c:pt idx="13">
                  <c:v>-18305</c:v>
                </c:pt>
                <c:pt idx="14">
                  <c:v>-12725</c:v>
                </c:pt>
                <c:pt idx="15">
                  <c:v>-8015</c:v>
                </c:pt>
                <c:pt idx="16">
                  <c:v>-4885</c:v>
                </c:pt>
                <c:pt idx="17">
                  <c:v>-2305</c:v>
                </c:pt>
                <c:pt idx="18">
                  <c:v>-935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1-472D-AEEC-421F3B5A626B}"/>
            </c:ext>
          </c:extLst>
        </c:ser>
        <c:ser>
          <c:idx val="1"/>
          <c:order val="1"/>
          <c:tx>
            <c:strRef>
              <c:f>'[1]NewfoundlandandLabrador 5 Yr Co'!$C$14</c:f>
              <c:strCache>
                <c:ptCount val="1"/>
                <c:pt idx="0">
                  <c:v>Female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'[1]NewfoundlandandLabrador 5 Yr Co'!$A$15:$A$33</c:f>
              <c:strCache>
                <c:ptCount val="19"/>
                <c:pt idx="0">
                  <c:v>0-4</c:v>
                </c:pt>
                <c:pt idx="1">
                  <c:v> 5-9</c:v>
                </c:pt>
                <c:pt idx="2">
                  <c:v> 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90+</c:v>
                </c:pt>
              </c:strCache>
            </c:strRef>
          </c:cat>
          <c:val>
            <c:numRef>
              <c:f>'[1]NewfoundlandandLabrador 5 Yr Co'!$C$15:$C$33</c:f>
              <c:numCache>
                <c:formatCode>General</c:formatCode>
                <c:ptCount val="19"/>
                <c:pt idx="0">
                  <c:v>10930</c:v>
                </c:pt>
                <c:pt idx="1">
                  <c:v>12610</c:v>
                </c:pt>
                <c:pt idx="2">
                  <c:v>12700</c:v>
                </c:pt>
                <c:pt idx="3">
                  <c:v>13275</c:v>
                </c:pt>
                <c:pt idx="4">
                  <c:v>13785</c:v>
                </c:pt>
                <c:pt idx="5">
                  <c:v>14150</c:v>
                </c:pt>
                <c:pt idx="6">
                  <c:v>15220</c:v>
                </c:pt>
                <c:pt idx="7">
                  <c:v>16185</c:v>
                </c:pt>
                <c:pt idx="8">
                  <c:v>17760</c:v>
                </c:pt>
                <c:pt idx="9">
                  <c:v>19920</c:v>
                </c:pt>
                <c:pt idx="10">
                  <c:v>21890</c:v>
                </c:pt>
                <c:pt idx="11">
                  <c:v>22045</c:v>
                </c:pt>
                <c:pt idx="12">
                  <c:v>21460</c:v>
                </c:pt>
                <c:pt idx="13">
                  <c:v>19180</c:v>
                </c:pt>
                <c:pt idx="14">
                  <c:v>13445</c:v>
                </c:pt>
                <c:pt idx="15">
                  <c:v>8935</c:v>
                </c:pt>
                <c:pt idx="16">
                  <c:v>6180</c:v>
                </c:pt>
                <c:pt idx="17">
                  <c:v>3875</c:v>
                </c:pt>
                <c:pt idx="18">
                  <c:v>2245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1-472D-AEEC-421F3B5A6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29890688"/>
        <c:axId val="232623104"/>
      </c:barChart>
      <c:catAx>
        <c:axId val="2298906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en-US"/>
          </a:p>
        </c:txPr>
        <c:crossAx val="232623104"/>
        <c:crosses val="autoZero"/>
        <c:auto val="1"/>
        <c:lblAlgn val="ctr"/>
        <c:lblOffset val="100"/>
        <c:noMultiLvlLbl val="0"/>
      </c:catAx>
      <c:valAx>
        <c:axId val="232623104"/>
        <c:scaling>
          <c:orientation val="minMax"/>
        </c:scaling>
        <c:delete val="0"/>
        <c:axPos val="b"/>
        <c:majorGridlines/>
        <c:numFmt formatCode="#,##0;#,##0" sourceLinked="0"/>
        <c:majorTickMark val="out"/>
        <c:minorTickMark val="none"/>
        <c:tickLblPos val="nextTo"/>
        <c:crossAx val="2298906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29877515310587"/>
          <c:y val="4.6413502109704644E-2"/>
          <c:w val="0.807071741032371"/>
          <c:h val="0.68557018059309749"/>
        </c:manualLayout>
      </c:layout>
      <c:lineChart>
        <c:grouping val="standard"/>
        <c:varyColors val="0"/>
        <c:ser>
          <c:idx val="0"/>
          <c:order val="0"/>
          <c:tx>
            <c:strRef>
              <c:f>'[2]cansim (29)'!$B$7</c:f>
              <c:strCache>
                <c:ptCount val="1"/>
                <c:pt idx="0">
                  <c:v>NL pop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'[2]cansim (29)'!$A$23:$A$75</c:f>
              <c:numCache>
                <c:formatCode>General</c:formatCode>
                <c:ptCount val="53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</c:numCache>
            </c:numRef>
          </c:cat>
          <c:val>
            <c:numRef>
              <c:f>'[2]cansim (29)'!$B$23:$B$75</c:f>
              <c:numCache>
                <c:formatCode>General</c:formatCode>
                <c:ptCount val="53"/>
                <c:pt idx="0">
                  <c:v>576306</c:v>
                </c:pt>
                <c:pt idx="1">
                  <c:v>575242</c:v>
                </c:pt>
                <c:pt idx="2">
                  <c:v>574982</c:v>
                </c:pt>
                <c:pt idx="3">
                  <c:v>576551</c:v>
                </c:pt>
                <c:pt idx="4">
                  <c:v>577368</c:v>
                </c:pt>
                <c:pt idx="5">
                  <c:v>579644</c:v>
                </c:pt>
                <c:pt idx="6">
                  <c:v>580109</c:v>
                </c:pt>
                <c:pt idx="7">
                  <c:v>579977</c:v>
                </c:pt>
                <c:pt idx="8">
                  <c:v>574466</c:v>
                </c:pt>
                <c:pt idx="9">
                  <c:v>567397</c:v>
                </c:pt>
                <c:pt idx="10">
                  <c:v>559698</c:v>
                </c:pt>
                <c:pt idx="11">
                  <c:v>550911</c:v>
                </c:pt>
                <c:pt idx="12">
                  <c:v>539843</c:v>
                </c:pt>
                <c:pt idx="13">
                  <c:v>533329</c:v>
                </c:pt>
                <c:pt idx="14">
                  <c:v>527966</c:v>
                </c:pt>
                <c:pt idx="15">
                  <c:v>522046</c:v>
                </c:pt>
                <c:pt idx="16">
                  <c:v>519483</c:v>
                </c:pt>
                <c:pt idx="17">
                  <c:v>518445</c:v>
                </c:pt>
                <c:pt idx="18">
                  <c:v>517402</c:v>
                </c:pt>
                <c:pt idx="19">
                  <c:v>514315</c:v>
                </c:pt>
                <c:pt idx="20">
                  <c:v>510584</c:v>
                </c:pt>
                <c:pt idx="21">
                  <c:v>509039</c:v>
                </c:pt>
                <c:pt idx="22">
                  <c:v>511543</c:v>
                </c:pt>
                <c:pt idx="23">
                  <c:v>516729</c:v>
                </c:pt>
                <c:pt idx="24">
                  <c:v>521972</c:v>
                </c:pt>
                <c:pt idx="25">
                  <c:v>525037</c:v>
                </c:pt>
                <c:pt idx="26">
                  <c:v>526450</c:v>
                </c:pt>
                <c:pt idx="27">
                  <c:v>527399</c:v>
                </c:pt>
                <c:pt idx="28">
                  <c:v>528386</c:v>
                </c:pt>
                <c:pt idx="29">
                  <c:v>528815</c:v>
                </c:pt>
                <c:pt idx="30">
                  <c:v>530305</c:v>
                </c:pt>
                <c:pt idx="31">
                  <c:v>528817</c:v>
                </c:pt>
                <c:pt idx="32">
                  <c:v>525604</c:v>
                </c:pt>
                <c:pt idx="33">
                  <c:v>521542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05-46F0-BE29-26E4C91DB59C}"/>
            </c:ext>
          </c:extLst>
        </c:ser>
        <c:ser>
          <c:idx val="1"/>
          <c:order val="1"/>
          <c:tx>
            <c:strRef>
              <c:f>'[2]cansim (29)'!$C$7</c:f>
              <c:strCache>
                <c:ptCount val="1"/>
                <c:pt idx="0">
                  <c:v>NL POP PROJ FA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'[2]cansim (29)'!$A$23:$A$75</c:f>
              <c:numCache>
                <c:formatCode>General</c:formatCode>
                <c:ptCount val="53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</c:numCache>
            </c:numRef>
          </c:cat>
          <c:val>
            <c:numRef>
              <c:f>'[2]cansim (29)'!$C$23:$C$75</c:f>
              <c:numCache>
                <c:formatCode>General</c:formatCode>
                <c:ptCount val="53"/>
                <c:pt idx="33">
                  <c:v>521542</c:v>
                </c:pt>
                <c:pt idx="34">
                  <c:v>521500</c:v>
                </c:pt>
                <c:pt idx="35">
                  <c:v>519600</c:v>
                </c:pt>
                <c:pt idx="36">
                  <c:v>517600</c:v>
                </c:pt>
                <c:pt idx="37">
                  <c:v>515500</c:v>
                </c:pt>
                <c:pt idx="38">
                  <c:v>513300</c:v>
                </c:pt>
                <c:pt idx="39">
                  <c:v>511000</c:v>
                </c:pt>
                <c:pt idx="40">
                  <c:v>508600</c:v>
                </c:pt>
                <c:pt idx="41">
                  <c:v>506200</c:v>
                </c:pt>
                <c:pt idx="42">
                  <c:v>503600</c:v>
                </c:pt>
                <c:pt idx="43">
                  <c:v>500800</c:v>
                </c:pt>
                <c:pt idx="44">
                  <c:v>498000</c:v>
                </c:pt>
                <c:pt idx="45">
                  <c:v>495000</c:v>
                </c:pt>
                <c:pt idx="46">
                  <c:v>491800</c:v>
                </c:pt>
                <c:pt idx="47">
                  <c:v>488500</c:v>
                </c:pt>
                <c:pt idx="48">
                  <c:v>485100</c:v>
                </c:pt>
                <c:pt idx="49">
                  <c:v>481600</c:v>
                </c:pt>
                <c:pt idx="50">
                  <c:v>477900</c:v>
                </c:pt>
                <c:pt idx="51">
                  <c:v>474100</c:v>
                </c:pt>
                <c:pt idx="52">
                  <c:v>470200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05-46F0-BE29-26E4C91DB59C}"/>
            </c:ext>
          </c:extLst>
        </c:ser>
        <c:ser>
          <c:idx val="2"/>
          <c:order val="2"/>
          <c:tx>
            <c:strRef>
              <c:f>'[2]cansim (29)'!$D$7</c:f>
              <c:strCache>
                <c:ptCount val="1"/>
                <c:pt idx="0">
                  <c:v>NL POP PROJ SA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'[2]cansim (29)'!$A$23:$A$75</c:f>
              <c:numCache>
                <c:formatCode>General</c:formatCode>
                <c:ptCount val="53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</c:numCache>
            </c:numRef>
          </c:cat>
          <c:val>
            <c:numRef>
              <c:f>'[2]cansim (29)'!$D$23:$D$75</c:f>
              <c:numCache>
                <c:formatCode>General</c:formatCode>
                <c:ptCount val="53"/>
                <c:pt idx="33">
                  <c:v>521542</c:v>
                </c:pt>
                <c:pt idx="34">
                  <c:v>523300</c:v>
                </c:pt>
                <c:pt idx="35">
                  <c:v>522000</c:v>
                </c:pt>
                <c:pt idx="36">
                  <c:v>520600</c:v>
                </c:pt>
                <c:pt idx="37">
                  <c:v>519200</c:v>
                </c:pt>
                <c:pt idx="38">
                  <c:v>517600</c:v>
                </c:pt>
                <c:pt idx="39">
                  <c:v>515900</c:v>
                </c:pt>
                <c:pt idx="40">
                  <c:v>514200</c:v>
                </c:pt>
                <c:pt idx="41">
                  <c:v>512300</c:v>
                </c:pt>
                <c:pt idx="42">
                  <c:v>510300</c:v>
                </c:pt>
                <c:pt idx="43">
                  <c:v>508100</c:v>
                </c:pt>
                <c:pt idx="44">
                  <c:v>505900</c:v>
                </c:pt>
                <c:pt idx="45">
                  <c:v>503500</c:v>
                </c:pt>
                <c:pt idx="46">
                  <c:v>501000</c:v>
                </c:pt>
                <c:pt idx="47">
                  <c:v>498400</c:v>
                </c:pt>
                <c:pt idx="48">
                  <c:v>495700</c:v>
                </c:pt>
                <c:pt idx="49">
                  <c:v>493000</c:v>
                </c:pt>
                <c:pt idx="50">
                  <c:v>490100</c:v>
                </c:pt>
                <c:pt idx="51">
                  <c:v>487200</c:v>
                </c:pt>
                <c:pt idx="52">
                  <c:v>484200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05-46F0-BE29-26E4C91DB59C}"/>
            </c:ext>
          </c:extLst>
        </c:ser>
        <c:ser>
          <c:idx val="3"/>
          <c:order val="3"/>
          <c:tx>
            <c:strRef>
              <c:f>'[2]cansim (29)'!$E$7</c:f>
              <c:strCache>
                <c:ptCount val="1"/>
                <c:pt idx="0">
                  <c:v>Finance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'[2]cansim (29)'!$A$23:$A$75</c:f>
              <c:numCache>
                <c:formatCode>General</c:formatCode>
                <c:ptCount val="53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</c:numCache>
            </c:numRef>
          </c:cat>
          <c:val>
            <c:numRef>
              <c:f>'[2]cansim (29)'!$E$23:$E$75</c:f>
              <c:numCache>
                <c:formatCode>General</c:formatCode>
                <c:ptCount val="53"/>
                <c:pt idx="33">
                  <c:v>521542</c:v>
                </c:pt>
                <c:pt idx="34">
                  <c:v>522724</c:v>
                </c:pt>
                <c:pt idx="35">
                  <c:v>520614</c:v>
                </c:pt>
                <c:pt idx="36">
                  <c:v>518289</c:v>
                </c:pt>
                <c:pt idx="37">
                  <c:v>516653</c:v>
                </c:pt>
                <c:pt idx="38">
                  <c:v>516321</c:v>
                </c:pt>
                <c:pt idx="39">
                  <c:v>516580</c:v>
                </c:pt>
                <c:pt idx="40">
                  <c:v>516779</c:v>
                </c:pt>
                <c:pt idx="41">
                  <c:v>516801</c:v>
                </c:pt>
                <c:pt idx="42">
                  <c:v>513967</c:v>
                </c:pt>
                <c:pt idx="43">
                  <c:v>511642</c:v>
                </c:pt>
                <c:pt idx="44">
                  <c:v>510225</c:v>
                </c:pt>
                <c:pt idx="45">
                  <c:v>508900</c:v>
                </c:pt>
                <c:pt idx="46">
                  <c:v>507385</c:v>
                </c:pt>
                <c:pt idx="47">
                  <c:v>505936</c:v>
                </c:pt>
                <c:pt idx="48">
                  <c:v>504435</c:v>
                </c:pt>
                <c:pt idx="49">
                  <c:v>502803</c:v>
                </c:pt>
                <c:pt idx="50">
                  <c:v>501067</c:v>
                </c:pt>
                <c:pt idx="51">
                  <c:v>499248</c:v>
                </c:pt>
                <c:pt idx="52">
                  <c:v>497333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05-46F0-BE29-26E4C91DB59C}"/>
            </c:ext>
          </c:extLst>
        </c:ser>
        <c:ser>
          <c:idx val="4"/>
          <c:order val="4"/>
          <c:tx>
            <c:strRef>
              <c:f>'[2]cansim (29)'!$F$7</c:f>
              <c:strCache>
                <c:ptCount val="1"/>
                <c:pt idx="0">
                  <c:v>Trend Continuation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'[2]cansim (29)'!$A$23:$A$75</c:f>
              <c:numCache>
                <c:formatCode>General</c:formatCode>
                <c:ptCount val="53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  <c:pt idx="35">
                  <c:v>2021</c:v>
                </c:pt>
                <c:pt idx="36">
                  <c:v>2022</c:v>
                </c:pt>
                <c:pt idx="37">
                  <c:v>2023</c:v>
                </c:pt>
                <c:pt idx="38">
                  <c:v>2024</c:v>
                </c:pt>
                <c:pt idx="39">
                  <c:v>2025</c:v>
                </c:pt>
                <c:pt idx="40">
                  <c:v>2026</c:v>
                </c:pt>
                <c:pt idx="41">
                  <c:v>2027</c:v>
                </c:pt>
                <c:pt idx="42">
                  <c:v>2028</c:v>
                </c:pt>
                <c:pt idx="43">
                  <c:v>2029</c:v>
                </c:pt>
                <c:pt idx="44">
                  <c:v>2030</c:v>
                </c:pt>
                <c:pt idx="45">
                  <c:v>2031</c:v>
                </c:pt>
                <c:pt idx="46">
                  <c:v>2032</c:v>
                </c:pt>
                <c:pt idx="47">
                  <c:v>2033</c:v>
                </c:pt>
                <c:pt idx="48">
                  <c:v>2034</c:v>
                </c:pt>
                <c:pt idx="49">
                  <c:v>2035</c:v>
                </c:pt>
                <c:pt idx="50">
                  <c:v>2036</c:v>
                </c:pt>
                <c:pt idx="51">
                  <c:v>2037</c:v>
                </c:pt>
                <c:pt idx="52">
                  <c:v>2038</c:v>
                </c:pt>
              </c:numCache>
            </c:numRef>
          </c:cat>
          <c:val>
            <c:numRef>
              <c:f>'[2]cansim (29)'!$F$23:$F$75</c:f>
              <c:numCache>
                <c:formatCode>General</c:formatCode>
                <c:ptCount val="53"/>
                <c:pt idx="33">
                  <c:v>521542</c:v>
                </c:pt>
                <c:pt idx="34">
                  <c:v>517888.33751899999</c:v>
                </c:pt>
                <c:pt idx="35">
                  <c:v>514260.27077051066</c:v>
                </c:pt>
                <c:pt idx="36">
                  <c:v>510657.62044362782</c:v>
                </c:pt>
                <c:pt idx="37">
                  <c:v>507080.20848361001</c:v>
                </c:pt>
                <c:pt idx="38">
                  <c:v>503527.85808307806</c:v>
                </c:pt>
                <c:pt idx="39">
                  <c:v>500000.39367327705</c:v>
                </c:pt>
                <c:pt idx="40">
                  <c:v>496497.64091539889</c:v>
                </c:pt>
                <c:pt idx="41">
                  <c:v>493019.42669196607</c:v>
                </c:pt>
                <c:pt idx="42">
                  <c:v>489565.57909827551</c:v>
                </c:pt>
                <c:pt idx="43">
                  <c:v>486135.92743390257</c:v>
                </c:pt>
                <c:pt idx="44">
                  <c:v>482730.30219426437</c:v>
                </c:pt>
                <c:pt idx="45">
                  <c:v>479348.53506224247</c:v>
                </c:pt>
                <c:pt idx="46">
                  <c:v>475990.45889986394</c:v>
                </c:pt>
                <c:pt idx="47">
                  <c:v>472655.90774004092</c:v>
                </c:pt>
                <c:pt idx="48">
                  <c:v>469344.71677836805</c:v>
                </c:pt>
                <c:pt idx="49">
                  <c:v>466056.72236497718</c:v>
                </c:pt>
                <c:pt idx="50">
                  <c:v>462791.76199644932</c:v>
                </c:pt>
                <c:pt idx="51">
                  <c:v>459549.67430778319</c:v>
                </c:pt>
                <c:pt idx="52">
                  <c:v>456330.29906442005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4B-439D-98FD-440D72424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1864576"/>
        <c:axId val="291880960"/>
      </c:lineChart>
      <c:catAx>
        <c:axId val="29186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880960"/>
        <c:crosses val="autoZero"/>
        <c:auto val="1"/>
        <c:lblAlgn val="ctr"/>
        <c:lblOffset val="100"/>
        <c:noMultiLvlLbl val="0"/>
      </c:catAx>
      <c:valAx>
        <c:axId val="291880960"/>
        <c:scaling>
          <c:orientation val="minMax"/>
          <c:min val="4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People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86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282152230971138E-2"/>
          <c:y val="0.83552904767501079"/>
          <c:w val="0.92318285214348206"/>
          <c:h val="0.152660581606403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Provincial Government Revenue</a:t>
            </a:r>
            <a:r>
              <a:rPr lang="en-CA" baseline="0"/>
              <a:t> Shares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'doug Figure 9'!$C$13</c:f>
              <c:strCache>
                <c:ptCount val="1"/>
                <c:pt idx="0">
                  <c:v>PIT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'doug Figure 9'!$D$12:$AD$12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9'!$D$13:$AD$13</c:f>
              <c:numCache>
                <c:formatCode>0.0%</c:formatCode>
                <c:ptCount val="27"/>
                <c:pt idx="0">
                  <c:v>0.13471751553241684</c:v>
                </c:pt>
                <c:pt idx="1">
                  <c:v>0.14770440443695884</c:v>
                </c:pt>
                <c:pt idx="2">
                  <c:v>0.1624034749034749</c:v>
                </c:pt>
                <c:pt idx="3">
                  <c:v>0.13161962194693697</c:v>
                </c:pt>
                <c:pt idx="4">
                  <c:v>0.13791579160446346</c:v>
                </c:pt>
                <c:pt idx="5">
                  <c:v>0.15515764901041865</c:v>
                </c:pt>
                <c:pt idx="6">
                  <c:v>0.1549296997264378</c:v>
                </c:pt>
                <c:pt idx="7">
                  <c:v>0.15004707783782983</c:v>
                </c:pt>
                <c:pt idx="8">
                  <c:v>0.16376272881376602</c:v>
                </c:pt>
                <c:pt idx="9">
                  <c:v>0.1737760237308269</c:v>
                </c:pt>
                <c:pt idx="10">
                  <c:v>0.17096504886547823</c:v>
                </c:pt>
                <c:pt idx="11">
                  <c:v>0.14601316728310307</c:v>
                </c:pt>
                <c:pt idx="12">
                  <c:v>0.16042227312129359</c:v>
                </c:pt>
                <c:pt idx="13">
                  <c:v>0.11259070985450015</c:v>
                </c:pt>
                <c:pt idx="14">
                  <c:v>0.10426182416718517</c:v>
                </c:pt>
                <c:pt idx="15">
                  <c:v>0.11201903086540388</c:v>
                </c:pt>
                <c:pt idx="16">
                  <c:v>0.10898485329087318</c:v>
                </c:pt>
                <c:pt idx="17">
                  <c:v>0.1148438886636855</c:v>
                </c:pt>
                <c:pt idx="18">
                  <c:v>0.15435654926331954</c:v>
                </c:pt>
                <c:pt idx="19">
                  <c:v>0.16317136144215297</c:v>
                </c:pt>
                <c:pt idx="20">
                  <c:v>0.18930831540631374</c:v>
                </c:pt>
                <c:pt idx="21">
                  <c:v>0.21894513359616743</c:v>
                </c:pt>
                <c:pt idx="22">
                  <c:v>0.22507058059825075</c:v>
                </c:pt>
                <c:pt idx="23">
                  <c:v>0.2023154758593407</c:v>
                </c:pt>
                <c:pt idx="24">
                  <c:v>0.19773134554140739</c:v>
                </c:pt>
                <c:pt idx="25">
                  <c:v>0.16750295577878691</c:v>
                </c:pt>
                <c:pt idx="26">
                  <c:v>0.22366165502229773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6-4ED6-8768-8403B36C79B8}"/>
            </c:ext>
          </c:extLst>
        </c:ser>
        <c:ser>
          <c:idx val="1"/>
          <c:order val="1"/>
          <c:tx>
            <c:strRef>
              <c:f>'doug Figure 9'!$C$14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'doug Figure 9'!$D$12:$AD$12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9'!$D$14:$AD$14</c:f>
              <c:numCache>
                <c:formatCode>0.0%</c:formatCode>
                <c:ptCount val="27"/>
                <c:pt idx="0">
                  <c:v>0.15265446409382452</c:v>
                </c:pt>
                <c:pt idx="1">
                  <c:v>0.14994492086025371</c:v>
                </c:pt>
                <c:pt idx="2">
                  <c:v>0.15028421278421281</c:v>
                </c:pt>
                <c:pt idx="3">
                  <c:v>0.10497015051888449</c:v>
                </c:pt>
                <c:pt idx="4">
                  <c:v>0.11074517345208876</c:v>
                </c:pt>
                <c:pt idx="5">
                  <c:v>0.11683135965907795</c:v>
                </c:pt>
                <c:pt idx="6">
                  <c:v>0.12347550465154923</c:v>
                </c:pt>
                <c:pt idx="7">
                  <c:v>0.13749397626090762</c:v>
                </c:pt>
                <c:pt idx="8">
                  <c:v>0.14390370614275785</c:v>
                </c:pt>
                <c:pt idx="9">
                  <c:v>0.14816314090273272</c:v>
                </c:pt>
                <c:pt idx="10">
                  <c:v>0.13261071710482442</c:v>
                </c:pt>
                <c:pt idx="11">
                  <c:v>0.11337629788242036</c:v>
                </c:pt>
                <c:pt idx="12">
                  <c:v>0.12422539007158998</c:v>
                </c:pt>
                <c:pt idx="13">
                  <c:v>9.604615664692126E-2</c:v>
                </c:pt>
                <c:pt idx="14">
                  <c:v>8.7783297445389277E-2</c:v>
                </c:pt>
                <c:pt idx="15">
                  <c:v>9.6477513773887594E-2</c:v>
                </c:pt>
                <c:pt idx="16">
                  <c:v>9.8299311910961487E-2</c:v>
                </c:pt>
                <c:pt idx="17">
                  <c:v>9.9091920958606805E-2</c:v>
                </c:pt>
                <c:pt idx="18">
                  <c:v>0.12537670743280954</c:v>
                </c:pt>
                <c:pt idx="19">
                  <c:v>0.12113674682189129</c:v>
                </c:pt>
                <c:pt idx="20">
                  <c:v>0.13535690842966533</c:v>
                </c:pt>
                <c:pt idx="21">
                  <c:v>0.1514764131095814</c:v>
                </c:pt>
                <c:pt idx="22">
                  <c:v>0.15400738235472469</c:v>
                </c:pt>
                <c:pt idx="23">
                  <c:v>0.17087448120882207</c:v>
                </c:pt>
                <c:pt idx="24">
                  <c:v>0.16295844479804245</c:v>
                </c:pt>
                <c:pt idx="25">
                  <c:v>0.12804321741504368</c:v>
                </c:pt>
                <c:pt idx="26">
                  <c:v>0.15498617866780787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6-4ED6-8768-8403B36C79B8}"/>
            </c:ext>
          </c:extLst>
        </c:ser>
        <c:ser>
          <c:idx val="2"/>
          <c:order val="2"/>
          <c:tx>
            <c:strRef>
              <c:f>'doug Figure 9'!$C$15</c:f>
              <c:strCache>
                <c:ptCount val="1"/>
                <c:pt idx="0">
                  <c:v>CIT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'doug Figure 9'!$D$12:$AD$12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9'!$D$15:$AD$15</c:f>
              <c:numCache>
                <c:formatCode>0.0%</c:formatCode>
                <c:ptCount val="27"/>
                <c:pt idx="0">
                  <c:v>1.4657905481950961E-2</c:v>
                </c:pt>
                <c:pt idx="1">
                  <c:v>1.6739843174522036E-2</c:v>
                </c:pt>
                <c:pt idx="2">
                  <c:v>1.6854827516592223E-2</c:v>
                </c:pt>
                <c:pt idx="3">
                  <c:v>1.890725469538998E-2</c:v>
                </c:pt>
                <c:pt idx="4">
                  <c:v>2.1033880721641661E-2</c:v>
                </c:pt>
                <c:pt idx="5">
                  <c:v>2.1447662046850627E-2</c:v>
                </c:pt>
                <c:pt idx="6">
                  <c:v>1.870887576606093E-2</c:v>
                </c:pt>
                <c:pt idx="7">
                  <c:v>1.356879666080974E-2</c:v>
                </c:pt>
                <c:pt idx="8">
                  <c:v>2.6499103647605458E-2</c:v>
                </c:pt>
                <c:pt idx="9">
                  <c:v>3.3079959292037914E-2</c:v>
                </c:pt>
                <c:pt idx="10">
                  <c:v>3.8288310894045205E-2</c:v>
                </c:pt>
                <c:pt idx="11">
                  <c:v>5.3272848886562502E-2</c:v>
                </c:pt>
                <c:pt idx="12">
                  <c:v>6.1924600709342928E-2</c:v>
                </c:pt>
                <c:pt idx="13">
                  <c:v>6.7763587222899074E-2</c:v>
                </c:pt>
                <c:pt idx="14">
                  <c:v>6.0242278666458288E-2</c:v>
                </c:pt>
                <c:pt idx="15">
                  <c:v>8.1533931825800363E-2</c:v>
                </c:pt>
                <c:pt idx="16">
                  <c:v>6.5453564958473653E-2</c:v>
                </c:pt>
                <c:pt idx="17">
                  <c:v>5.7132218796003713E-2</c:v>
                </c:pt>
                <c:pt idx="18">
                  <c:v>0.10213532941806755</c:v>
                </c:pt>
                <c:pt idx="19">
                  <c:v>4.7785420766848941E-2</c:v>
                </c:pt>
                <c:pt idx="20">
                  <c:v>3.158117396368245E-2</c:v>
                </c:pt>
                <c:pt idx="21">
                  <c:v>5.8495220552252702E-2</c:v>
                </c:pt>
                <c:pt idx="22">
                  <c:v>3.2451566046757148E-2</c:v>
                </c:pt>
                <c:pt idx="23">
                  <c:v>4.1446701954425354E-2</c:v>
                </c:pt>
                <c:pt idx="24">
                  <c:v>4.8344274740693631E-2</c:v>
                </c:pt>
                <c:pt idx="25">
                  <c:v>2.3510827949764685E-2</c:v>
                </c:pt>
                <c:pt idx="26">
                  <c:v>5.7255256096864771E-2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76-4ED6-8768-8403B36C79B8}"/>
            </c:ext>
          </c:extLst>
        </c:ser>
        <c:ser>
          <c:idx val="3"/>
          <c:order val="3"/>
          <c:tx>
            <c:strRef>
              <c:f>'doug Figure 9'!$C$16</c:f>
              <c:strCache>
                <c:ptCount val="1"/>
                <c:pt idx="0">
                  <c:v>GAS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'doug Figure 9'!$D$12:$AD$12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9'!$D$16:$AD$16</c:f>
              <c:numCache>
                <c:formatCode>0.0%</c:formatCode>
                <c:ptCount val="27"/>
                <c:pt idx="0">
                  <c:v>3.3910502662213619E-2</c:v>
                </c:pt>
                <c:pt idx="1">
                  <c:v>3.2382905804132764E-2</c:v>
                </c:pt>
                <c:pt idx="2">
                  <c:v>2.8739348592289767E-2</c:v>
                </c:pt>
                <c:pt idx="3">
                  <c:v>2.9163366876157955E-2</c:v>
                </c:pt>
                <c:pt idx="4">
                  <c:v>3.0999468636927204E-2</c:v>
                </c:pt>
                <c:pt idx="5">
                  <c:v>3.314172368663014E-2</c:v>
                </c:pt>
                <c:pt idx="6">
                  <c:v>3.2339613937534567E-2</c:v>
                </c:pt>
                <c:pt idx="7">
                  <c:v>3.2527943971194788E-2</c:v>
                </c:pt>
                <c:pt idx="8">
                  <c:v>3.3153087232771127E-2</c:v>
                </c:pt>
                <c:pt idx="9">
                  <c:v>3.2217735456075647E-2</c:v>
                </c:pt>
                <c:pt idx="10">
                  <c:v>3.0735612971405153E-2</c:v>
                </c:pt>
                <c:pt idx="11">
                  <c:v>2.5420531544095782E-2</c:v>
                </c:pt>
                <c:pt idx="12">
                  <c:v>2.61971837108321E-2</c:v>
                </c:pt>
                <c:pt idx="13">
                  <c:v>2.0733380946379311E-2</c:v>
                </c:pt>
                <c:pt idx="14">
                  <c:v>1.7387937688782419E-2</c:v>
                </c:pt>
                <c:pt idx="15">
                  <c:v>2.1295837697131528E-2</c:v>
                </c:pt>
                <c:pt idx="16">
                  <c:v>2.8029897935118397E-2</c:v>
                </c:pt>
                <c:pt idx="17">
                  <c:v>1.9129602300917814E-2</c:v>
                </c:pt>
                <c:pt idx="18">
                  <c:v>2.2741211003727536E-2</c:v>
                </c:pt>
                <c:pt idx="19">
                  <c:v>2.479688738735851E-2</c:v>
                </c:pt>
                <c:pt idx="20">
                  <c:v>2.6853757854404137E-2</c:v>
                </c:pt>
                <c:pt idx="21">
                  <c:v>3.232976223638169E-2</c:v>
                </c:pt>
                <c:pt idx="22">
                  <c:v>4.3190743245905522E-2</c:v>
                </c:pt>
                <c:pt idx="23">
                  <c:v>3.5450942254584214E-2</c:v>
                </c:pt>
                <c:pt idx="24">
                  <c:v>2.6238935192508039E-2</c:v>
                </c:pt>
                <c:pt idx="25">
                  <c:v>1.854970275836761E-2</c:v>
                </c:pt>
                <c:pt idx="26">
                  <c:v>1.8261523703160396E-2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76-4ED6-8768-8403B36C79B8}"/>
            </c:ext>
          </c:extLst>
        </c:ser>
        <c:ser>
          <c:idx val="4"/>
          <c:order val="4"/>
          <c:tx>
            <c:strRef>
              <c:f>'doug Figure 9'!$C$17</c:f>
              <c:strCache>
                <c:ptCount val="1"/>
                <c:pt idx="0">
                  <c:v>Mine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'doug Figure 9'!$D$12:$AD$12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9'!$D$17:$AD$17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2.2007307876633308E-2</c:v>
                </c:pt>
                <c:pt idx="13">
                  <c:v>3.8733633015446238E-2</c:v>
                </c:pt>
                <c:pt idx="14">
                  <c:v>2.5132759520113675E-2</c:v>
                </c:pt>
                <c:pt idx="15">
                  <c:v>1.162828305863218E-2</c:v>
                </c:pt>
                <c:pt idx="16">
                  <c:v>2.0757580021735594E-2</c:v>
                </c:pt>
                <c:pt idx="17">
                  <c:v>3.6025492215654757E-2</c:v>
                </c:pt>
                <c:pt idx="18">
                  <c:v>1.8101409194572565E-2</c:v>
                </c:pt>
                <c:pt idx="19">
                  <c:v>2.142752587255084E-2</c:v>
                </c:pt>
                <c:pt idx="20">
                  <c:v>1.3789681636649112E-2</c:v>
                </c:pt>
                <c:pt idx="21">
                  <c:v>1.1717614818421138E-2</c:v>
                </c:pt>
                <c:pt idx="22">
                  <c:v>8.3882138295217623E-3</c:v>
                </c:pt>
                <c:pt idx="23">
                  <c:v>1.2822821523472402E-2</c:v>
                </c:pt>
                <c:pt idx="24">
                  <c:v>2.9977096765208756E-2</c:v>
                </c:pt>
                <c:pt idx="25">
                  <c:v>8.9088255646324888E-3</c:v>
                </c:pt>
                <c:pt idx="26">
                  <c:v>1.3268114206971696E-2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76-4ED6-8768-8403B36C79B8}"/>
            </c:ext>
          </c:extLst>
        </c:ser>
        <c:ser>
          <c:idx val="5"/>
          <c:order val="5"/>
          <c:tx>
            <c:strRef>
              <c:f>'doug Figure 9'!$C$18</c:f>
              <c:strCache>
                <c:ptCount val="1"/>
                <c:pt idx="0">
                  <c:v>Oil Royalties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'doug Figure 9'!$D$12:$AD$12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9'!$D$18:$AD$18</c:f>
              <c:numCache>
                <c:formatCode>0.0%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1.5984306317433792E-4</c:v>
                </c:pt>
                <c:pt idx="4">
                  <c:v>8.8813542167455277E-4</c:v>
                </c:pt>
                <c:pt idx="5">
                  <c:v>6.1270973895590063E-3</c:v>
                </c:pt>
                <c:pt idx="6">
                  <c:v>9.8760165575807485E-3</c:v>
                </c:pt>
                <c:pt idx="7">
                  <c:v>7.6115349352154586E-3</c:v>
                </c:pt>
                <c:pt idx="8">
                  <c:v>1.9822192953572605E-2</c:v>
                </c:pt>
                <c:pt idx="9">
                  <c:v>3.0051747650451897E-2</c:v>
                </c:pt>
                <c:pt idx="10">
                  <c:v>5.9033583878061235E-2</c:v>
                </c:pt>
                <c:pt idx="11">
                  <c:v>9.5855380204579607E-2</c:v>
                </c:pt>
                <c:pt idx="12">
                  <c:v>7.6621677377568448E-2</c:v>
                </c:pt>
                <c:pt idx="13">
                  <c:v>0.24561763923314991</c:v>
                </c:pt>
                <c:pt idx="14">
                  <c:v>0.25933423471213551</c:v>
                </c:pt>
                <c:pt idx="15">
                  <c:v>0.29071886248971807</c:v>
                </c:pt>
                <c:pt idx="16">
                  <c:v>0.29488490863147471</c:v>
                </c:pt>
                <c:pt idx="17">
                  <c:v>0.31714709886347692</c:v>
                </c:pt>
                <c:pt idx="18">
                  <c:v>0.24358613085109801</c:v>
                </c:pt>
                <c:pt idx="19">
                  <c:v>0.28391919195156923</c:v>
                </c:pt>
                <c:pt idx="20">
                  <c:v>0.22573047096299628</c:v>
                </c:pt>
                <c:pt idx="21">
                  <c:v>8.6087277308351556E-2</c:v>
                </c:pt>
                <c:pt idx="22">
                  <c:v>0.13730388961063095</c:v>
                </c:pt>
                <c:pt idx="23">
                  <c:v>0.12966032956761164</c:v>
                </c:pt>
                <c:pt idx="24">
                  <c:v>0.13830610097916887</c:v>
                </c:pt>
                <c:pt idx="25">
                  <c:v>0.10068304937382694</c:v>
                </c:pt>
                <c:pt idx="26">
                  <c:v>7.4719495056736404E-2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6-4ED6-8768-8403B36C79B8}"/>
            </c:ext>
          </c:extLst>
        </c:ser>
        <c:ser>
          <c:idx val="6"/>
          <c:order val="6"/>
          <c:tx>
            <c:strRef>
              <c:f>'doug Figure 9'!$C$19</c:f>
              <c:strCache>
                <c:ptCount val="1"/>
                <c:pt idx="0">
                  <c:v>Federal Transfers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'doug Figure 9'!$D$12:$AD$12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9'!$D$19:$AD$19</c:f>
              <c:numCache>
                <c:formatCode>0.0%</c:formatCode>
                <c:ptCount val="27"/>
                <c:pt idx="0">
                  <c:v>0.46587825810301986</c:v>
                </c:pt>
                <c:pt idx="1">
                  <c:v>0.41946746782425798</c:v>
                </c:pt>
                <c:pt idx="2">
                  <c:v>0.41492148661266309</c:v>
                </c:pt>
                <c:pt idx="3">
                  <c:v>0.4890807812935179</c:v>
                </c:pt>
                <c:pt idx="4">
                  <c:v>0.46403557602287393</c:v>
                </c:pt>
                <c:pt idx="5">
                  <c:v>0.41560160581758798</c:v>
                </c:pt>
                <c:pt idx="6">
                  <c:v>0.43582449361233538</c:v>
                </c:pt>
                <c:pt idx="7">
                  <c:v>0.40944003321397066</c:v>
                </c:pt>
                <c:pt idx="8">
                  <c:v>0.38766594714569691</c:v>
                </c:pt>
                <c:pt idx="9">
                  <c:v>0.36564357970308975</c:v>
                </c:pt>
                <c:pt idx="10">
                  <c:v>0.33757472792600124</c:v>
                </c:pt>
                <c:pt idx="11">
                  <c:v>0.33839838375343889</c:v>
                </c:pt>
                <c:pt idx="12">
                  <c:v>0.3156197440902882</c:v>
                </c:pt>
                <c:pt idx="13">
                  <c:v>0.25039504824321868</c:v>
                </c:pt>
                <c:pt idx="14">
                  <c:v>0.29629605601786196</c:v>
                </c:pt>
                <c:pt idx="15">
                  <c:v>0.21179786475619786</c:v>
                </c:pt>
                <c:pt idx="16">
                  <c:v>0.21672733895768195</c:v>
                </c:pt>
                <c:pt idx="17">
                  <c:v>0.18094057641876996</c:v>
                </c:pt>
                <c:pt idx="18">
                  <c:v>0.13218478786137033</c:v>
                </c:pt>
                <c:pt idx="19">
                  <c:v>0.1362673543219928</c:v>
                </c:pt>
                <c:pt idx="20">
                  <c:v>0.14538029049357207</c:v>
                </c:pt>
                <c:pt idx="21">
                  <c:v>0.17724720205515834</c:v>
                </c:pt>
                <c:pt idx="22">
                  <c:v>0.15424588790993407</c:v>
                </c:pt>
                <c:pt idx="23">
                  <c:v>0.16266708973516322</c:v>
                </c:pt>
                <c:pt idx="24">
                  <c:v>0.15097915608875204</c:v>
                </c:pt>
                <c:pt idx="25">
                  <c:v>0.38478845685588431</c:v>
                </c:pt>
                <c:pt idx="26">
                  <c:v>0.20784318346091432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76-4ED6-8768-8403B36C79B8}"/>
            </c:ext>
          </c:extLst>
        </c:ser>
        <c:ser>
          <c:idx val="7"/>
          <c:order val="7"/>
          <c:tx>
            <c:strRef>
              <c:f>'doug Figure 9'!$C$20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'doug Figure 9'!$D$12:$AD$12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9'!$D$20:$AD$20</c:f>
              <c:numCache>
                <c:formatCode>0.0%</c:formatCode>
                <c:ptCount val="27"/>
                <c:pt idx="0">
                  <c:v>0.19818135412657414</c:v>
                </c:pt>
                <c:pt idx="1">
                  <c:v>0.23376045789987476</c:v>
                </c:pt>
                <c:pt idx="2">
                  <c:v>0.22679664959076723</c:v>
                </c:pt>
                <c:pt idx="3">
                  <c:v>0.22609898160593847</c:v>
                </c:pt>
                <c:pt idx="4">
                  <c:v>0.23438197414033032</c:v>
                </c:pt>
                <c:pt idx="5">
                  <c:v>0.25169290238987552</c:v>
                </c:pt>
                <c:pt idx="6">
                  <c:v>0.22484579574850122</c:v>
                </c:pt>
                <c:pt idx="7">
                  <c:v>0.24931063712007201</c:v>
                </c:pt>
                <c:pt idx="8">
                  <c:v>0.22519323406383004</c:v>
                </c:pt>
                <c:pt idx="9">
                  <c:v>0.21706781326478516</c:v>
                </c:pt>
                <c:pt idx="10">
                  <c:v>0.23079199836018444</c:v>
                </c:pt>
                <c:pt idx="11">
                  <c:v>0.22766339044579967</c:v>
                </c:pt>
                <c:pt idx="12">
                  <c:v>0.21298182304245139</c:v>
                </c:pt>
                <c:pt idx="13">
                  <c:v>0.16811984483748546</c:v>
                </c:pt>
                <c:pt idx="14">
                  <c:v>0.14956161178207372</c:v>
                </c:pt>
                <c:pt idx="15">
                  <c:v>0.17452867553322848</c:v>
                </c:pt>
                <c:pt idx="16">
                  <c:v>0.16686254429368091</c:v>
                </c:pt>
                <c:pt idx="17">
                  <c:v>0.17568920178288469</c:v>
                </c:pt>
                <c:pt idx="18">
                  <c:v>0.2015178749750349</c:v>
                </c:pt>
                <c:pt idx="19">
                  <c:v>0.20149551143563532</c:v>
                </c:pt>
                <c:pt idx="20">
                  <c:v>0.2319994012527169</c:v>
                </c:pt>
                <c:pt idx="21">
                  <c:v>0.26370137632368568</c:v>
                </c:pt>
                <c:pt idx="22">
                  <c:v>0.24534173640427515</c:v>
                </c:pt>
                <c:pt idx="23">
                  <c:v>0.24476215789658032</c:v>
                </c:pt>
                <c:pt idx="24">
                  <c:v>0.24546464589421876</c:v>
                </c:pt>
                <c:pt idx="25">
                  <c:v>0.16801296430369331</c:v>
                </c:pt>
                <c:pt idx="26">
                  <c:v>0.25000459378524681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76-4ED6-8768-8403B36C7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624319"/>
        <c:axId val="820622655"/>
      </c:areaChart>
      <c:catAx>
        <c:axId val="820624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622655"/>
        <c:crosses val="autoZero"/>
        <c:auto val="1"/>
        <c:lblAlgn val="ctr"/>
        <c:lblOffset val="100"/>
        <c:noMultiLvlLbl val="0"/>
      </c:catAx>
      <c:valAx>
        <c:axId val="82062265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of Provincial Revenues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624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555555555555552E-2"/>
          <c:y val="0.86631889763779524"/>
          <c:w val="0.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Provincial Government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PIT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'doug Figure 9'!$D$2:$AD$2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$38,504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9'!$B$3:$AD$3</c:f>
              <c:numCache>
                <c:formatCode>"$"#,##0</c:formatCode>
                <c:ptCount val="29"/>
                <c:pt idx="2" formatCode="&quot;$&quot;#,##0.000">
                  <c:v>494.57400000000001</c:v>
                </c:pt>
                <c:pt idx="3" formatCode="&quot;$&quot;#,##0.000">
                  <c:v>553.63199999999995</c:v>
                </c:pt>
                <c:pt idx="4" formatCode="&quot;$&quot;#,##0.000">
                  <c:v>617.81399999999996</c:v>
                </c:pt>
                <c:pt idx="5" formatCode="&quot;$&quot;#,##0.000">
                  <c:v>543.46400000000006</c:v>
                </c:pt>
                <c:pt idx="6" formatCode="&quot;$&quot;#,##0.000">
                  <c:v>545.05700000000002</c:v>
                </c:pt>
                <c:pt idx="7" formatCode="&quot;$&quot;#,##0.000">
                  <c:v>604.971</c:v>
                </c:pt>
                <c:pt idx="8" formatCode="&quot;$&quot;#,##0.000">
                  <c:v>624.67499999999995</c:v>
                </c:pt>
                <c:pt idx="9" formatCode="&quot;$&quot;#,##0.000">
                  <c:v>607.16399999999999</c:v>
                </c:pt>
                <c:pt idx="10" formatCode="&quot;$&quot;#,##0.000">
                  <c:v>671.41899999999998</c:v>
                </c:pt>
                <c:pt idx="11" formatCode="&quot;$&quot;#,##0.000">
                  <c:v>733.21699999999998</c:v>
                </c:pt>
                <c:pt idx="12" formatCode="&quot;$&quot;#,##0.000">
                  <c:v>766.51</c:v>
                </c:pt>
                <c:pt idx="13" formatCode="&quot;$&quot;#,##0.000">
                  <c:v>811.18899999999996</c:v>
                </c:pt>
                <c:pt idx="14" formatCode="&quot;$&quot;#,##0.000">
                  <c:v>885.71799999999996</c:v>
                </c:pt>
                <c:pt idx="15" formatCode="&quot;$&quot;#,##0.000">
                  <c:v>803.99900000000002</c:v>
                </c:pt>
                <c:pt idx="16" formatCode="&quot;$&quot;#,##0.000">
                  <c:v>899.98400000000004</c:v>
                </c:pt>
                <c:pt idx="17" formatCode="&quot;$&quot;#,##0.000">
                  <c:v>817.37800000000004</c:v>
                </c:pt>
                <c:pt idx="18" formatCode="&quot;$&quot;#,##0.000">
                  <c:v>886.79700000000003</c:v>
                </c:pt>
                <c:pt idx="19" formatCode="&quot;$&quot;#,##0.000">
                  <c:v>1011.98</c:v>
                </c:pt>
                <c:pt idx="20" formatCode="&quot;$&quot;#,##0.000">
                  <c:v>1158.5219999999999</c:v>
                </c:pt>
                <c:pt idx="21" formatCode="&quot;$&quot;#,##0.000">
                  <c:v>1221.741</c:v>
                </c:pt>
                <c:pt idx="22" formatCode="&quot;$&quot;#,##0.000">
                  <c:v>1310.2249999999999</c:v>
                </c:pt>
                <c:pt idx="23" formatCode="&quot;$&quot;#,##0.000">
                  <c:v>1308.6690000000001</c:v>
                </c:pt>
                <c:pt idx="24" formatCode="&quot;$&quot;#,##0.000">
                  <c:v>1610.845</c:v>
                </c:pt>
                <c:pt idx="25" formatCode="&quot;$&quot;#,##0.000">
                  <c:v>1472.886</c:v>
                </c:pt>
                <c:pt idx="26" formatCode="&quot;$&quot;#,##0.000">
                  <c:v>1547.6120000000001</c:v>
                </c:pt>
                <c:pt idx="27" formatCode="&quot;$&quot;#,##0.000">
                  <c:v>1600.7760000000001</c:v>
                </c:pt>
                <c:pt idx="28" formatCode="&quot;$&quot;#,##0.000">
                  <c:v>1594.528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A-437F-A781-A49F95D0D937}"/>
            </c:ext>
          </c:extLst>
        </c:ser>
        <c:ser>
          <c:idx val="1"/>
          <c:order val="1"/>
          <c:tx>
            <c:v>Sales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'doug Figure 9'!$D$2:$AD$2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$38,504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9'!$B$4:$AD$4</c:f>
              <c:numCache>
                <c:formatCode>"$"#,##0</c:formatCode>
                <c:ptCount val="29"/>
                <c:pt idx="2" formatCode="&quot;$&quot;#,##0.000">
                  <c:v>560.42399999999998</c:v>
                </c:pt>
                <c:pt idx="3" formatCode="&quot;$&quot;#,##0.000">
                  <c:v>562.03</c:v>
                </c:pt>
                <c:pt idx="4" formatCode="&quot;$&quot;#,##0.000">
                  <c:v>571.71</c:v>
                </c:pt>
                <c:pt idx="5" formatCode="&quot;$&quot;#,##0.000">
                  <c:v>433.42700000000002</c:v>
                </c:pt>
                <c:pt idx="6" formatCode="&quot;$&quot;#,##0.000">
                  <c:v>437.67599999999999</c:v>
                </c:pt>
                <c:pt idx="7" formatCode="&quot;$&quot;#,##0.000">
                  <c:v>455.53399999999999</c:v>
                </c:pt>
                <c:pt idx="8" formatCode="&quot;$&quot;#,##0.000">
                  <c:v>497.85199999999998</c:v>
                </c:pt>
                <c:pt idx="9" formatCode="&quot;$&quot;#,##0.000">
                  <c:v>556.36800000000005</c:v>
                </c:pt>
                <c:pt idx="10" formatCode="&quot;$&quot;#,##0.000">
                  <c:v>589.99800000000005</c:v>
                </c:pt>
                <c:pt idx="11" formatCode="&quot;$&quot;#,##0.000">
                  <c:v>625.14800000000002</c:v>
                </c:pt>
                <c:pt idx="12" formatCode="&quot;$&quot;#,##0.000">
                  <c:v>594.55100000000004</c:v>
                </c:pt>
                <c:pt idx="13" formatCode="&quot;$&quot;#,##0.000">
                  <c:v>629.87199999999996</c:v>
                </c:pt>
                <c:pt idx="14" formatCode="&quot;$&quot;#,##0.000">
                  <c:v>685.86900000000003</c:v>
                </c:pt>
                <c:pt idx="15" formatCode="&quot;$&quot;#,##0.000">
                  <c:v>685.85599999999999</c:v>
                </c:pt>
                <c:pt idx="16" formatCode="&quot;$&quot;#,##0.000">
                  <c:v>757.74199999999996</c:v>
                </c:pt>
                <c:pt idx="17" formatCode="&quot;$&quot;#,##0.000">
                  <c:v>703.97500000000002</c:v>
                </c:pt>
                <c:pt idx="18" formatCode="&quot;$&quot;#,##0.000">
                  <c:v>799.85</c:v>
                </c:pt>
                <c:pt idx="19" formatCode="&quot;$&quot;#,##0.000">
                  <c:v>873.17700000000002</c:v>
                </c:pt>
                <c:pt idx="20" formatCode="&quot;$&quot;#,##0.000">
                  <c:v>941.01400000000001</c:v>
                </c:pt>
                <c:pt idx="21" formatCode="&quot;$&quot;#,##0.000">
                  <c:v>907.00800000000004</c:v>
                </c:pt>
                <c:pt idx="22" formatCode="&quot;$&quot;#,##0.000">
                  <c:v>936.82100000000003</c:v>
                </c:pt>
                <c:pt idx="23" formatCode="&quot;$&quot;#,##0.000">
                  <c:v>905.39800000000002</c:v>
                </c:pt>
                <c:pt idx="24" formatCode="&quot;$&quot;#,##0.000">
                  <c:v>1102.241</c:v>
                </c:pt>
                <c:pt idx="25" formatCode="&quot;$&quot;#,##0.000">
                  <c:v>1243.991</c:v>
                </c:pt>
                <c:pt idx="26" formatCode="&quot;$&quot;#,##0.000">
                  <c:v>1275.45</c:v>
                </c:pt>
                <c:pt idx="27" formatCode="&quot;$&quot;#,##0.000">
                  <c:v>1223.671</c:v>
                </c:pt>
                <c:pt idx="28" formatCode="&quot;$&quot;#,##0.000">
                  <c:v>1104.9269999999999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A-437F-A781-A49F95D0D937}"/>
            </c:ext>
          </c:extLst>
        </c:ser>
        <c:ser>
          <c:idx val="2"/>
          <c:order val="2"/>
          <c:tx>
            <c:v>CIT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'doug Figure 9'!$D$2:$AD$2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$38,504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9'!$B$5:$AD$5</c:f>
              <c:numCache>
                <c:formatCode>"$"#,##0</c:formatCode>
                <c:ptCount val="29"/>
                <c:pt idx="2" formatCode="&quot;$&quot;#,##0.000">
                  <c:v>53.811999999999998</c:v>
                </c:pt>
                <c:pt idx="3" formatCode="&quot;$&quot;#,##0.000">
                  <c:v>62.744999999999997</c:v>
                </c:pt>
                <c:pt idx="4" formatCode="&quot;$&quot;#,##0.000">
                  <c:v>64.119</c:v>
                </c:pt>
                <c:pt idx="5" formatCode="&quot;$&quot;#,##0.000">
                  <c:v>78.069000000000003</c:v>
                </c:pt>
                <c:pt idx="6" formatCode="&quot;$&quot;#,##0.000">
                  <c:v>83.128</c:v>
                </c:pt>
                <c:pt idx="7" formatCode="&quot;$&quot;#,##0.000">
                  <c:v>83.626000000000005</c:v>
                </c:pt>
                <c:pt idx="8" formatCode="&quot;$&quot;#,##0.000">
                  <c:v>75.433999999999997</c:v>
                </c:pt>
                <c:pt idx="9" formatCode="&quot;$&quot;#,##0.000">
                  <c:v>54.905999999999999</c:v>
                </c:pt>
                <c:pt idx="10" formatCode="&quot;$&quot;#,##0.000">
                  <c:v>108.645</c:v>
                </c:pt>
                <c:pt idx="11" formatCode="&quot;$&quot;#,##0.000">
                  <c:v>139.57499999999999</c:v>
                </c:pt>
                <c:pt idx="12" formatCode="&quot;$&quot;#,##0.000">
                  <c:v>171.66300000000001</c:v>
                </c:pt>
                <c:pt idx="13" formatCode="&quot;$&quot;#,##0.000">
                  <c:v>295.96199999999999</c:v>
                </c:pt>
                <c:pt idx="14" formatCode="&quot;$&quot;#,##0.000">
                  <c:v>341.89600000000002</c:v>
                </c:pt>
                <c:pt idx="15" formatCode="&quot;$&quot;#,##0.000">
                  <c:v>483.89299999999997</c:v>
                </c:pt>
                <c:pt idx="16" formatCode="&quot;$&quot;#,##0.000">
                  <c:v>520.00900000000001</c:v>
                </c:pt>
                <c:pt idx="17" formatCode="&quot;$&quot;#,##0.000">
                  <c:v>594.93499999999995</c:v>
                </c:pt>
                <c:pt idx="18" formatCode="&quot;$&quot;#,##0.000">
                  <c:v>532.58799999999997</c:v>
                </c:pt>
                <c:pt idx="19" formatCode="&quot;$&quot;#,##0.000">
                  <c:v>503.43700000000001</c:v>
                </c:pt>
                <c:pt idx="20" formatCode="&quot;$&quot;#,##0.000">
                  <c:v>766.57600000000002</c:v>
                </c:pt>
                <c:pt idx="21" formatCode="&quot;$&quot;#,##0.000">
                  <c:v>357.79199999999997</c:v>
                </c:pt>
                <c:pt idx="22" formatCode="&quot;$&quot;#,##0.000">
                  <c:v>218.577</c:v>
                </c:pt>
                <c:pt idx="23" formatCode="&quot;$&quot;#,##0.000">
                  <c:v>349.63499999999999</c:v>
                </c:pt>
                <c:pt idx="24" formatCode="&quot;$&quot;#,##0.000">
                  <c:v>232.25800000000001</c:v>
                </c:pt>
                <c:pt idx="25" formatCode="&quot;$&quot;#,##0.000">
                  <c:v>301.738</c:v>
                </c:pt>
                <c:pt idx="26" formatCode="&quot;$&quot;#,##0.000">
                  <c:v>378.38299999999998</c:v>
                </c:pt>
                <c:pt idx="27" formatCode="&quot;$&quot;#,##0.000">
                  <c:v>224.68600000000001</c:v>
                </c:pt>
                <c:pt idx="28" formatCode="&quot;$&quot;#,##0.000">
                  <c:v>408.18400000000003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9A-437F-A781-A49F95D0D937}"/>
            </c:ext>
          </c:extLst>
        </c:ser>
        <c:ser>
          <c:idx val="3"/>
          <c:order val="3"/>
          <c:tx>
            <c:v>GAS</c:v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'doug Figure 9'!$D$2:$AD$2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$38,504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9'!$B$6:$AD$6</c:f>
              <c:numCache>
                <c:formatCode>"$"#,##0</c:formatCode>
                <c:ptCount val="29"/>
                <c:pt idx="2" formatCode="&quot;$&quot;#,##0.000">
                  <c:v>124.492</c:v>
                </c:pt>
                <c:pt idx="3" formatCode="&quot;$&quot;#,##0.000">
                  <c:v>121.379</c:v>
                </c:pt>
                <c:pt idx="4" formatCode="&quot;$&quot;#,##0.000">
                  <c:v>109.33</c:v>
                </c:pt>
                <c:pt idx="5" formatCode="&quot;$&quot;#,##0.000">
                  <c:v>120.417</c:v>
                </c:pt>
                <c:pt idx="6" formatCode="&quot;$&quot;#,##0.000">
                  <c:v>122.51300000000001</c:v>
                </c:pt>
                <c:pt idx="7" formatCode="&quot;$&quot;#,##0.000">
                  <c:v>129.22200000000001</c:v>
                </c:pt>
                <c:pt idx="8" formatCode="&quot;$&quot;#,##0.000">
                  <c:v>130.393</c:v>
                </c:pt>
                <c:pt idx="9" formatCode="&quot;$&quot;#,##0.000">
                  <c:v>131.624</c:v>
                </c:pt>
                <c:pt idx="10" formatCode="&quot;$&quot;#,##0.000">
                  <c:v>135.92599999999999</c:v>
                </c:pt>
                <c:pt idx="11" formatCode="&quot;$&quot;#,##0.000">
                  <c:v>135.93700000000001</c:v>
                </c:pt>
                <c:pt idx="12" formatCode="&quot;$&quot;#,##0.000">
                  <c:v>137.80099999999999</c:v>
                </c:pt>
                <c:pt idx="13" formatCode="&quot;$&quot;#,##0.000">
                  <c:v>141.226</c:v>
                </c:pt>
                <c:pt idx="14" formatCode="&quot;$&quot;#,##0.000">
                  <c:v>144.63900000000001</c:v>
                </c:pt>
                <c:pt idx="15" formatCode="&quot;$&quot;#,##0.000">
                  <c:v>148.05500000000001</c:v>
                </c:pt>
                <c:pt idx="16" formatCode="&quot;$&quot;#,##0.000">
                  <c:v>150.09200000000001</c:v>
                </c:pt>
                <c:pt idx="17" formatCode="&quot;$&quot;#,##0.000">
                  <c:v>155.39099999999999</c:v>
                </c:pt>
                <c:pt idx="18" formatCode="&quot;$&quot;#,##0.000">
                  <c:v>228.07599999999999</c:v>
                </c:pt>
                <c:pt idx="19" formatCode="&quot;$&quot;#,##0.000">
                  <c:v>168.566</c:v>
                </c:pt>
                <c:pt idx="20" formatCode="&quot;$&quot;#,##0.000">
                  <c:v>170.684</c:v>
                </c:pt>
                <c:pt idx="21" formatCode="&quot;$&quot;#,##0.000">
                  <c:v>185.666</c:v>
                </c:pt>
                <c:pt idx="22" formatCode="&quot;$&quot;#,##0.000">
                  <c:v>185.858</c:v>
                </c:pt>
                <c:pt idx="23" formatCode="&quot;$&quot;#,##0.000">
                  <c:v>193.24</c:v>
                </c:pt>
                <c:pt idx="24" formatCode="&quot;$&quot;#,##0.000">
                  <c:v>309.11900000000003</c:v>
                </c:pt>
                <c:pt idx="25" formatCode="&quot;$&quot;#,##0.000">
                  <c:v>258.08800000000002</c:v>
                </c:pt>
                <c:pt idx="26" formatCode="&quot;$&quot;#,##0.000">
                  <c:v>205.36799999999999</c:v>
                </c:pt>
                <c:pt idx="27" formatCode="&quot;$&quot;#,##0.000">
                  <c:v>177.274</c:v>
                </c:pt>
                <c:pt idx="28" formatCode="&quot;$&quot;#,##0.000">
                  <c:v>130.19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9A-437F-A781-A49F95D0D937}"/>
            </c:ext>
          </c:extLst>
        </c:ser>
        <c:ser>
          <c:idx val="4"/>
          <c:order val="4"/>
          <c:tx>
            <c:v>MINE</c:v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'doug Figure 9'!$D$2:$AD$2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$38,504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9'!$B$7:$AD$7</c:f>
              <c:numCache>
                <c:formatCode>"$"#,##0</c:formatCode>
                <c:ptCount val="29"/>
                <c:pt idx="14" formatCode="&quot;$&quot;#,##0.000">
                  <c:v>121.506</c:v>
                </c:pt>
                <c:pt idx="15" formatCode="&quot;$&quot;#,##0.000">
                  <c:v>276.59300000000002</c:v>
                </c:pt>
                <c:pt idx="16" formatCode="&quot;$&quot;#,##0.000">
                  <c:v>216.94499999999999</c:v>
                </c:pt>
                <c:pt idx="17" formatCode="&quot;$&quot;#,##0.000">
                  <c:v>84.849000000000004</c:v>
                </c:pt>
                <c:pt idx="18" formatCode="&quot;$&quot;#,##0.000">
                  <c:v>168.90199999999999</c:v>
                </c:pt>
                <c:pt idx="19" formatCode="&quot;$&quot;#,##0.000">
                  <c:v>317.44900000000001</c:v>
                </c:pt>
                <c:pt idx="20" formatCode="&quot;$&quot;#,##0.000">
                  <c:v>135.86000000000001</c:v>
                </c:pt>
                <c:pt idx="21" formatCode="&quot;$&quot;#,##0.000">
                  <c:v>160.43799999999999</c:v>
                </c:pt>
                <c:pt idx="22" formatCode="&quot;$&quot;#,##0.000">
                  <c:v>95.44</c:v>
                </c:pt>
                <c:pt idx="23" formatCode="&quot;$&quot;#,##0.000">
                  <c:v>70.037999999999997</c:v>
                </c:pt>
                <c:pt idx="24" formatCode="&quot;$&quot;#,##0.000">
                  <c:v>60.034999999999997</c:v>
                </c:pt>
                <c:pt idx="25" formatCode="&quot;$&quot;#,##0.000">
                  <c:v>93.352000000000004</c:v>
                </c:pt>
                <c:pt idx="26" formatCode="&quot;$&quot;#,##0.000">
                  <c:v>234.626</c:v>
                </c:pt>
                <c:pt idx="27" formatCode="&quot;$&quot;#,##0.000">
                  <c:v>85.138999999999996</c:v>
                </c:pt>
                <c:pt idx="28" formatCode="&quot;$&quot;#,##0.000">
                  <c:v>94.590999999999994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9A-437F-A781-A49F95D0D937}"/>
            </c:ext>
          </c:extLst>
        </c:ser>
        <c:ser>
          <c:idx val="5"/>
          <c:order val="5"/>
          <c:tx>
            <c:v>Royalty</c:v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'doug Figure 9'!$D$2:$AD$2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$38,504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9'!$B$8:$AD$8</c:f>
              <c:numCache>
                <c:formatCode>"$"#,##0</c:formatCode>
                <c:ptCount val="29"/>
                <c:pt idx="5" formatCode="&quot;$&quot;#,##0.000">
                  <c:v>0.66</c:v>
                </c:pt>
                <c:pt idx="6" formatCode="&quot;$&quot;#,##0.000">
                  <c:v>3.51</c:v>
                </c:pt>
                <c:pt idx="7" formatCode="&quot;$&quot;#,##0.000">
                  <c:v>23.89</c:v>
                </c:pt>
                <c:pt idx="8" formatCode="&quot;$&quot;#,##0.000">
                  <c:v>39.82</c:v>
                </c:pt>
                <c:pt idx="9" formatCode="&quot;$&quot;#,##0.000">
                  <c:v>30.8</c:v>
                </c:pt>
                <c:pt idx="10" formatCode="&quot;$&quot;#,##0.000">
                  <c:v>81.27</c:v>
                </c:pt>
                <c:pt idx="11" formatCode="&quot;$&quot;#,##0.000">
                  <c:v>126.798</c:v>
                </c:pt>
                <c:pt idx="12" formatCode="&quot;$&quot;#,##0.000">
                  <c:v>264.673</c:v>
                </c:pt>
                <c:pt idx="13" formatCode="&quot;$&quot;#,##0.000">
                  <c:v>532.53300000000002</c:v>
                </c:pt>
                <c:pt idx="14" formatCode="&quot;$&quot;#,##0.000">
                  <c:v>423.041</c:v>
                </c:pt>
                <c:pt idx="15" formatCode="&quot;$&quot;#,##0.000">
                  <c:v>1753.931</c:v>
                </c:pt>
                <c:pt idx="16" formatCode="&quot;$&quot;#,##0.000">
                  <c:v>2238.5630000000001</c:v>
                </c:pt>
                <c:pt idx="17" formatCode="&quot;$&quot;#,##0.000">
                  <c:v>2121.3110000000001</c:v>
                </c:pt>
                <c:pt idx="18" formatCode="&quot;$&quot;#,##0.000">
                  <c:v>2399.444</c:v>
                </c:pt>
                <c:pt idx="19" formatCode="&quot;$&quot;#,##0.000">
                  <c:v>2794.6329999999998</c:v>
                </c:pt>
                <c:pt idx="20" formatCode="&quot;$&quot;#,##0.000">
                  <c:v>1828.2339999999999</c:v>
                </c:pt>
                <c:pt idx="21" formatCode="&quot;$&quot;#,##0.000">
                  <c:v>2125.837</c:v>
                </c:pt>
                <c:pt idx="22" formatCode="&quot;$&quot;#,##0.000">
                  <c:v>1562.307</c:v>
                </c:pt>
                <c:pt idx="23" formatCode="&quot;$&quot;#,##0.000">
                  <c:v>514.55700000000002</c:v>
                </c:pt>
                <c:pt idx="24" formatCode="&quot;$&quot;#,##0.000">
                  <c:v>982.69299999999998</c:v>
                </c:pt>
                <c:pt idx="25" formatCode="&quot;$&quot;#,##0.000">
                  <c:v>943.94600000000003</c:v>
                </c:pt>
                <c:pt idx="26" formatCode="&quot;$&quot;#,##0.000">
                  <c:v>1082.5</c:v>
                </c:pt>
                <c:pt idx="27" formatCode="&quot;$&quot;#,##0.000">
                  <c:v>962.19799999999998</c:v>
                </c:pt>
                <c:pt idx="28" formatCode="&quot;$&quot;#,##0.000">
                  <c:v>532.69000000000005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9A-437F-A781-A49F95D0D937}"/>
            </c:ext>
          </c:extLst>
        </c:ser>
        <c:ser>
          <c:idx val="6"/>
          <c:order val="6"/>
          <c:tx>
            <c:v>FED TRANS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'doug Figure 9'!$D$2:$AD$2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$38,504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9'!$B$9:$AD$9</c:f>
              <c:numCache>
                <c:formatCode>"$"#,##0</c:formatCode>
                <c:ptCount val="29"/>
                <c:pt idx="2" formatCode="&quot;$&quot;#,##0.000">
                  <c:v>1710.329</c:v>
                </c:pt>
                <c:pt idx="3" formatCode="&quot;$&quot;#,##0.000">
                  <c:v>1572.2660000000001</c:v>
                </c:pt>
                <c:pt idx="4" formatCode="&quot;$&quot;#,##0.000">
                  <c:v>1578.441</c:v>
                </c:pt>
                <c:pt idx="5" formatCode="&quot;$&quot;#,##0.000">
                  <c:v>2019.4390000000001</c:v>
                </c:pt>
                <c:pt idx="6" formatCode="&quot;$&quot;#,##0.000">
                  <c:v>1833.915</c:v>
                </c:pt>
                <c:pt idx="7" formatCode="&quot;$&quot;#,##0.000">
                  <c:v>1620.461</c:v>
                </c:pt>
                <c:pt idx="8" formatCode="&quot;$&quot;#,##0.000">
                  <c:v>1757.24</c:v>
                </c:pt>
                <c:pt idx="9" formatCode="&quot;$&quot;#,##0.000">
                  <c:v>1656.7950000000001</c:v>
                </c:pt>
                <c:pt idx="10" formatCode="&quot;$&quot;#,##0.000">
                  <c:v>1589.4110000000001</c:v>
                </c:pt>
                <c:pt idx="11" formatCode="&quot;$&quot;#,##0.000">
                  <c:v>1542.768</c:v>
                </c:pt>
                <c:pt idx="12" formatCode="&quot;$&quot;#,##0.000">
                  <c:v>1513.4929999999999</c:v>
                </c:pt>
                <c:pt idx="13" formatCode="&quot;$&quot;#,##0.000">
                  <c:v>1880.002</c:v>
                </c:pt>
                <c:pt idx="14" formatCode="&quot;$&quot;#,##0.000">
                  <c:v>1742.5889999999999</c:v>
                </c:pt>
                <c:pt idx="15" formatCode="&quot;$&quot;#,##0.000">
                  <c:v>1788.046</c:v>
                </c:pt>
                <c:pt idx="16" formatCode="&quot;$&quot;#,##0.000">
                  <c:v>2557.616</c:v>
                </c:pt>
                <c:pt idx="17" formatCode="&quot;$&quot;#,##0.000">
                  <c:v>1545.442</c:v>
                </c:pt>
                <c:pt idx="18" formatCode="&quot;$&quot;#,##0.000">
                  <c:v>1763.4849999999999</c:v>
                </c:pt>
                <c:pt idx="19" formatCode="&quot;$&quot;#,##0.000">
                  <c:v>1594.41</c:v>
                </c:pt>
                <c:pt idx="20" formatCode="&quot;$&quot;#,##0.000">
                  <c:v>992.11199999999997</c:v>
                </c:pt>
                <c:pt idx="21" formatCode="&quot;$&quot;#,##0.000">
                  <c:v>1020.298</c:v>
                </c:pt>
                <c:pt idx="22" formatCode="&quot;$&quot;#,##0.000">
                  <c:v>1006.194</c:v>
                </c:pt>
                <c:pt idx="23" formatCode="&quot;$&quot;#,##0.000">
                  <c:v>1059.434</c:v>
                </c:pt>
                <c:pt idx="24" formatCode="&quot;$&quot;#,##0.000">
                  <c:v>1103.9480000000001</c:v>
                </c:pt>
                <c:pt idx="25" formatCode="&quot;$&quot;#,##0.000">
                  <c:v>1184.24</c:v>
                </c:pt>
                <c:pt idx="26" formatCode="&quot;$&quot;#,##0.000">
                  <c:v>1181.69</c:v>
                </c:pt>
                <c:pt idx="27" formatCode="&quot;$&quot;#,##0.000">
                  <c:v>3677.3090000000002</c:v>
                </c:pt>
                <c:pt idx="28" formatCode="&quot;$&quot;#,##0.000">
                  <c:v>1481.7550000000001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9A-437F-A781-A49F95D0D937}"/>
            </c:ext>
          </c:extLst>
        </c:ser>
        <c:ser>
          <c:idx val="7"/>
          <c:order val="7"/>
          <c:tx>
            <c:strRef>
              <c:f>'doug Figure 9'!$A$10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'doug Figure 9'!$D$2:$AD$2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$38,504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9'!$B$10:$AD$10</c:f>
              <c:numCache>
                <c:formatCode>"$"#,##0</c:formatCode>
                <c:ptCount val="29"/>
                <c:pt idx="2" formatCode="&quot;$&quot;#,##0.000">
                  <c:v>727.56200000000013</c:v>
                </c:pt>
                <c:pt idx="3" formatCode="&quot;$&quot;#,##0.000">
                  <c:v>876.19100000000026</c:v>
                </c:pt>
                <c:pt idx="4" formatCode="&quot;$&quot;#,##0.000">
                  <c:v>862.77800000000002</c:v>
                </c:pt>
                <c:pt idx="5" formatCode="&quot;$&quot;#,##0.000">
                  <c:v>933.5740000000003</c:v>
                </c:pt>
                <c:pt idx="6" formatCode="&quot;$&quot;#,##0.000">
                  <c:v>926.30099999999948</c:v>
                </c:pt>
                <c:pt idx="7" formatCode="&quot;$&quot;#,##0.000">
                  <c:v>981.36899999999901</c:v>
                </c:pt>
                <c:pt idx="8" formatCode="&quot;$&quot;#,##0.000">
                  <c:v>906.57599999999934</c:v>
                </c:pt>
                <c:pt idx="9" formatCode="&quot;$&quot;#,##0.000">
                  <c:v>1008.8330000000001</c:v>
                </c:pt>
                <c:pt idx="10" formatCode="&quot;$&quot;#,##0.000">
                  <c:v>923.28099999999995</c:v>
                </c:pt>
                <c:pt idx="11" formatCode="&quot;$&quot;#,##0.000">
                  <c:v>915.87899999999991</c:v>
                </c:pt>
                <c:pt idx="12" formatCode="&quot;$&quot;#,##0.000">
                  <c:v>1034.7400000000002</c:v>
                </c:pt>
                <c:pt idx="13" formatCode="&quot;$&quot;#,##0.000">
                  <c:v>1264.8039999999992</c:v>
                </c:pt>
                <c:pt idx="14" formatCode="&quot;$&quot;#,##0.000">
                  <c:v>1175.907999999999</c:v>
                </c:pt>
                <c:pt idx="15" formatCode="&quot;$&quot;#,##0.000">
                  <c:v>1200.5269999999998</c:v>
                </c:pt>
                <c:pt idx="16" formatCode="&quot;$&quot;#,##0.000">
                  <c:v>1291.0100000000011</c:v>
                </c:pt>
                <c:pt idx="17" formatCode="&quot;$&quot;#,##0.000">
                  <c:v>1273.4969999999998</c:v>
                </c:pt>
                <c:pt idx="18" formatCode="&quot;$&quot;#,##0.000">
                  <c:v>1357.7409999999993</c:v>
                </c:pt>
                <c:pt idx="19" formatCode="&quot;$&quot;#,##0.000">
                  <c:v>1548.136000000002</c:v>
                </c:pt>
                <c:pt idx="20" formatCode="&quot;$&quot;#,##0.000">
                  <c:v>1512.4909999999995</c:v>
                </c:pt>
                <c:pt idx="21" formatCode="&quot;$&quot;#,##0.000">
                  <c:v>1508.6919999999993</c:v>
                </c:pt>
                <c:pt idx="22" formatCode="&quot;$&quot;#,##0.000">
                  <c:v>1605.6950000000002</c:v>
                </c:pt>
                <c:pt idx="23" formatCode="&quot;$&quot;#,##0.000">
                  <c:v>1576.1839999999995</c:v>
                </c:pt>
                <c:pt idx="24" formatCode="&quot;$&quot;#,##0.000">
                  <c:v>1755.9269999999999</c:v>
                </c:pt>
                <c:pt idx="25" formatCode="&quot;$&quot;#,##0.000">
                  <c:v>1781.9039999999998</c:v>
                </c:pt>
                <c:pt idx="26" formatCode="&quot;$&quot;#,##0.000">
                  <c:v>1921.2129999999988</c:v>
                </c:pt>
                <c:pt idx="27" formatCode="&quot;$&quot;#,##0.000">
                  <c:v>1605.6499999999987</c:v>
                </c:pt>
                <c:pt idx="28" formatCode="&quot;$&quot;#,##0.000">
                  <c:v>1782.3320000000003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9A-437F-A781-A49F95D0D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126240"/>
        <c:axId val="692121648"/>
      </c:areaChart>
      <c:lineChart>
        <c:grouping val="standard"/>
        <c:varyColors val="0"/>
        <c:ser>
          <c:idx val="8"/>
          <c:order val="8"/>
          <c:tx>
            <c:v>Total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'doug Figure 9'!$B$11:$AD$11</c:f>
              <c:numCache>
                <c:formatCode>"$"#,##0</c:formatCode>
                <c:ptCount val="29"/>
                <c:pt idx="2" formatCode="&quot;$&quot;#,##0.000">
                  <c:v>3671.1930000000002</c:v>
                </c:pt>
                <c:pt idx="3" formatCode="&quot;$&quot;#,##0.000">
                  <c:v>3748.2429999999999</c:v>
                </c:pt>
                <c:pt idx="4" formatCode="&quot;$&quot;#,##0.000">
                  <c:v>3804.192</c:v>
                </c:pt>
                <c:pt idx="5" formatCode="&quot;$&quot;#,##0.000">
                  <c:v>4129.05</c:v>
                </c:pt>
                <c:pt idx="6" formatCode="&quot;$&quot;#,##0.000">
                  <c:v>3952.1</c:v>
                </c:pt>
                <c:pt idx="7" formatCode="&quot;$&quot;#,##0.000">
                  <c:v>3899.0729999999994</c:v>
                </c:pt>
                <c:pt idx="8" formatCode="&quot;$&quot;#,##0.000">
                  <c:v>4031.99</c:v>
                </c:pt>
                <c:pt idx="9" formatCode="&quot;$&quot;#,##0.000">
                  <c:v>4046.49</c:v>
                </c:pt>
                <c:pt idx="10" formatCode="&quot;$&quot;#,##0.000">
                  <c:v>4099.95</c:v>
                </c:pt>
                <c:pt idx="11" formatCode="&quot;$&quot;#,##0.000">
                  <c:v>4219.3220000000001</c:v>
                </c:pt>
                <c:pt idx="12" formatCode="&quot;$&quot;#,##0.000">
                  <c:v>4483.4310000000005</c:v>
                </c:pt>
                <c:pt idx="13" formatCode="&quot;$&quot;#,##0.000">
                  <c:v>5555.5879999999997</c:v>
                </c:pt>
                <c:pt idx="14" formatCode="&quot;$&quot;#,##0.000">
                  <c:v>5521.1659999999993</c:v>
                </c:pt>
                <c:pt idx="15" formatCode="&quot;$&quot;#,##0.000">
                  <c:v>7140.9</c:v>
                </c:pt>
                <c:pt idx="16" formatCode="&quot;$&quot;#,##0.000">
                  <c:v>8631.9610000000011</c:v>
                </c:pt>
                <c:pt idx="17" formatCode="&quot;$&quot;#,##0.000">
                  <c:v>7296.7780000000002</c:v>
                </c:pt>
                <c:pt idx="18" formatCode="&quot;$&quot;#,##0.000">
                  <c:v>8136.8829999999998</c:v>
                </c:pt>
                <c:pt idx="19" formatCode="&quot;$&quot;#,##0.000">
                  <c:v>8811.7880000000005</c:v>
                </c:pt>
                <c:pt idx="20" formatCode="&quot;$&quot;#,##0.000">
                  <c:v>7505.4929999999995</c:v>
                </c:pt>
                <c:pt idx="21" formatCode="&quot;$&quot;#,##0.000">
                  <c:v>7487.4719999999998</c:v>
                </c:pt>
                <c:pt idx="22" formatCode="&quot;$&quot;#,##0.000">
                  <c:v>6921.1170000000002</c:v>
                </c:pt>
                <c:pt idx="23" formatCode="&quot;$&quot;#,##0.000">
                  <c:v>5977.1549999999997</c:v>
                </c:pt>
                <c:pt idx="24" formatCode="&quot;$&quot;#,##0.000">
                  <c:v>7157.0659999999998</c:v>
                </c:pt>
                <c:pt idx="25" formatCode="&quot;$&quot;#,##0.000">
                  <c:v>7280.1450000000004</c:v>
                </c:pt>
                <c:pt idx="26" formatCode="&quot;$&quot;#,##0.000">
                  <c:v>7826.8419999999996</c:v>
                </c:pt>
                <c:pt idx="27" formatCode="&quot;$&quot;#,##0.000">
                  <c:v>9556.7029999999995</c:v>
                </c:pt>
                <c:pt idx="28" formatCode="&quot;$&quot;#,##0.000">
                  <c:v>7129.1970000000001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99A-437F-A781-A49F95D0D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126240"/>
        <c:axId val="692121648"/>
      </c:lineChart>
      <c:catAx>
        <c:axId val="69212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121648"/>
        <c:crosses val="autoZero"/>
        <c:auto val="1"/>
        <c:lblAlgn val="ctr"/>
        <c:lblOffset val="100"/>
        <c:noMultiLvlLbl val="0"/>
      </c:catAx>
      <c:valAx>
        <c:axId val="69212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12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49168853893263"/>
          <c:y val="0.81558034412365099"/>
          <c:w val="0.83368328958880145"/>
          <c:h val="0.114975211431904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43372703412073"/>
          <c:y val="5.0925925925925923E-2"/>
          <c:w val="0.83901071741032374"/>
          <c:h val="0.61898694954797318"/>
        </c:manualLayout>
      </c:layout>
      <c:lineChart>
        <c:grouping val="standard"/>
        <c:varyColors val="0"/>
        <c:ser>
          <c:idx val="0"/>
          <c:order val="0"/>
          <c:tx>
            <c:strRef>
              <c:f>'Figure 10'!$A$8</c:f>
              <c:strCache>
                <c:ptCount val="1"/>
                <c:pt idx="0">
                  <c:v>Construction  [BS23]</c:v>
                </c:pt>
              </c:strCache>
            </c:strRef>
          </c:tx>
          <c:marker>
            <c:symbol val="none"/>
          </c:marker>
          <c:cat>
            <c:numRef>
              <c:f>'Figure 10'!$B$7:$T$7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'Figure 10'!$B$8:$T$8</c:f>
              <c:numCache>
                <c:formatCode>#,##0</c:formatCode>
                <c:ptCount val="19"/>
                <c:pt idx="0">
                  <c:v>10945</c:v>
                </c:pt>
                <c:pt idx="1">
                  <c:v>11805</c:v>
                </c:pt>
                <c:pt idx="2">
                  <c:v>12290</c:v>
                </c:pt>
                <c:pt idx="3">
                  <c:v>11120</c:v>
                </c:pt>
                <c:pt idx="4">
                  <c:v>11580</c:v>
                </c:pt>
                <c:pt idx="5">
                  <c:v>12815</c:v>
                </c:pt>
                <c:pt idx="6">
                  <c:v>11900</c:v>
                </c:pt>
                <c:pt idx="7">
                  <c:v>12195</c:v>
                </c:pt>
                <c:pt idx="8">
                  <c:v>13045</c:v>
                </c:pt>
                <c:pt idx="9">
                  <c:v>15030</c:v>
                </c:pt>
                <c:pt idx="10">
                  <c:v>16930</c:v>
                </c:pt>
                <c:pt idx="11">
                  <c:v>19300</c:v>
                </c:pt>
                <c:pt idx="12">
                  <c:v>26655</c:v>
                </c:pt>
                <c:pt idx="13">
                  <c:v>31770</c:v>
                </c:pt>
                <c:pt idx="14">
                  <c:v>32305</c:v>
                </c:pt>
                <c:pt idx="15">
                  <c:v>33065</c:v>
                </c:pt>
                <c:pt idx="16">
                  <c:v>30300</c:v>
                </c:pt>
                <c:pt idx="17">
                  <c:v>28620</c:v>
                </c:pt>
                <c:pt idx="18">
                  <c:v>26425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5-4311-9B8E-F9B581CA65B1}"/>
            </c:ext>
          </c:extLst>
        </c:ser>
        <c:ser>
          <c:idx val="1"/>
          <c:order val="1"/>
          <c:tx>
            <c:strRef>
              <c:f>'Figure 10'!$A$9</c:f>
              <c:strCache>
                <c:ptCount val="1"/>
                <c:pt idx="0">
                  <c:v>Oil and gas engineering construction  [BS23C2]19</c:v>
                </c:pt>
              </c:strCache>
            </c:strRef>
          </c:tx>
          <c:marker>
            <c:symbol val="none"/>
          </c:marker>
          <c:cat>
            <c:numRef>
              <c:f>'Figure 10'!$B$7:$T$7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'Figure 10'!$B$9:$T$9</c:f>
              <c:numCache>
                <c:formatCode>#,##0</c:formatCode>
                <c:ptCount val="19"/>
                <c:pt idx="0" formatCode="General">
                  <c:v>670</c:v>
                </c:pt>
                <c:pt idx="1">
                  <c:v>1015</c:v>
                </c:pt>
                <c:pt idx="2" formatCode="General">
                  <c:v>470</c:v>
                </c:pt>
                <c:pt idx="3" formatCode="General">
                  <c:v>690</c:v>
                </c:pt>
                <c:pt idx="4" formatCode="General">
                  <c:v>985</c:v>
                </c:pt>
                <c:pt idx="5">
                  <c:v>1570</c:v>
                </c:pt>
                <c:pt idx="6" formatCode="General">
                  <c:v>805</c:v>
                </c:pt>
                <c:pt idx="7">
                  <c:v>1085</c:v>
                </c:pt>
                <c:pt idx="8">
                  <c:v>1280</c:v>
                </c:pt>
                <c:pt idx="9">
                  <c:v>2125</c:v>
                </c:pt>
                <c:pt idx="10">
                  <c:v>1030</c:v>
                </c:pt>
                <c:pt idx="11">
                  <c:v>2715</c:v>
                </c:pt>
                <c:pt idx="12">
                  <c:v>5680</c:v>
                </c:pt>
                <c:pt idx="13">
                  <c:v>10380</c:v>
                </c:pt>
                <c:pt idx="14">
                  <c:v>12030</c:v>
                </c:pt>
                <c:pt idx="15">
                  <c:v>10115</c:v>
                </c:pt>
                <c:pt idx="16">
                  <c:v>8790</c:v>
                </c:pt>
                <c:pt idx="17">
                  <c:v>4945</c:v>
                </c:pt>
                <c:pt idx="18">
                  <c:v>3520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5-4311-9B8E-F9B581CA65B1}"/>
            </c:ext>
          </c:extLst>
        </c:ser>
        <c:ser>
          <c:idx val="2"/>
          <c:order val="2"/>
          <c:tx>
            <c:strRef>
              <c:f>'Figure 10'!$A$10</c:f>
              <c:strCache>
                <c:ptCount val="1"/>
                <c:pt idx="0">
                  <c:v>Electric power engineering construction  [BS23C3]19</c:v>
                </c:pt>
              </c:strCache>
            </c:strRef>
          </c:tx>
          <c:marker>
            <c:symbol val="none"/>
          </c:marker>
          <c:cat>
            <c:numRef>
              <c:f>'Figure 10'!$B$7:$T$7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'Figure 10'!$B$10:$T$10</c:f>
              <c:numCache>
                <c:formatCode>General</c:formatCode>
                <c:ptCount val="19"/>
                <c:pt idx="0">
                  <c:v>360</c:v>
                </c:pt>
                <c:pt idx="1">
                  <c:v>580</c:v>
                </c:pt>
                <c:pt idx="2">
                  <c:v>470</c:v>
                </c:pt>
                <c:pt idx="3">
                  <c:v>380</c:v>
                </c:pt>
                <c:pt idx="4">
                  <c:v>190</c:v>
                </c:pt>
                <c:pt idx="5">
                  <c:v>175</c:v>
                </c:pt>
                <c:pt idx="6">
                  <c:v>170</c:v>
                </c:pt>
                <c:pt idx="7">
                  <c:v>335</c:v>
                </c:pt>
                <c:pt idx="8">
                  <c:v>260</c:v>
                </c:pt>
                <c:pt idx="9">
                  <c:v>315</c:v>
                </c:pt>
                <c:pt idx="10">
                  <c:v>290</c:v>
                </c:pt>
                <c:pt idx="11">
                  <c:v>575</c:v>
                </c:pt>
                <c:pt idx="12" formatCode="#,##0">
                  <c:v>1790</c:v>
                </c:pt>
                <c:pt idx="13" formatCode="#,##0">
                  <c:v>3730</c:v>
                </c:pt>
                <c:pt idx="14" formatCode="#,##0">
                  <c:v>6310</c:v>
                </c:pt>
                <c:pt idx="15" formatCode="#,##0">
                  <c:v>9755</c:v>
                </c:pt>
                <c:pt idx="16" formatCode="#,##0">
                  <c:v>10390</c:v>
                </c:pt>
                <c:pt idx="17" formatCode="#,##0">
                  <c:v>11095</c:v>
                </c:pt>
                <c:pt idx="18" formatCode="#,##0">
                  <c:v>11195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35-4311-9B8E-F9B581CA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342528"/>
        <c:axId val="285003776"/>
      </c:lineChart>
      <c:catAx>
        <c:axId val="28434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85003776"/>
        <c:crosses val="autoZero"/>
        <c:auto val="1"/>
        <c:lblAlgn val="ctr"/>
        <c:lblOffset val="100"/>
        <c:noMultiLvlLbl val="0"/>
      </c:catAx>
      <c:valAx>
        <c:axId val="2850037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Jobs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84342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622069116360453E-2"/>
          <c:y val="0.79397236803732862"/>
          <c:w val="0.86589195100612437"/>
          <c:h val="0.1782498541848935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11'!$B$2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'Figure 11'!$A$3:$A$15</c:f>
              <c:strCache>
                <c:ptCount val="13"/>
                <c:pt idx="0">
                  <c:v>&lt;25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  <c:pt idx="12">
                  <c:v>80+</c:v>
                </c:pt>
              </c:strCache>
            </c:strRef>
          </c:cat>
          <c:val>
            <c:numRef>
              <c:f>'Figure 11'!$B$3:$B$15</c:f>
              <c:numCache>
                <c:formatCode>"$"#,##0</c:formatCode>
                <c:ptCount val="13"/>
                <c:pt idx="0">
                  <c:v>210</c:v>
                </c:pt>
                <c:pt idx="1">
                  <c:v>3530</c:v>
                </c:pt>
                <c:pt idx="2">
                  <c:v>4380</c:v>
                </c:pt>
                <c:pt idx="3">
                  <c:v>4390</c:v>
                </c:pt>
                <c:pt idx="4">
                  <c:v>5970</c:v>
                </c:pt>
                <c:pt idx="5">
                  <c:v>6250</c:v>
                </c:pt>
                <c:pt idx="6">
                  <c:v>4930</c:v>
                </c:pt>
                <c:pt idx="7">
                  <c:v>5860</c:v>
                </c:pt>
                <c:pt idx="8">
                  <c:v>4850</c:v>
                </c:pt>
                <c:pt idx="9">
                  <c:v>2320</c:v>
                </c:pt>
                <c:pt idx="10">
                  <c:v>1550</c:v>
                </c:pt>
                <c:pt idx="11">
                  <c:v>1390</c:v>
                </c:pt>
                <c:pt idx="12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71-43C5-BC54-E6A0A2095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179584"/>
        <c:axId val="296263680"/>
      </c:lineChart>
      <c:catAx>
        <c:axId val="296179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6263680"/>
        <c:crosses val="autoZero"/>
        <c:auto val="1"/>
        <c:lblAlgn val="ctr"/>
        <c:lblOffset val="100"/>
        <c:noMultiLvlLbl val="0"/>
      </c:catAx>
      <c:valAx>
        <c:axId val="29626368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296179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05"/>
          <c:y val="0.8996883202099738"/>
          <c:w val="0.93055555555555558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12'!$B$1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cat>
            <c:strRef>
              <c:f>'Figure 12'!$A$2:$A$13</c:f>
              <c:strCache>
                <c:ptCount val="12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70-74</c:v>
                </c:pt>
                <c:pt idx="10">
                  <c:v>75-79</c:v>
                </c:pt>
                <c:pt idx="11">
                  <c:v>80+</c:v>
                </c:pt>
              </c:strCache>
            </c:strRef>
          </c:cat>
          <c:val>
            <c:numRef>
              <c:f>'Figure 12'!$B$2:$B$13</c:f>
              <c:numCache>
                <c:formatCode>#,##0</c:formatCode>
                <c:ptCount val="12"/>
                <c:pt idx="0">
                  <c:v>26760</c:v>
                </c:pt>
                <c:pt idx="1">
                  <c:v>29540</c:v>
                </c:pt>
                <c:pt idx="2">
                  <c:v>30220</c:v>
                </c:pt>
                <c:pt idx="3">
                  <c:v>29940</c:v>
                </c:pt>
                <c:pt idx="4">
                  <c:v>36940</c:v>
                </c:pt>
                <c:pt idx="5">
                  <c:v>36030</c:v>
                </c:pt>
                <c:pt idx="6">
                  <c:v>40650</c:v>
                </c:pt>
                <c:pt idx="7">
                  <c:v>41470</c:v>
                </c:pt>
                <c:pt idx="8">
                  <c:v>37130</c:v>
                </c:pt>
                <c:pt idx="9">
                  <c:v>26260</c:v>
                </c:pt>
                <c:pt idx="10">
                  <c:v>20960</c:v>
                </c:pt>
                <c:pt idx="11">
                  <c:v>29860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AE-4AC5-8381-0CD431DC80DF}"/>
            </c:ext>
          </c:extLst>
        </c:ser>
        <c:ser>
          <c:idx val="1"/>
          <c:order val="1"/>
          <c:tx>
            <c:strRef>
              <c:f>'Figure 12'!$C$1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cat>
            <c:strRef>
              <c:f>'Figure 12'!$A$2:$A$13</c:f>
              <c:strCache>
                <c:ptCount val="12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70-74</c:v>
                </c:pt>
                <c:pt idx="10">
                  <c:v>75-79</c:v>
                </c:pt>
                <c:pt idx="11">
                  <c:v>80+</c:v>
                </c:pt>
              </c:strCache>
            </c:strRef>
          </c:cat>
          <c:val>
            <c:numRef>
              <c:f>'Figure 12'!$C$2:$C$13</c:f>
              <c:numCache>
                <c:formatCode>#,##0</c:formatCode>
                <c:ptCount val="12"/>
                <c:pt idx="0">
                  <c:v>28450</c:v>
                </c:pt>
                <c:pt idx="1">
                  <c:v>30790</c:v>
                </c:pt>
                <c:pt idx="2">
                  <c:v>30780</c:v>
                </c:pt>
                <c:pt idx="3">
                  <c:v>32030</c:v>
                </c:pt>
                <c:pt idx="4">
                  <c:v>39630</c:v>
                </c:pt>
                <c:pt idx="5">
                  <c:v>38090</c:v>
                </c:pt>
                <c:pt idx="6">
                  <c:v>41400</c:v>
                </c:pt>
                <c:pt idx="7">
                  <c:v>41680</c:v>
                </c:pt>
                <c:pt idx="8">
                  <c:v>36160</c:v>
                </c:pt>
                <c:pt idx="9">
                  <c:v>23650</c:v>
                </c:pt>
                <c:pt idx="10">
                  <c:v>18870</c:v>
                </c:pt>
                <c:pt idx="11">
                  <c:v>26480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E-4AC5-8381-0CD431DC80DF}"/>
            </c:ext>
          </c:extLst>
        </c:ser>
        <c:ser>
          <c:idx val="2"/>
          <c:order val="2"/>
          <c:tx>
            <c:strRef>
              <c:f>'Figure 12'!$D$1</c:f>
              <c:strCache>
                <c:ptCount val="1"/>
                <c:pt idx="0">
                  <c:v>2014</c:v>
                </c:pt>
              </c:strCache>
            </c:strRef>
          </c:tx>
          <c:marker>
            <c:symbol val="none"/>
          </c:marker>
          <c:cat>
            <c:strRef>
              <c:f>'Figure 12'!$A$2:$A$13</c:f>
              <c:strCache>
                <c:ptCount val="12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70-74</c:v>
                </c:pt>
                <c:pt idx="10">
                  <c:v>75-79</c:v>
                </c:pt>
                <c:pt idx="11">
                  <c:v>80+</c:v>
                </c:pt>
              </c:strCache>
            </c:strRef>
          </c:cat>
          <c:val>
            <c:numRef>
              <c:f>'Figure 12'!$D$2:$D$13</c:f>
              <c:numCache>
                <c:formatCode>#,##0</c:formatCode>
                <c:ptCount val="12"/>
                <c:pt idx="0">
                  <c:v>28480</c:v>
                </c:pt>
                <c:pt idx="1">
                  <c:v>31260</c:v>
                </c:pt>
                <c:pt idx="2">
                  <c:v>31670</c:v>
                </c:pt>
                <c:pt idx="3">
                  <c:v>33790</c:v>
                </c:pt>
                <c:pt idx="4">
                  <c:v>41000</c:v>
                </c:pt>
                <c:pt idx="5">
                  <c:v>38640</c:v>
                </c:pt>
                <c:pt idx="6">
                  <c:v>41100</c:v>
                </c:pt>
                <c:pt idx="7">
                  <c:v>40930</c:v>
                </c:pt>
                <c:pt idx="8">
                  <c:v>34230</c:v>
                </c:pt>
                <c:pt idx="9">
                  <c:v>21720</c:v>
                </c:pt>
                <c:pt idx="10">
                  <c:v>17200</c:v>
                </c:pt>
                <c:pt idx="11">
                  <c:v>24120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AE-4AC5-8381-0CD431DC80DF}"/>
            </c:ext>
          </c:extLst>
        </c:ser>
        <c:ser>
          <c:idx val="3"/>
          <c:order val="3"/>
          <c:tx>
            <c:strRef>
              <c:f>'Figure 12'!$E$1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cat>
            <c:strRef>
              <c:f>'Figure 12'!$A$2:$A$13</c:f>
              <c:strCache>
                <c:ptCount val="12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70-74</c:v>
                </c:pt>
                <c:pt idx="10">
                  <c:v>75-79</c:v>
                </c:pt>
                <c:pt idx="11">
                  <c:v>80+</c:v>
                </c:pt>
              </c:strCache>
            </c:strRef>
          </c:cat>
          <c:val>
            <c:numRef>
              <c:f>'Figure 12'!$E$2:$E$13</c:f>
              <c:numCache>
                <c:formatCode>#,##0</c:formatCode>
                <c:ptCount val="12"/>
                <c:pt idx="0">
                  <c:v>29060</c:v>
                </c:pt>
                <c:pt idx="1">
                  <c:v>31350</c:v>
                </c:pt>
                <c:pt idx="2">
                  <c:v>32710</c:v>
                </c:pt>
                <c:pt idx="3">
                  <c:v>35060</c:v>
                </c:pt>
                <c:pt idx="4">
                  <c:v>42390</c:v>
                </c:pt>
                <c:pt idx="5">
                  <c:v>38390</c:v>
                </c:pt>
                <c:pt idx="6">
                  <c:v>40700</c:v>
                </c:pt>
                <c:pt idx="7">
                  <c:v>39430</c:v>
                </c:pt>
                <c:pt idx="8">
                  <c:v>30980</c:v>
                </c:pt>
                <c:pt idx="9">
                  <c:v>20410</c:v>
                </c:pt>
                <c:pt idx="10">
                  <c:v>16220</c:v>
                </c:pt>
                <c:pt idx="11">
                  <c:v>22680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AE-4AC5-8381-0CD431DC80DF}"/>
            </c:ext>
          </c:extLst>
        </c:ser>
        <c:ser>
          <c:idx val="4"/>
          <c:order val="4"/>
          <c:tx>
            <c:strRef>
              <c:f>'Figure 12'!$F$1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'Figure 12'!$A$2:$A$13</c:f>
              <c:strCache>
                <c:ptCount val="12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70-74</c:v>
                </c:pt>
                <c:pt idx="10">
                  <c:v>75-79</c:v>
                </c:pt>
                <c:pt idx="11">
                  <c:v>80+</c:v>
                </c:pt>
              </c:strCache>
            </c:strRef>
          </c:cat>
          <c:val>
            <c:numRef>
              <c:f>'Figure 12'!$F$2:$F$13</c:f>
              <c:numCache>
                <c:formatCode>#,##0</c:formatCode>
                <c:ptCount val="12"/>
                <c:pt idx="0">
                  <c:v>27390</c:v>
                </c:pt>
                <c:pt idx="1">
                  <c:v>31840</c:v>
                </c:pt>
                <c:pt idx="2">
                  <c:v>36200</c:v>
                </c:pt>
                <c:pt idx="3">
                  <c:v>38970</c:v>
                </c:pt>
                <c:pt idx="4">
                  <c:v>43130</c:v>
                </c:pt>
                <c:pt idx="5">
                  <c:v>37560</c:v>
                </c:pt>
                <c:pt idx="6">
                  <c:v>37210</c:v>
                </c:pt>
                <c:pt idx="7">
                  <c:v>30820</c:v>
                </c:pt>
                <c:pt idx="8">
                  <c:v>21560</c:v>
                </c:pt>
                <c:pt idx="9">
                  <c:v>17490</c:v>
                </c:pt>
                <c:pt idx="10">
                  <c:v>14320</c:v>
                </c:pt>
                <c:pt idx="11">
                  <c:v>19390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1AE-4AC5-8381-0CD431DC80DF}"/>
            </c:ext>
          </c:extLst>
        </c:ser>
        <c:ser>
          <c:idx val="5"/>
          <c:order val="5"/>
          <c:tx>
            <c:strRef>
              <c:f>'Figure 12'!$G$1</c:f>
              <c:strCache>
                <c:ptCount val="1"/>
                <c:pt idx="0">
                  <c:v>2004</c:v>
                </c:pt>
              </c:strCache>
            </c:strRef>
          </c:tx>
          <c:marker>
            <c:symbol val="none"/>
          </c:marker>
          <c:cat>
            <c:strRef>
              <c:f>'Figure 12'!$A$2:$A$13</c:f>
              <c:strCache>
                <c:ptCount val="12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70-74</c:v>
                </c:pt>
                <c:pt idx="10">
                  <c:v>75-79</c:v>
                </c:pt>
                <c:pt idx="11">
                  <c:v>80+</c:v>
                </c:pt>
              </c:strCache>
            </c:strRef>
          </c:cat>
          <c:val>
            <c:numRef>
              <c:f>'Figure 12'!$G$2:$G$13</c:f>
              <c:numCache>
                <c:formatCode>#,##0</c:formatCode>
                <c:ptCount val="12"/>
                <c:pt idx="0">
                  <c:v>28640</c:v>
                </c:pt>
                <c:pt idx="1">
                  <c:v>33930</c:v>
                </c:pt>
                <c:pt idx="2">
                  <c:v>38500</c:v>
                </c:pt>
                <c:pt idx="3">
                  <c:v>40140</c:v>
                </c:pt>
                <c:pt idx="4">
                  <c:v>43530</c:v>
                </c:pt>
                <c:pt idx="5">
                  <c:v>37220</c:v>
                </c:pt>
                <c:pt idx="6">
                  <c:v>35570</c:v>
                </c:pt>
                <c:pt idx="7">
                  <c:v>26740</c:v>
                </c:pt>
                <c:pt idx="8">
                  <c:v>20170</c:v>
                </c:pt>
                <c:pt idx="9">
                  <c:v>16920</c:v>
                </c:pt>
                <c:pt idx="10">
                  <c:v>13850</c:v>
                </c:pt>
                <c:pt idx="11">
                  <c:v>18770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AE-4AC5-8381-0CD431DC80DF}"/>
            </c:ext>
          </c:extLst>
        </c:ser>
        <c:ser>
          <c:idx val="6"/>
          <c:order val="6"/>
          <c:tx>
            <c:strRef>
              <c:f>'Figure 12'!$H$1</c:f>
              <c:strCache>
                <c:ptCount val="1"/>
                <c:pt idx="0">
                  <c:v>2000</c:v>
                </c:pt>
              </c:strCache>
            </c:strRef>
          </c:tx>
          <c:marker>
            <c:symbol val="none"/>
          </c:marker>
          <c:cat>
            <c:strRef>
              <c:f>'Figure 12'!$A$2:$A$13</c:f>
              <c:strCache>
                <c:ptCount val="12"/>
                <c:pt idx="0">
                  <c:v>25-29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70-74</c:v>
                </c:pt>
                <c:pt idx="10">
                  <c:v>75-79</c:v>
                </c:pt>
                <c:pt idx="11">
                  <c:v>80+</c:v>
                </c:pt>
              </c:strCache>
            </c:strRef>
          </c:cat>
          <c:val>
            <c:numRef>
              <c:f>'Figure 12'!$H$2:$H$13</c:f>
              <c:numCache>
                <c:formatCode>#,##0</c:formatCode>
                <c:ptCount val="12"/>
                <c:pt idx="0">
                  <c:v>31330</c:v>
                </c:pt>
                <c:pt idx="1">
                  <c:v>38350</c:v>
                </c:pt>
                <c:pt idx="2">
                  <c:v>42340</c:v>
                </c:pt>
                <c:pt idx="3">
                  <c:v>40930</c:v>
                </c:pt>
                <c:pt idx="4">
                  <c:v>43950</c:v>
                </c:pt>
                <c:pt idx="5">
                  <c:v>35020</c:v>
                </c:pt>
                <c:pt idx="6">
                  <c:v>27950</c:v>
                </c:pt>
                <c:pt idx="7">
                  <c:v>22480</c:v>
                </c:pt>
                <c:pt idx="8">
                  <c:v>18590</c:v>
                </c:pt>
                <c:pt idx="9">
                  <c:v>16140</c:v>
                </c:pt>
                <c:pt idx="10">
                  <c:v>13050</c:v>
                </c:pt>
                <c:pt idx="11">
                  <c:v>17520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AE-4AC5-8381-0CD431DC8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849920"/>
        <c:axId val="296591360"/>
      </c:lineChart>
      <c:catAx>
        <c:axId val="294849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6591360"/>
        <c:crosses val="autoZero"/>
        <c:auto val="1"/>
        <c:lblAlgn val="ctr"/>
        <c:lblOffset val="100"/>
        <c:noMultiLvlLbl val="0"/>
      </c:catAx>
      <c:valAx>
        <c:axId val="296591360"/>
        <c:scaling>
          <c:orientation val="minMax"/>
          <c:min val="1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4849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13'!$B$1</c:f>
              <c:strCache>
                <c:ptCount val="1"/>
                <c:pt idx="0">
                  <c:v>Federal</c:v>
                </c:pt>
              </c:strCache>
            </c:strRef>
          </c:tx>
          <c:marker>
            <c:symbol val="none"/>
          </c:marker>
          <c:cat>
            <c:strRef>
              <c:f>'Figure 13'!$A$2:$A$14</c:f>
              <c:strCache>
                <c:ptCount val="13"/>
                <c:pt idx="0">
                  <c:v>&lt;25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  <c:pt idx="12">
                  <c:v>80+</c:v>
                </c:pt>
              </c:strCache>
            </c:strRef>
          </c:cat>
          <c:val>
            <c:numRef>
              <c:f>'Figure 13'!$B$2:$B$14</c:f>
              <c:numCache>
                <c:formatCode>"$"#,##0</c:formatCode>
                <c:ptCount val="13"/>
                <c:pt idx="0">
                  <c:v>940</c:v>
                </c:pt>
                <c:pt idx="1">
                  <c:v>5450</c:v>
                </c:pt>
                <c:pt idx="2">
                  <c:v>5960</c:v>
                </c:pt>
                <c:pt idx="3">
                  <c:v>5690</c:v>
                </c:pt>
                <c:pt idx="4">
                  <c:v>3870</c:v>
                </c:pt>
                <c:pt idx="5">
                  <c:v>4660</c:v>
                </c:pt>
                <c:pt idx="6">
                  <c:v>3680</c:v>
                </c:pt>
                <c:pt idx="7">
                  <c:v>4410</c:v>
                </c:pt>
                <c:pt idx="8">
                  <c:v>8090</c:v>
                </c:pt>
                <c:pt idx="9">
                  <c:v>16120</c:v>
                </c:pt>
                <c:pt idx="10">
                  <c:v>15560</c:v>
                </c:pt>
                <c:pt idx="11">
                  <c:v>16360</c:v>
                </c:pt>
                <c:pt idx="12">
                  <c:v>17310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6-4760-8BC3-DA9F093FB613}"/>
            </c:ext>
          </c:extLst>
        </c:ser>
        <c:ser>
          <c:idx val="1"/>
          <c:order val="1"/>
          <c:tx>
            <c:strRef>
              <c:f>'Figure 13'!$C$1</c:f>
              <c:strCache>
                <c:ptCount val="1"/>
                <c:pt idx="0">
                  <c:v>Provincial</c:v>
                </c:pt>
              </c:strCache>
            </c:strRef>
          </c:tx>
          <c:marker>
            <c:symbol val="none"/>
          </c:marker>
          <c:cat>
            <c:strRef>
              <c:f>'Figure 13'!$A$2:$A$14</c:f>
              <c:strCache>
                <c:ptCount val="13"/>
                <c:pt idx="0">
                  <c:v>&lt;25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75-79</c:v>
                </c:pt>
                <c:pt idx="12">
                  <c:v>80+</c:v>
                </c:pt>
              </c:strCache>
            </c:strRef>
          </c:cat>
          <c:val>
            <c:numRef>
              <c:f>'Figure 13'!$C$2:$C$14</c:f>
              <c:numCache>
                <c:formatCode>"$"#,##0</c:formatCode>
                <c:ptCount val="13"/>
                <c:pt idx="0">
                  <c:v>220</c:v>
                </c:pt>
                <c:pt idx="1">
                  <c:v>1140</c:v>
                </c:pt>
                <c:pt idx="2">
                  <c:v>1100</c:v>
                </c:pt>
                <c:pt idx="3">
                  <c:v>1600</c:v>
                </c:pt>
                <c:pt idx="4">
                  <c:v>610</c:v>
                </c:pt>
                <c:pt idx="5">
                  <c:v>750</c:v>
                </c:pt>
                <c:pt idx="6">
                  <c:v>1650</c:v>
                </c:pt>
                <c:pt idx="7">
                  <c:v>1310</c:v>
                </c:pt>
                <c:pt idx="8">
                  <c:v>890</c:v>
                </c:pt>
                <c:pt idx="9">
                  <c:v>810</c:v>
                </c:pt>
                <c:pt idx="10">
                  <c:v>730</c:v>
                </c:pt>
                <c:pt idx="11">
                  <c:v>820</c:v>
                </c:pt>
                <c:pt idx="12">
                  <c:v>1360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6-4760-8BC3-DA9F093F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782080"/>
        <c:axId val="324100096"/>
      </c:lineChart>
      <c:catAx>
        <c:axId val="296782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4100096"/>
        <c:crosses val="autoZero"/>
        <c:auto val="1"/>
        <c:lblAlgn val="ctr"/>
        <c:lblOffset val="100"/>
        <c:noMultiLvlLbl val="0"/>
      </c:catAx>
      <c:valAx>
        <c:axId val="324100096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296782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281036745406822"/>
          <c:y val="0.8996883202099738"/>
          <c:w val="0.83826793525809273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14'!$A$9</c:f>
              <c:strCache>
                <c:ptCount val="1"/>
                <c:pt idx="0">
                  <c:v>PIT</c:v>
                </c:pt>
              </c:strCache>
            </c:strRef>
          </c:tx>
          <c:marker>
            <c:symbol val="none"/>
          </c:marker>
          <c:cat>
            <c:strRef>
              <c:f>'Figure 14'!$B$8:$AA$8</c:f>
              <c:strCache>
                <c:ptCount val="26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</c:strCache>
            </c:strRef>
          </c:cat>
          <c:val>
            <c:numRef>
              <c:f>'Figure 14'!$B$9:$AA$9</c:f>
              <c:numCache>
                <c:formatCode>"$"#,##0.000</c:formatCode>
                <c:ptCount val="26"/>
                <c:pt idx="0">
                  <c:v>494.57400000000001</c:v>
                </c:pt>
                <c:pt idx="1">
                  <c:v>553.63199999999995</c:v>
                </c:pt>
                <c:pt idx="2">
                  <c:v>617.81399999999996</c:v>
                </c:pt>
                <c:pt idx="3">
                  <c:v>543.46400000000006</c:v>
                </c:pt>
                <c:pt idx="4">
                  <c:v>545.05700000000002</c:v>
                </c:pt>
                <c:pt idx="5">
                  <c:v>604.971</c:v>
                </c:pt>
                <c:pt idx="6">
                  <c:v>624.67499999999995</c:v>
                </c:pt>
                <c:pt idx="7">
                  <c:v>607.16399999999999</c:v>
                </c:pt>
                <c:pt idx="8">
                  <c:v>671.41899999999998</c:v>
                </c:pt>
                <c:pt idx="9">
                  <c:v>733.21699999999998</c:v>
                </c:pt>
                <c:pt idx="10">
                  <c:v>766.51</c:v>
                </c:pt>
                <c:pt idx="11">
                  <c:v>811.18899999999996</c:v>
                </c:pt>
                <c:pt idx="12">
                  <c:v>885.71799999999996</c:v>
                </c:pt>
                <c:pt idx="13">
                  <c:v>803.99900000000002</c:v>
                </c:pt>
                <c:pt idx="14">
                  <c:v>899.98400000000004</c:v>
                </c:pt>
                <c:pt idx="15">
                  <c:v>817.37800000000004</c:v>
                </c:pt>
                <c:pt idx="16">
                  <c:v>886.79700000000003</c:v>
                </c:pt>
                <c:pt idx="17">
                  <c:v>1011.98</c:v>
                </c:pt>
                <c:pt idx="18">
                  <c:v>1158.5219999999999</c:v>
                </c:pt>
                <c:pt idx="19">
                  <c:v>1221.741</c:v>
                </c:pt>
                <c:pt idx="20">
                  <c:v>1310.2249999999999</c:v>
                </c:pt>
                <c:pt idx="21">
                  <c:v>1308.6690000000001</c:v>
                </c:pt>
                <c:pt idx="22">
                  <c:v>1610.845</c:v>
                </c:pt>
                <c:pt idx="23">
                  <c:v>1472.886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1F-47CE-8110-217D61BC76A4}"/>
            </c:ext>
          </c:extLst>
        </c:ser>
        <c:ser>
          <c:idx val="1"/>
          <c:order val="1"/>
          <c:tx>
            <c:strRef>
              <c:f>'Figure 14'!$A$10</c:f>
              <c:strCache>
                <c:ptCount val="1"/>
                <c:pt idx="0">
                  <c:v>Sales</c:v>
                </c:pt>
              </c:strCache>
            </c:strRef>
          </c:tx>
          <c:marker>
            <c:symbol val="none"/>
          </c:marker>
          <c:cat>
            <c:strRef>
              <c:f>'Figure 14'!$B$8:$AA$8</c:f>
              <c:strCache>
                <c:ptCount val="26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</c:strCache>
            </c:strRef>
          </c:cat>
          <c:val>
            <c:numRef>
              <c:f>'Figure 14'!$B$10:$AA$10</c:f>
              <c:numCache>
                <c:formatCode>"$"#,##0.000</c:formatCode>
                <c:ptCount val="26"/>
                <c:pt idx="0">
                  <c:v>560.42399999999998</c:v>
                </c:pt>
                <c:pt idx="1">
                  <c:v>562.03</c:v>
                </c:pt>
                <c:pt idx="2">
                  <c:v>571.71</c:v>
                </c:pt>
                <c:pt idx="3">
                  <c:v>433.42700000000002</c:v>
                </c:pt>
                <c:pt idx="4">
                  <c:v>437.67599999999999</c:v>
                </c:pt>
                <c:pt idx="5">
                  <c:v>455.53399999999999</c:v>
                </c:pt>
                <c:pt idx="6">
                  <c:v>497.85199999999998</c:v>
                </c:pt>
                <c:pt idx="7">
                  <c:v>556.36800000000005</c:v>
                </c:pt>
                <c:pt idx="8">
                  <c:v>589.99800000000005</c:v>
                </c:pt>
                <c:pt idx="9">
                  <c:v>625.14800000000002</c:v>
                </c:pt>
                <c:pt idx="10">
                  <c:v>594.55100000000004</c:v>
                </c:pt>
                <c:pt idx="11">
                  <c:v>629.87199999999996</c:v>
                </c:pt>
                <c:pt idx="12">
                  <c:v>685.86900000000003</c:v>
                </c:pt>
                <c:pt idx="13">
                  <c:v>685.85599999999999</c:v>
                </c:pt>
                <c:pt idx="14">
                  <c:v>757.74199999999996</c:v>
                </c:pt>
                <c:pt idx="15">
                  <c:v>703.97500000000002</c:v>
                </c:pt>
                <c:pt idx="16">
                  <c:v>799.85</c:v>
                </c:pt>
                <c:pt idx="17">
                  <c:v>873.17700000000002</c:v>
                </c:pt>
                <c:pt idx="18">
                  <c:v>941.01400000000001</c:v>
                </c:pt>
                <c:pt idx="19">
                  <c:v>907.00800000000004</c:v>
                </c:pt>
                <c:pt idx="20">
                  <c:v>936.82100000000003</c:v>
                </c:pt>
                <c:pt idx="21">
                  <c:v>905.39800000000002</c:v>
                </c:pt>
                <c:pt idx="22">
                  <c:v>1102.241</c:v>
                </c:pt>
                <c:pt idx="23">
                  <c:v>1243.991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F-47CE-8110-217D61BC76A4}"/>
            </c:ext>
          </c:extLst>
        </c:ser>
        <c:ser>
          <c:idx val="2"/>
          <c:order val="2"/>
          <c:tx>
            <c:strRef>
              <c:f>'Figure 14'!$A$11</c:f>
              <c:strCache>
                <c:ptCount val="1"/>
                <c:pt idx="0">
                  <c:v>F - PIT</c:v>
                </c:pt>
              </c:strCache>
            </c:strRef>
          </c:tx>
          <c:marker>
            <c:symbol val="none"/>
          </c:marker>
          <c:cat>
            <c:strRef>
              <c:f>'Figure 14'!$B$8:$AA$8</c:f>
              <c:strCache>
                <c:ptCount val="26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</c:strCache>
            </c:strRef>
          </c:cat>
          <c:val>
            <c:numRef>
              <c:f>'Figure 14'!$B$11:$AA$11</c:f>
              <c:numCache>
                <c:formatCode>General</c:formatCode>
                <c:ptCount val="26"/>
                <c:pt idx="24" formatCode="&quot;$&quot;#,##0.000">
                  <c:v>1418.9970000000001</c:v>
                </c:pt>
                <c:pt idx="25" formatCode="&quot;$&quot;#,##0.000">
                  <c:v>1456.8019999999999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1F-47CE-8110-217D61BC76A4}"/>
            </c:ext>
          </c:extLst>
        </c:ser>
        <c:ser>
          <c:idx val="3"/>
          <c:order val="3"/>
          <c:tx>
            <c:strRef>
              <c:f>'Figure 14'!$A$12</c:f>
              <c:strCache>
                <c:ptCount val="1"/>
                <c:pt idx="0">
                  <c:v>F - Sales</c:v>
                </c:pt>
              </c:strCache>
            </c:strRef>
          </c:tx>
          <c:marker>
            <c:symbol val="none"/>
          </c:marker>
          <c:cat>
            <c:strRef>
              <c:f>'Figure 14'!$B$8:$AA$8</c:f>
              <c:strCache>
                <c:ptCount val="26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</c:strCache>
            </c:strRef>
          </c:cat>
          <c:val>
            <c:numRef>
              <c:f>'Figure 14'!$B$12:$AA$12</c:f>
              <c:numCache>
                <c:formatCode>General</c:formatCode>
                <c:ptCount val="26"/>
                <c:pt idx="24" formatCode="&quot;$&quot;#,##0.000">
                  <c:v>1197.5450000000001</c:v>
                </c:pt>
                <c:pt idx="25" formatCode="&quot;$&quot;#,##0.000">
                  <c:v>1157.127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1F-47CE-8110-217D61BC7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193024"/>
        <c:axId val="296219776"/>
      </c:lineChart>
      <c:catAx>
        <c:axId val="296193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6219776"/>
        <c:crosses val="autoZero"/>
        <c:auto val="1"/>
        <c:lblAlgn val="ctr"/>
        <c:lblOffset val="100"/>
        <c:noMultiLvlLbl val="0"/>
      </c:catAx>
      <c:valAx>
        <c:axId val="296219776"/>
        <c:scaling>
          <c:orientation val="minMax"/>
          <c:min val="4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Millions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296193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53389890244762"/>
          <c:y val="0.8996883202099738"/>
          <c:w val="0.85620965033399266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65594925634296"/>
          <c:y val="5.0925925925925923E-2"/>
          <c:w val="0.81678849518810148"/>
          <c:h val="0.71285068533100027"/>
        </c:manualLayout>
      </c:layout>
      <c:lineChart>
        <c:grouping val="standard"/>
        <c:varyColors val="0"/>
        <c:ser>
          <c:idx val="0"/>
          <c:order val="0"/>
          <c:tx>
            <c:strRef>
              <c:f>'Figure 15'!$A$7</c:f>
              <c:strCache>
                <c:ptCount val="1"/>
                <c:pt idx="0">
                  <c:v>Royalties</c:v>
                </c:pt>
              </c:strCache>
            </c:strRef>
          </c:tx>
          <c:marker>
            <c:symbol val="none"/>
          </c:marker>
          <c:cat>
            <c:strRef>
              <c:f>'Figure 15'!$B$6:$AA$6</c:f>
              <c:strCache>
                <c:ptCount val="26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</c:strCache>
            </c:strRef>
          </c:cat>
          <c:val>
            <c:numRef>
              <c:f>'Figure 15'!$B$7:$AA$7</c:f>
              <c:numCache>
                <c:formatCode>"$"#,##0.000</c:formatCode>
                <c:ptCount val="26"/>
                <c:pt idx="3">
                  <c:v>0.66</c:v>
                </c:pt>
                <c:pt idx="4">
                  <c:v>3.51</c:v>
                </c:pt>
                <c:pt idx="5">
                  <c:v>23.89</c:v>
                </c:pt>
                <c:pt idx="6">
                  <c:v>39.82</c:v>
                </c:pt>
                <c:pt idx="7">
                  <c:v>30.8</c:v>
                </c:pt>
                <c:pt idx="8">
                  <c:v>81.27</c:v>
                </c:pt>
                <c:pt idx="9">
                  <c:v>126.798</c:v>
                </c:pt>
                <c:pt idx="10">
                  <c:v>264.673</c:v>
                </c:pt>
                <c:pt idx="11">
                  <c:v>532.53300000000002</c:v>
                </c:pt>
                <c:pt idx="12">
                  <c:v>423.041</c:v>
                </c:pt>
                <c:pt idx="13">
                  <c:v>1753.931</c:v>
                </c:pt>
                <c:pt idx="14">
                  <c:v>2238.5630000000001</c:v>
                </c:pt>
                <c:pt idx="15">
                  <c:v>2121.3110000000001</c:v>
                </c:pt>
                <c:pt idx="16">
                  <c:v>2399.444</c:v>
                </c:pt>
                <c:pt idx="17">
                  <c:v>2794.6329999999998</c:v>
                </c:pt>
                <c:pt idx="18">
                  <c:v>1828.2339999999999</c:v>
                </c:pt>
                <c:pt idx="19">
                  <c:v>2125.837</c:v>
                </c:pt>
                <c:pt idx="20">
                  <c:v>1562.307</c:v>
                </c:pt>
                <c:pt idx="21">
                  <c:v>514.55700000000002</c:v>
                </c:pt>
                <c:pt idx="22">
                  <c:v>982.69299999999998</c:v>
                </c:pt>
                <c:pt idx="23">
                  <c:v>943.94600000000003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DA-4B16-BCA2-CB9BEA524955}"/>
            </c:ext>
          </c:extLst>
        </c:ser>
        <c:ser>
          <c:idx val="1"/>
          <c:order val="1"/>
          <c:tx>
            <c:strRef>
              <c:f>'Figure 15'!$A$8</c:f>
              <c:strCache>
                <c:ptCount val="1"/>
                <c:pt idx="0">
                  <c:v>F-Royalties</c:v>
                </c:pt>
              </c:strCache>
            </c:strRef>
          </c:tx>
          <c:marker>
            <c:symbol val="none"/>
          </c:marker>
          <c:cat>
            <c:strRef>
              <c:f>'Figure 15'!$B$6:$AA$6</c:f>
              <c:strCache>
                <c:ptCount val="26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</c:strCache>
            </c:strRef>
          </c:cat>
          <c:val>
            <c:numRef>
              <c:f>'Figure 15'!$B$8:$AA$8</c:f>
              <c:numCache>
                <c:formatCode>General</c:formatCode>
                <c:ptCount val="26"/>
                <c:pt idx="24" formatCode="&quot;$&quot;#,##0">
                  <c:v>999.89099999999996</c:v>
                </c:pt>
                <c:pt idx="25" formatCode="&quot;$&quot;#,##0">
                  <c:v>1099.9490000000001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DA-4B16-BCA2-CB9BEA524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823808"/>
        <c:axId val="294846464"/>
      </c:lineChart>
      <c:catAx>
        <c:axId val="29482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94846464"/>
        <c:crosses val="autoZero"/>
        <c:auto val="1"/>
        <c:lblAlgn val="ctr"/>
        <c:lblOffset val="100"/>
        <c:noMultiLvlLbl val="0"/>
      </c:catAx>
      <c:valAx>
        <c:axId val="294846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Millions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294823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709667541557305"/>
          <c:y val="0.8996883202099738"/>
          <c:w val="0.7963619860017499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NL Deficits - Cash-Based and</a:t>
            </a:r>
            <a:r>
              <a:rPr lang="en-CA" baseline="0"/>
              <a:t> Accrual-Based</a:t>
            </a:r>
            <a:endParaRPr lang="en-C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46150481189852"/>
          <c:y val="0.14097777777777779"/>
          <c:w val="0.80998293963254597"/>
          <c:h val="0.56558110236220471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Accrual Based - Surplus (Deficit)</c:v>
                </c:pt>
              </c:strCache>
            </c:strRef>
          </c:tx>
          <c:marker>
            <c:symbol val="none"/>
          </c:marker>
          <c:cat>
            <c:strRef>
              <c:f>'Figure 1'!$B$3:$BU$3</c:f>
              <c:strCache>
                <c:ptCount val="72"/>
                <c:pt idx="0">
                  <c:v>1949-50</c:v>
                </c:pt>
                <c:pt idx="1">
                  <c:v>1950-51</c:v>
                </c:pt>
                <c:pt idx="2">
                  <c:v>1951-52</c:v>
                </c:pt>
                <c:pt idx="3">
                  <c:v>1952-53</c:v>
                </c:pt>
                <c:pt idx="4">
                  <c:v>1953-54</c:v>
                </c:pt>
                <c:pt idx="5">
                  <c:v>1954-55</c:v>
                </c:pt>
                <c:pt idx="6">
                  <c:v>1955-56</c:v>
                </c:pt>
                <c:pt idx="7">
                  <c:v>1956-57</c:v>
                </c:pt>
                <c:pt idx="8">
                  <c:v>1957-58</c:v>
                </c:pt>
                <c:pt idx="9">
                  <c:v>1958-59</c:v>
                </c:pt>
                <c:pt idx="10">
                  <c:v>1959-60</c:v>
                </c:pt>
                <c:pt idx="11">
                  <c:v>1960-61</c:v>
                </c:pt>
                <c:pt idx="12">
                  <c:v>1961-62</c:v>
                </c:pt>
                <c:pt idx="13">
                  <c:v>1962-63</c:v>
                </c:pt>
                <c:pt idx="14">
                  <c:v>1963-64</c:v>
                </c:pt>
                <c:pt idx="15">
                  <c:v>1964-65</c:v>
                </c:pt>
                <c:pt idx="16">
                  <c:v>1965-66</c:v>
                </c:pt>
                <c:pt idx="17">
                  <c:v>1966-67</c:v>
                </c:pt>
                <c:pt idx="18">
                  <c:v>1967-68</c:v>
                </c:pt>
                <c:pt idx="19">
                  <c:v>1968-69</c:v>
                </c:pt>
                <c:pt idx="20">
                  <c:v>1969-70</c:v>
                </c:pt>
                <c:pt idx="21">
                  <c:v>1970-71</c:v>
                </c:pt>
                <c:pt idx="22">
                  <c:v>1971-72</c:v>
                </c:pt>
                <c:pt idx="23">
                  <c:v>1972-73</c:v>
                </c:pt>
                <c:pt idx="24">
                  <c:v>1973-74</c:v>
                </c:pt>
                <c:pt idx="25">
                  <c:v>1974-75</c:v>
                </c:pt>
                <c:pt idx="26">
                  <c:v>1975-76</c:v>
                </c:pt>
                <c:pt idx="27">
                  <c:v>1976-77</c:v>
                </c:pt>
                <c:pt idx="28">
                  <c:v>1977-78</c:v>
                </c:pt>
                <c:pt idx="29">
                  <c:v>1978-79</c:v>
                </c:pt>
                <c:pt idx="30">
                  <c:v>1979-80</c:v>
                </c:pt>
                <c:pt idx="31">
                  <c:v>1980-81</c:v>
                </c:pt>
                <c:pt idx="32">
                  <c:v>1981-82</c:v>
                </c:pt>
                <c:pt idx="33">
                  <c:v>1982-83</c:v>
                </c:pt>
                <c:pt idx="34">
                  <c:v>1983-84</c:v>
                </c:pt>
                <c:pt idx="35">
                  <c:v>1984-85</c:v>
                </c:pt>
                <c:pt idx="36">
                  <c:v>1985-86</c:v>
                </c:pt>
                <c:pt idx="37">
                  <c:v>1986-87</c:v>
                </c:pt>
                <c:pt idx="38">
                  <c:v>1987-88</c:v>
                </c:pt>
                <c:pt idx="39">
                  <c:v>1988-89</c:v>
                </c:pt>
                <c:pt idx="40">
                  <c:v>1989-90</c:v>
                </c:pt>
                <c:pt idx="41">
                  <c:v>1990-91</c:v>
                </c:pt>
                <c:pt idx="42">
                  <c:v>1991-92</c:v>
                </c:pt>
                <c:pt idx="43">
                  <c:v>1992-93</c:v>
                </c:pt>
                <c:pt idx="44">
                  <c:v>1993-94</c:v>
                </c:pt>
                <c:pt idx="45">
                  <c:v>1994-95</c:v>
                </c:pt>
                <c:pt idx="46">
                  <c:v>1995-96</c:v>
                </c:pt>
                <c:pt idx="47">
                  <c:v>1996-97</c:v>
                </c:pt>
                <c:pt idx="48">
                  <c:v>1997-98</c:v>
                </c:pt>
                <c:pt idx="49">
                  <c:v>1998-99</c:v>
                </c:pt>
                <c:pt idx="50">
                  <c:v>1999-00</c:v>
                </c:pt>
                <c:pt idx="51">
                  <c:v>2000-01</c:v>
                </c:pt>
                <c:pt idx="52">
                  <c:v>2001-02</c:v>
                </c:pt>
                <c:pt idx="53">
                  <c:v>2002-03</c:v>
                </c:pt>
                <c:pt idx="54">
                  <c:v>2003-04</c:v>
                </c:pt>
                <c:pt idx="55">
                  <c:v>2004-05</c:v>
                </c:pt>
                <c:pt idx="56">
                  <c:v>2005-06</c:v>
                </c:pt>
                <c:pt idx="57">
                  <c:v>2006-07</c:v>
                </c:pt>
                <c:pt idx="58">
                  <c:v>2007-08</c:v>
                </c:pt>
                <c:pt idx="59">
                  <c:v>2008-09</c:v>
                </c:pt>
                <c:pt idx="60">
                  <c:v>2009-10</c:v>
                </c:pt>
                <c:pt idx="61">
                  <c:v>2010-11</c:v>
                </c:pt>
                <c:pt idx="62">
                  <c:v>2011-12</c:v>
                </c:pt>
                <c:pt idx="63">
                  <c:v>2012-13</c:v>
                </c:pt>
                <c:pt idx="64">
                  <c:v>2013-14</c:v>
                </c:pt>
                <c:pt idx="65">
                  <c:v>2014-15</c:v>
                </c:pt>
                <c:pt idx="66">
                  <c:v>2015-16</c:v>
                </c:pt>
                <c:pt idx="67">
                  <c:v>2016-17</c:v>
                </c:pt>
                <c:pt idx="68">
                  <c:v>2017-18</c:v>
                </c:pt>
                <c:pt idx="69">
                  <c:v>2018-19</c:v>
                </c:pt>
                <c:pt idx="70">
                  <c:v>2019-20</c:v>
                </c:pt>
                <c:pt idx="71">
                  <c:v>2020-21</c:v>
                </c:pt>
              </c:strCache>
            </c:strRef>
          </c:cat>
          <c:val>
            <c:numRef>
              <c:f>'Figure 1'!$B$4:$BU$4</c:f>
              <c:numCache>
                <c:formatCode>"$"#,##0.0</c:formatCode>
                <c:ptCount val="72"/>
                <c:pt idx="45">
                  <c:v>-373.95699999999988</c:v>
                </c:pt>
                <c:pt idx="46">
                  <c:v>-190.14300000000003</c:v>
                </c:pt>
                <c:pt idx="47">
                  <c:v>-107.23700000000002</c:v>
                </c:pt>
                <c:pt idx="48">
                  <c:v>132.5919999999999</c:v>
                </c:pt>
                <c:pt idx="49">
                  <c:v>-187.13300000000012</c:v>
                </c:pt>
                <c:pt idx="50">
                  <c:v>-268.95500000000021</c:v>
                </c:pt>
                <c:pt idx="51">
                  <c:v>-349.66400000000039</c:v>
                </c:pt>
                <c:pt idx="52">
                  <c:v>-467.81300000000027</c:v>
                </c:pt>
                <c:pt idx="53">
                  <c:v>-644.36499999999955</c:v>
                </c:pt>
                <c:pt idx="54">
                  <c:v>-913.60099999999977</c:v>
                </c:pt>
                <c:pt idx="55">
                  <c:v>-488.84700000000032</c:v>
                </c:pt>
                <c:pt idx="56">
                  <c:v>199.28200000000001</c:v>
                </c:pt>
                <c:pt idx="57">
                  <c:v>154.0849999999995</c:v>
                </c:pt>
                <c:pt idx="58">
                  <c:v>1420.6719999999996</c:v>
                </c:pt>
                <c:pt idx="59">
                  <c:v>2350.400000000001</c:v>
                </c:pt>
                <c:pt idx="60">
                  <c:v>-32.574999999999932</c:v>
                </c:pt>
                <c:pt idx="61">
                  <c:v>593.60300000000018</c:v>
                </c:pt>
                <c:pt idx="62">
                  <c:v>974.15699999999913</c:v>
                </c:pt>
                <c:pt idx="63">
                  <c:v>-195.02500000000023</c:v>
                </c:pt>
                <c:pt idx="64">
                  <c:v>-388.56699999999995</c:v>
                </c:pt>
                <c:pt idx="65">
                  <c:v>-1005.904</c:v>
                </c:pt>
                <c:pt idx="66">
                  <c:v>-2206.0590000000002</c:v>
                </c:pt>
                <c:pt idx="67">
                  <c:v>-1147.7719999999999</c:v>
                </c:pt>
                <c:pt idx="68">
                  <c:v>-910.75</c:v>
                </c:pt>
                <c:pt idx="69">
                  <c:v>-552.02099999999996</c:v>
                </c:pt>
                <c:pt idx="70">
                  <c:v>1117.181</c:v>
                </c:pt>
                <c:pt idx="71">
                  <c:v>-1644.444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04-47B6-830E-04DFFB0C01BA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Cash Based Surplus (Deficit)</c:v>
                </c:pt>
              </c:strCache>
            </c:strRef>
          </c:tx>
          <c:marker>
            <c:symbol val="none"/>
          </c:marker>
          <c:cat>
            <c:strRef>
              <c:f>'Figure 1'!$B$3:$BU$3</c:f>
              <c:strCache>
                <c:ptCount val="72"/>
                <c:pt idx="0">
                  <c:v>1949-50</c:v>
                </c:pt>
                <c:pt idx="1">
                  <c:v>1950-51</c:v>
                </c:pt>
                <c:pt idx="2">
                  <c:v>1951-52</c:v>
                </c:pt>
                <c:pt idx="3">
                  <c:v>1952-53</c:v>
                </c:pt>
                <c:pt idx="4">
                  <c:v>1953-54</c:v>
                </c:pt>
                <c:pt idx="5">
                  <c:v>1954-55</c:v>
                </c:pt>
                <c:pt idx="6">
                  <c:v>1955-56</c:v>
                </c:pt>
                <c:pt idx="7">
                  <c:v>1956-57</c:v>
                </c:pt>
                <c:pt idx="8">
                  <c:v>1957-58</c:v>
                </c:pt>
                <c:pt idx="9">
                  <c:v>1958-59</c:v>
                </c:pt>
                <c:pt idx="10">
                  <c:v>1959-60</c:v>
                </c:pt>
                <c:pt idx="11">
                  <c:v>1960-61</c:v>
                </c:pt>
                <c:pt idx="12">
                  <c:v>1961-62</c:v>
                </c:pt>
                <c:pt idx="13">
                  <c:v>1962-63</c:v>
                </c:pt>
                <c:pt idx="14">
                  <c:v>1963-64</c:v>
                </c:pt>
                <c:pt idx="15">
                  <c:v>1964-65</c:v>
                </c:pt>
                <c:pt idx="16">
                  <c:v>1965-66</c:v>
                </c:pt>
                <c:pt idx="17">
                  <c:v>1966-67</c:v>
                </c:pt>
                <c:pt idx="18">
                  <c:v>1967-68</c:v>
                </c:pt>
                <c:pt idx="19">
                  <c:v>1968-69</c:v>
                </c:pt>
                <c:pt idx="20">
                  <c:v>1969-70</c:v>
                </c:pt>
                <c:pt idx="21">
                  <c:v>1970-71</c:v>
                </c:pt>
                <c:pt idx="22">
                  <c:v>1971-72</c:v>
                </c:pt>
                <c:pt idx="23">
                  <c:v>1972-73</c:v>
                </c:pt>
                <c:pt idx="24">
                  <c:v>1973-74</c:v>
                </c:pt>
                <c:pt idx="25">
                  <c:v>1974-75</c:v>
                </c:pt>
                <c:pt idx="26">
                  <c:v>1975-76</c:v>
                </c:pt>
                <c:pt idx="27">
                  <c:v>1976-77</c:v>
                </c:pt>
                <c:pt idx="28">
                  <c:v>1977-78</c:v>
                </c:pt>
                <c:pt idx="29">
                  <c:v>1978-79</c:v>
                </c:pt>
                <c:pt idx="30">
                  <c:v>1979-80</c:v>
                </c:pt>
                <c:pt idx="31">
                  <c:v>1980-81</c:v>
                </c:pt>
                <c:pt idx="32">
                  <c:v>1981-82</c:v>
                </c:pt>
                <c:pt idx="33">
                  <c:v>1982-83</c:v>
                </c:pt>
                <c:pt idx="34">
                  <c:v>1983-84</c:v>
                </c:pt>
                <c:pt idx="35">
                  <c:v>1984-85</c:v>
                </c:pt>
                <c:pt idx="36">
                  <c:v>1985-86</c:v>
                </c:pt>
                <c:pt idx="37">
                  <c:v>1986-87</c:v>
                </c:pt>
                <c:pt idx="38">
                  <c:v>1987-88</c:v>
                </c:pt>
                <c:pt idx="39">
                  <c:v>1988-89</c:v>
                </c:pt>
                <c:pt idx="40">
                  <c:v>1989-90</c:v>
                </c:pt>
                <c:pt idx="41">
                  <c:v>1990-91</c:v>
                </c:pt>
                <c:pt idx="42">
                  <c:v>1991-92</c:v>
                </c:pt>
                <c:pt idx="43">
                  <c:v>1992-93</c:v>
                </c:pt>
                <c:pt idx="44">
                  <c:v>1993-94</c:v>
                </c:pt>
                <c:pt idx="45">
                  <c:v>1994-95</c:v>
                </c:pt>
                <c:pt idx="46">
                  <c:v>1995-96</c:v>
                </c:pt>
                <c:pt idx="47">
                  <c:v>1996-97</c:v>
                </c:pt>
                <c:pt idx="48">
                  <c:v>1997-98</c:v>
                </c:pt>
                <c:pt idx="49">
                  <c:v>1998-99</c:v>
                </c:pt>
                <c:pt idx="50">
                  <c:v>1999-00</c:v>
                </c:pt>
                <c:pt idx="51">
                  <c:v>2000-01</c:v>
                </c:pt>
                <c:pt idx="52">
                  <c:v>2001-02</c:v>
                </c:pt>
                <c:pt idx="53">
                  <c:v>2002-03</c:v>
                </c:pt>
                <c:pt idx="54">
                  <c:v>2003-04</c:v>
                </c:pt>
                <c:pt idx="55">
                  <c:v>2004-05</c:v>
                </c:pt>
                <c:pt idx="56">
                  <c:v>2005-06</c:v>
                </c:pt>
                <c:pt idx="57">
                  <c:v>2006-07</c:v>
                </c:pt>
                <c:pt idx="58">
                  <c:v>2007-08</c:v>
                </c:pt>
                <c:pt idx="59">
                  <c:v>2008-09</c:v>
                </c:pt>
                <c:pt idx="60">
                  <c:v>2009-10</c:v>
                </c:pt>
                <c:pt idx="61">
                  <c:v>2010-11</c:v>
                </c:pt>
                <c:pt idx="62">
                  <c:v>2011-12</c:v>
                </c:pt>
                <c:pt idx="63">
                  <c:v>2012-13</c:v>
                </c:pt>
                <c:pt idx="64">
                  <c:v>2013-14</c:v>
                </c:pt>
                <c:pt idx="65">
                  <c:v>2014-15</c:v>
                </c:pt>
                <c:pt idx="66">
                  <c:v>2015-16</c:v>
                </c:pt>
                <c:pt idx="67">
                  <c:v>2016-17</c:v>
                </c:pt>
                <c:pt idx="68">
                  <c:v>2017-18</c:v>
                </c:pt>
                <c:pt idx="69">
                  <c:v>2018-19</c:v>
                </c:pt>
                <c:pt idx="70">
                  <c:v>2019-20</c:v>
                </c:pt>
                <c:pt idx="71">
                  <c:v>2020-21</c:v>
                </c:pt>
              </c:strCache>
            </c:strRef>
          </c:cat>
          <c:val>
            <c:numRef>
              <c:f>'Figure 1'!$B$5:$BU$5</c:f>
              <c:numCache>
                <c:formatCode>"$"#,##0.0</c:formatCode>
                <c:ptCount val="72"/>
                <c:pt idx="0">
                  <c:v>8.0960000000000001</c:v>
                </c:pt>
                <c:pt idx="1">
                  <c:v>-7.2519999999999998</c:v>
                </c:pt>
                <c:pt idx="2">
                  <c:v>-13.317</c:v>
                </c:pt>
                <c:pt idx="3">
                  <c:v>-4.6929999999999996</c:v>
                </c:pt>
                <c:pt idx="4">
                  <c:v>-5.859</c:v>
                </c:pt>
                <c:pt idx="5">
                  <c:v>-13.451000000000001</c:v>
                </c:pt>
                <c:pt idx="6">
                  <c:v>-12.423</c:v>
                </c:pt>
                <c:pt idx="7">
                  <c:v>-11.677</c:v>
                </c:pt>
                <c:pt idx="8">
                  <c:v>-13.026999999999999</c:v>
                </c:pt>
                <c:pt idx="9">
                  <c:v>-0.248</c:v>
                </c:pt>
                <c:pt idx="10">
                  <c:v>-6.3289999999999997</c:v>
                </c:pt>
                <c:pt idx="11">
                  <c:v>-11.114000000000001</c:v>
                </c:pt>
                <c:pt idx="12">
                  <c:v>-9.1590000000000007</c:v>
                </c:pt>
                <c:pt idx="13">
                  <c:v>-11.696999999999999</c:v>
                </c:pt>
                <c:pt idx="14">
                  <c:v>-18.062999999999999</c:v>
                </c:pt>
                <c:pt idx="15">
                  <c:v>-16.771000000000001</c:v>
                </c:pt>
                <c:pt idx="16">
                  <c:v>-15.771000000000001</c:v>
                </c:pt>
                <c:pt idx="17">
                  <c:v>-70.433999999999997</c:v>
                </c:pt>
                <c:pt idx="18">
                  <c:v>-85.986000000000004</c:v>
                </c:pt>
                <c:pt idx="19">
                  <c:v>-57.317</c:v>
                </c:pt>
                <c:pt idx="20">
                  <c:v>-37.247</c:v>
                </c:pt>
                <c:pt idx="21">
                  <c:v>-61.366999999999997</c:v>
                </c:pt>
                <c:pt idx="22">
                  <c:v>-96.462000000000003</c:v>
                </c:pt>
                <c:pt idx="23">
                  <c:v>-150.45500000000001</c:v>
                </c:pt>
                <c:pt idx="24">
                  <c:v>-110.705</c:v>
                </c:pt>
                <c:pt idx="25">
                  <c:v>-125.724</c:v>
                </c:pt>
                <c:pt idx="26">
                  <c:v>-167.48599999999999</c:v>
                </c:pt>
                <c:pt idx="27">
                  <c:v>-229.16800000000001</c:v>
                </c:pt>
                <c:pt idx="28">
                  <c:v>-124.224</c:v>
                </c:pt>
                <c:pt idx="29">
                  <c:v>-188.637</c:v>
                </c:pt>
                <c:pt idx="30">
                  <c:v>-121.878</c:v>
                </c:pt>
                <c:pt idx="31">
                  <c:v>-86.665000000000006</c:v>
                </c:pt>
                <c:pt idx="32">
                  <c:v>-148.19399999999999</c:v>
                </c:pt>
                <c:pt idx="33">
                  <c:v>-191.01300000000001</c:v>
                </c:pt>
                <c:pt idx="34">
                  <c:v>-326.02999999999997</c:v>
                </c:pt>
                <c:pt idx="35">
                  <c:v>-252.161</c:v>
                </c:pt>
                <c:pt idx="36">
                  <c:v>-253.82599999999999</c:v>
                </c:pt>
                <c:pt idx="37">
                  <c:v>-230.54300000000001</c:v>
                </c:pt>
                <c:pt idx="38">
                  <c:v>-200.20500000000001</c:v>
                </c:pt>
                <c:pt idx="39">
                  <c:v>-225.92500000000001</c:v>
                </c:pt>
                <c:pt idx="40">
                  <c:v>-174.85900000000001</c:v>
                </c:pt>
                <c:pt idx="41">
                  <c:v>-347.34500000000003</c:v>
                </c:pt>
                <c:pt idx="42">
                  <c:v>-276.404</c:v>
                </c:pt>
                <c:pt idx="43">
                  <c:v>-261.05</c:v>
                </c:pt>
                <c:pt idx="44">
                  <c:v>-205.25</c:v>
                </c:pt>
                <c:pt idx="45">
                  <c:v>-127.19</c:v>
                </c:pt>
                <c:pt idx="46">
                  <c:v>9.3879999999999999</c:v>
                </c:pt>
                <c:pt idx="47">
                  <c:v>-18.640999999999998</c:v>
                </c:pt>
                <c:pt idx="48">
                  <c:v>-6.7309999999999999</c:v>
                </c:pt>
                <c:pt idx="49">
                  <c:v>3.8410000000000002</c:v>
                </c:pt>
                <c:pt idx="50">
                  <c:v>-22.922000000000001</c:v>
                </c:pt>
                <c:pt idx="51">
                  <c:v>-26.061</c:v>
                </c:pt>
                <c:pt idx="52">
                  <c:v>-47.25</c:v>
                </c:pt>
                <c:pt idx="53">
                  <c:v>-36.198</c:v>
                </c:pt>
                <c:pt idx="54">
                  <c:v>-134.71100000000001</c:v>
                </c:pt>
                <c:pt idx="55">
                  <c:v>-83.376000000000005</c:v>
                </c:pt>
                <c:pt idx="56">
                  <c:v>524.28599999999994</c:v>
                </c:pt>
                <c:pt idx="57">
                  <c:v>140.929</c:v>
                </c:pt>
                <c:pt idx="58">
                  <c:v>1071.2619999999999</c:v>
                </c:pt>
                <c:pt idx="59">
                  <c:v>2193.4479999999999</c:v>
                </c:pt>
                <c:pt idx="60">
                  <c:v>8.9339999999999993</c:v>
                </c:pt>
                <c:pt idx="61">
                  <c:v>452.93099999999998</c:v>
                </c:pt>
                <c:pt idx="62">
                  <c:v>700.60599999999999</c:v>
                </c:pt>
                <c:pt idx="63">
                  <c:v>-68.911000000000001</c:v>
                </c:pt>
                <c:pt idx="64">
                  <c:v>-457.02199999999999</c:v>
                </c:pt>
                <c:pt idx="65">
                  <c:v>-676.47199999999998</c:v>
                </c:pt>
                <c:pt idx="66">
                  <c:v>-2558.2950000000001</c:v>
                </c:pt>
                <c:pt idx="67">
                  <c:v>-1655.394</c:v>
                </c:pt>
                <c:pt idx="68">
                  <c:v>-2008.3130000000001</c:v>
                </c:pt>
                <c:pt idx="69">
                  <c:v>-1724.3150000000001</c:v>
                </c:pt>
                <c:pt idx="70">
                  <c:v>-1671.2819999999999</c:v>
                </c:pt>
                <c:pt idx="71">
                  <c:v>-2149.0700000000002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04-47B6-830E-04DFFB0C01BA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Atlantic Accord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'Figure 1'!$B$3:$BU$3</c:f>
              <c:strCache>
                <c:ptCount val="72"/>
                <c:pt idx="0">
                  <c:v>1949-50</c:v>
                </c:pt>
                <c:pt idx="1">
                  <c:v>1950-51</c:v>
                </c:pt>
                <c:pt idx="2">
                  <c:v>1951-52</c:v>
                </c:pt>
                <c:pt idx="3">
                  <c:v>1952-53</c:v>
                </c:pt>
                <c:pt idx="4">
                  <c:v>1953-54</c:v>
                </c:pt>
                <c:pt idx="5">
                  <c:v>1954-55</c:v>
                </c:pt>
                <c:pt idx="6">
                  <c:v>1955-56</c:v>
                </c:pt>
                <c:pt idx="7">
                  <c:v>1956-57</c:v>
                </c:pt>
                <c:pt idx="8">
                  <c:v>1957-58</c:v>
                </c:pt>
                <c:pt idx="9">
                  <c:v>1958-59</c:v>
                </c:pt>
                <c:pt idx="10">
                  <c:v>1959-60</c:v>
                </c:pt>
                <c:pt idx="11">
                  <c:v>1960-61</c:v>
                </c:pt>
                <c:pt idx="12">
                  <c:v>1961-62</c:v>
                </c:pt>
                <c:pt idx="13">
                  <c:v>1962-63</c:v>
                </c:pt>
                <c:pt idx="14">
                  <c:v>1963-64</c:v>
                </c:pt>
                <c:pt idx="15">
                  <c:v>1964-65</c:v>
                </c:pt>
                <c:pt idx="16">
                  <c:v>1965-66</c:v>
                </c:pt>
                <c:pt idx="17">
                  <c:v>1966-67</c:v>
                </c:pt>
                <c:pt idx="18">
                  <c:v>1967-68</c:v>
                </c:pt>
                <c:pt idx="19">
                  <c:v>1968-69</c:v>
                </c:pt>
                <c:pt idx="20">
                  <c:v>1969-70</c:v>
                </c:pt>
                <c:pt idx="21">
                  <c:v>1970-71</c:v>
                </c:pt>
                <c:pt idx="22">
                  <c:v>1971-72</c:v>
                </c:pt>
                <c:pt idx="23">
                  <c:v>1972-73</c:v>
                </c:pt>
                <c:pt idx="24">
                  <c:v>1973-74</c:v>
                </c:pt>
                <c:pt idx="25">
                  <c:v>1974-75</c:v>
                </c:pt>
                <c:pt idx="26">
                  <c:v>1975-76</c:v>
                </c:pt>
                <c:pt idx="27">
                  <c:v>1976-77</c:v>
                </c:pt>
                <c:pt idx="28">
                  <c:v>1977-78</c:v>
                </c:pt>
                <c:pt idx="29">
                  <c:v>1978-79</c:v>
                </c:pt>
                <c:pt idx="30">
                  <c:v>1979-80</c:v>
                </c:pt>
                <c:pt idx="31">
                  <c:v>1980-81</c:v>
                </c:pt>
                <c:pt idx="32">
                  <c:v>1981-82</c:v>
                </c:pt>
                <c:pt idx="33">
                  <c:v>1982-83</c:v>
                </c:pt>
                <c:pt idx="34">
                  <c:v>1983-84</c:v>
                </c:pt>
                <c:pt idx="35">
                  <c:v>1984-85</c:v>
                </c:pt>
                <c:pt idx="36">
                  <c:v>1985-86</c:v>
                </c:pt>
                <c:pt idx="37">
                  <c:v>1986-87</c:v>
                </c:pt>
                <c:pt idx="38">
                  <c:v>1987-88</c:v>
                </c:pt>
                <c:pt idx="39">
                  <c:v>1988-89</c:v>
                </c:pt>
                <c:pt idx="40">
                  <c:v>1989-90</c:v>
                </c:pt>
                <c:pt idx="41">
                  <c:v>1990-91</c:v>
                </c:pt>
                <c:pt idx="42">
                  <c:v>1991-92</c:v>
                </c:pt>
                <c:pt idx="43">
                  <c:v>1992-93</c:v>
                </c:pt>
                <c:pt idx="44">
                  <c:v>1993-94</c:v>
                </c:pt>
                <c:pt idx="45">
                  <c:v>1994-95</c:v>
                </c:pt>
                <c:pt idx="46">
                  <c:v>1995-96</c:v>
                </c:pt>
                <c:pt idx="47">
                  <c:v>1996-97</c:v>
                </c:pt>
                <c:pt idx="48">
                  <c:v>1997-98</c:v>
                </c:pt>
                <c:pt idx="49">
                  <c:v>1998-99</c:v>
                </c:pt>
                <c:pt idx="50">
                  <c:v>1999-00</c:v>
                </c:pt>
                <c:pt idx="51">
                  <c:v>2000-01</c:v>
                </c:pt>
                <c:pt idx="52">
                  <c:v>2001-02</c:v>
                </c:pt>
                <c:pt idx="53">
                  <c:v>2002-03</c:v>
                </c:pt>
                <c:pt idx="54">
                  <c:v>2003-04</c:v>
                </c:pt>
                <c:pt idx="55">
                  <c:v>2004-05</c:v>
                </c:pt>
                <c:pt idx="56">
                  <c:v>2005-06</c:v>
                </c:pt>
                <c:pt idx="57">
                  <c:v>2006-07</c:v>
                </c:pt>
                <c:pt idx="58">
                  <c:v>2007-08</c:v>
                </c:pt>
                <c:pt idx="59">
                  <c:v>2008-09</c:v>
                </c:pt>
                <c:pt idx="60">
                  <c:v>2009-10</c:v>
                </c:pt>
                <c:pt idx="61">
                  <c:v>2010-11</c:v>
                </c:pt>
                <c:pt idx="62">
                  <c:v>2011-12</c:v>
                </c:pt>
                <c:pt idx="63">
                  <c:v>2012-13</c:v>
                </c:pt>
                <c:pt idx="64">
                  <c:v>2013-14</c:v>
                </c:pt>
                <c:pt idx="65">
                  <c:v>2014-15</c:v>
                </c:pt>
                <c:pt idx="66">
                  <c:v>2015-16</c:v>
                </c:pt>
                <c:pt idx="67">
                  <c:v>2016-17</c:v>
                </c:pt>
                <c:pt idx="68">
                  <c:v>2017-18</c:v>
                </c:pt>
                <c:pt idx="69">
                  <c:v>2018-19</c:v>
                </c:pt>
                <c:pt idx="70">
                  <c:v>2019-20</c:v>
                </c:pt>
                <c:pt idx="71">
                  <c:v>2020-21</c:v>
                </c:pt>
              </c:strCache>
            </c:strRef>
          </c:cat>
          <c:val>
            <c:numRef>
              <c:f>'Figure 1'!$B$6:$BU$6</c:f>
              <c:numCache>
                <c:formatCode>General</c:formatCode>
                <c:ptCount val="72"/>
                <c:pt idx="52" formatCode="&quot;$&quot;#,##0.0">
                  <c:v>51.363999999999997</c:v>
                </c:pt>
                <c:pt idx="53" formatCode="&quot;$&quot;#,##0.0">
                  <c:v>176.989</c:v>
                </c:pt>
                <c:pt idx="54" formatCode="&quot;$&quot;#,##0.0">
                  <c:v>205.18299999999999</c:v>
                </c:pt>
                <c:pt idx="55" formatCode="&quot;$&quot;#,##0.0">
                  <c:v>129.34200000000001</c:v>
                </c:pt>
                <c:pt idx="56" formatCode="&quot;$&quot;#,##0.0">
                  <c:v>322.3</c:v>
                </c:pt>
                <c:pt idx="57" formatCode="&quot;$&quot;#,##0.0">
                  <c:v>329.00200000000001</c:v>
                </c:pt>
                <c:pt idx="58" formatCode="&quot;$&quot;#,##0.0">
                  <c:v>494.27499999999998</c:v>
                </c:pt>
                <c:pt idx="59" formatCode="&quot;$&quot;#,##0.0">
                  <c:v>1709.5140000000001</c:v>
                </c:pt>
                <c:pt idx="60" formatCode="&quot;$&quot;#,##0.0">
                  <c:v>465.28800000000001</c:v>
                </c:pt>
                <c:pt idx="61" formatCode="&quot;$&quot;#,##0.0">
                  <c:v>641.86199999999997</c:v>
                </c:pt>
                <c:pt idx="62" formatCode="&quot;$&quot;#,##0.0">
                  <c:v>536.12099999999998</c:v>
                </c:pt>
                <c:pt idx="63" formatCode="&quot;$&quot;#,##0.0">
                  <c:v>0</c:v>
                </c:pt>
                <c:pt idx="64" formatCode="&quot;$&quot;#,##0.0">
                  <c:v>0</c:v>
                </c:pt>
                <c:pt idx="65" formatCode="&quot;$&quot;#,##0.0">
                  <c:v>0</c:v>
                </c:pt>
                <c:pt idx="66" formatCode="&quot;$&quot;#,##0.0">
                  <c:v>0</c:v>
                </c:pt>
                <c:pt idx="67" formatCode="&quot;$&quot;#,##0.0">
                  <c:v>0</c:v>
                </c:pt>
                <c:pt idx="68" formatCode="&quot;$&quot;#,##0.0">
                  <c:v>0</c:v>
                </c:pt>
                <c:pt idx="69" formatCode="&quot;$&quot;#,##0.0">
                  <c:v>0</c:v>
                </c:pt>
                <c:pt idx="70" formatCode="&quot;$&quot;#,##0.0">
                  <c:v>2355.732</c:v>
                </c:pt>
                <c:pt idx="71" formatCode="&quot;$&quot;#,##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04-47B6-830E-04DFFB0C0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84928"/>
        <c:axId val="84286464"/>
      </c:lineChart>
      <c:catAx>
        <c:axId val="8428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84286464"/>
        <c:crosses val="autoZero"/>
        <c:auto val="1"/>
        <c:lblAlgn val="ctr"/>
        <c:lblOffset val="100"/>
        <c:noMultiLvlLbl val="0"/>
      </c:catAx>
      <c:valAx>
        <c:axId val="84286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Millions of Dollars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84284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431539807524059E-2"/>
          <c:y val="0.85925634295713038"/>
          <c:w val="0.9"/>
          <c:h val="6.963254593175853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10981515011167E-2"/>
          <c:y val="5.0925925925925923E-2"/>
          <c:w val="0.88363334596544418"/>
          <c:h val="0.71285068533100027"/>
        </c:manualLayout>
      </c:layout>
      <c:lineChart>
        <c:grouping val="standard"/>
        <c:varyColors val="0"/>
        <c:ser>
          <c:idx val="0"/>
          <c:order val="0"/>
          <c:tx>
            <c:strRef>
              <c:f>'Figure 16'!$A$7</c:f>
              <c:strCache>
                <c:ptCount val="1"/>
                <c:pt idx="0">
                  <c:v>Royalties % of Total Revenue</c:v>
                </c:pt>
              </c:strCache>
            </c:strRef>
          </c:tx>
          <c:marker>
            <c:symbol val="none"/>
          </c:marker>
          <c:cat>
            <c:strRef>
              <c:f>'Figure 16'!$B$6:$AA$6</c:f>
              <c:strCache>
                <c:ptCount val="26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</c:strCache>
            </c:strRef>
          </c:cat>
          <c:val>
            <c:numRef>
              <c:f>'Figure 16'!$B$7:$AA$7</c:f>
              <c:numCache>
                <c:formatCode>"$"#,##0.000</c:formatCode>
                <c:ptCount val="26"/>
                <c:pt idx="2" formatCode="0.0%">
                  <c:v>0</c:v>
                </c:pt>
                <c:pt idx="3" formatCode="0.0%">
                  <c:v>1.5984306317433792E-4</c:v>
                </c:pt>
                <c:pt idx="4" formatCode="0.0%">
                  <c:v>8.8813542167455277E-4</c:v>
                </c:pt>
                <c:pt idx="5" formatCode="0.0%">
                  <c:v>6.1270973895590063E-3</c:v>
                </c:pt>
                <c:pt idx="6" formatCode="0.0%">
                  <c:v>9.8760165575807485E-3</c:v>
                </c:pt>
                <c:pt idx="7" formatCode="0.0%">
                  <c:v>7.6115349352154586E-3</c:v>
                </c:pt>
                <c:pt idx="8" formatCode="0.0%">
                  <c:v>1.9822192953572605E-2</c:v>
                </c:pt>
                <c:pt idx="9" formatCode="0.0%">
                  <c:v>3.0051747650451897E-2</c:v>
                </c:pt>
                <c:pt idx="10" formatCode="0.0%">
                  <c:v>5.9033583878061235E-2</c:v>
                </c:pt>
                <c:pt idx="11" formatCode="0.0%">
                  <c:v>9.5855380204579607E-2</c:v>
                </c:pt>
                <c:pt idx="12" formatCode="0.0%">
                  <c:v>7.6621677377568448E-2</c:v>
                </c:pt>
                <c:pt idx="13" formatCode="0.0%">
                  <c:v>0.24561763923314991</c:v>
                </c:pt>
                <c:pt idx="14" formatCode="0.0%">
                  <c:v>0.25933423471213551</c:v>
                </c:pt>
                <c:pt idx="15" formatCode="0.0%">
                  <c:v>0.29071886248971807</c:v>
                </c:pt>
                <c:pt idx="16" formatCode="0.0%">
                  <c:v>0.29488490863147471</c:v>
                </c:pt>
                <c:pt idx="17" formatCode="0.0%">
                  <c:v>0.31714709886347692</c:v>
                </c:pt>
                <c:pt idx="18" formatCode="0.0%">
                  <c:v>0.24358613085109801</c:v>
                </c:pt>
                <c:pt idx="19" formatCode="0.0%">
                  <c:v>0.28391919195156923</c:v>
                </c:pt>
                <c:pt idx="20" formatCode="0.0%">
                  <c:v>0.22573047096299628</c:v>
                </c:pt>
                <c:pt idx="21" formatCode="0.0%">
                  <c:v>8.6087277308351556E-2</c:v>
                </c:pt>
                <c:pt idx="22" formatCode="0.0%">
                  <c:v>0.13730388961063095</c:v>
                </c:pt>
                <c:pt idx="23" formatCode="0.0%">
                  <c:v>0.12966032956761164</c:v>
                </c:pt>
                <c:pt idx="24" formatCode="0.0%">
                  <c:v>0.17399999999999999</c:v>
                </c:pt>
                <c:pt idx="25" formatCode="0.0%">
                  <c:v>0.17599999999999999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E-4AA0-BE7B-AC02838DEED1}"/>
            </c:ext>
          </c:extLst>
        </c:ser>
        <c:ser>
          <c:idx val="1"/>
          <c:order val="1"/>
          <c:tx>
            <c:strRef>
              <c:f>'Figure 16'!$A$8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'Figure 16'!$B$6:$AA$6</c:f>
              <c:strCache>
                <c:ptCount val="26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</c:strCache>
            </c:strRef>
          </c:cat>
          <c:val>
            <c:numRef>
              <c:f>'Figure 16'!$B$8:$AA$8</c:f>
              <c:numCache>
                <c:formatCode>General</c:formatCode>
                <c:ptCount val="2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E-4AA0-BE7B-AC02838DE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748480"/>
        <c:axId val="331750400"/>
      </c:lineChart>
      <c:catAx>
        <c:axId val="331748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31750400"/>
        <c:crosses val="autoZero"/>
        <c:auto val="1"/>
        <c:lblAlgn val="ctr"/>
        <c:lblOffset val="100"/>
        <c:noMultiLvlLbl val="0"/>
      </c:catAx>
      <c:valAx>
        <c:axId val="33175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Millions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3317484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17'!$A$6</c:f>
              <c:strCache>
                <c:ptCount val="1"/>
                <c:pt idx="0">
                  <c:v>Revenue</c:v>
                </c:pt>
              </c:strCache>
            </c:strRef>
          </c:tx>
          <c:marker>
            <c:symbol val="none"/>
          </c:marker>
          <c:cat>
            <c:strRef>
              <c:f>'Figure 17'!$B$5:$AA$5</c:f>
              <c:strCache>
                <c:ptCount val="26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</c:strCache>
            </c:strRef>
          </c:cat>
          <c:val>
            <c:numRef>
              <c:f>'Figure 17'!$B$6:$AA$6</c:f>
              <c:numCache>
                <c:formatCode>"$"#,##0.000</c:formatCode>
                <c:ptCount val="26"/>
                <c:pt idx="0">
                  <c:v>3671.1930000000002</c:v>
                </c:pt>
                <c:pt idx="1">
                  <c:v>3748.2429999999999</c:v>
                </c:pt>
                <c:pt idx="2">
                  <c:v>3804.192</c:v>
                </c:pt>
                <c:pt idx="3">
                  <c:v>4129.05</c:v>
                </c:pt>
                <c:pt idx="4">
                  <c:v>3952.1</c:v>
                </c:pt>
                <c:pt idx="5">
                  <c:v>3899.0729999999994</c:v>
                </c:pt>
                <c:pt idx="6">
                  <c:v>4031.99</c:v>
                </c:pt>
                <c:pt idx="7">
                  <c:v>4046.49</c:v>
                </c:pt>
                <c:pt idx="8">
                  <c:v>4099.95</c:v>
                </c:pt>
                <c:pt idx="9">
                  <c:v>4219.3220000000001</c:v>
                </c:pt>
                <c:pt idx="10">
                  <c:v>4483.4310000000005</c:v>
                </c:pt>
                <c:pt idx="11">
                  <c:v>5555.5879999999997</c:v>
                </c:pt>
                <c:pt idx="12">
                  <c:v>5521.1659999999993</c:v>
                </c:pt>
                <c:pt idx="13">
                  <c:v>7140.9</c:v>
                </c:pt>
                <c:pt idx="14">
                  <c:v>8631.9610000000011</c:v>
                </c:pt>
                <c:pt idx="15">
                  <c:v>7296.7780000000002</c:v>
                </c:pt>
                <c:pt idx="16">
                  <c:v>8136.8829999999998</c:v>
                </c:pt>
                <c:pt idx="17">
                  <c:v>8811.7880000000005</c:v>
                </c:pt>
                <c:pt idx="18">
                  <c:v>7505.4929999999995</c:v>
                </c:pt>
                <c:pt idx="19">
                  <c:v>7487.4719999999998</c:v>
                </c:pt>
                <c:pt idx="20">
                  <c:v>6921.1170000000002</c:v>
                </c:pt>
                <c:pt idx="21">
                  <c:v>5977.1549999999997</c:v>
                </c:pt>
                <c:pt idx="22">
                  <c:v>7157.0659999999998</c:v>
                </c:pt>
                <c:pt idx="23">
                  <c:v>7280.1450000000004</c:v>
                </c:pt>
                <c:pt idx="24" formatCode="&quot;$&quot;#,##0">
                  <c:v>7751.0479999999998</c:v>
                </c:pt>
                <c:pt idx="25" formatCode="&quot;$&quot;#,##0">
                  <c:v>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0E-4588-A1CB-FA6698D35CDB}"/>
            </c:ext>
          </c:extLst>
        </c:ser>
        <c:ser>
          <c:idx val="1"/>
          <c:order val="1"/>
          <c:tx>
            <c:strRef>
              <c:f>'Figure 17'!$A$7</c:f>
              <c:strCache>
                <c:ptCount val="1"/>
                <c:pt idx="0">
                  <c:v>Expenditure</c:v>
                </c:pt>
              </c:strCache>
            </c:strRef>
          </c:tx>
          <c:marker>
            <c:symbol val="none"/>
          </c:marker>
          <c:cat>
            <c:strRef>
              <c:f>'Figure 17'!$B$5:$AA$5</c:f>
              <c:strCache>
                <c:ptCount val="26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</c:strCache>
            </c:strRef>
          </c:cat>
          <c:val>
            <c:numRef>
              <c:f>'Figure 17'!$B$7:$AA$7</c:f>
              <c:numCache>
                <c:formatCode>General</c:formatCode>
                <c:ptCount val="26"/>
                <c:pt idx="0">
                  <c:v>4045.15</c:v>
                </c:pt>
                <c:pt idx="1">
                  <c:v>3937.386</c:v>
                </c:pt>
                <c:pt idx="2">
                  <c:v>3911.4290000000001</c:v>
                </c:pt>
                <c:pt idx="3" formatCode="&quot;$&quot;#,##0.000">
                  <c:v>3996.4580000000001</c:v>
                </c:pt>
                <c:pt idx="4" formatCode="&quot;$&quot;#,##0.000">
                  <c:v>4139.2330000000002</c:v>
                </c:pt>
                <c:pt idx="5" formatCode="&quot;$&quot;#,##0.000">
                  <c:v>4168.0280000000002</c:v>
                </c:pt>
                <c:pt idx="6" formatCode="&quot;$&quot;#,##0.000">
                  <c:v>4381.6540000000005</c:v>
                </c:pt>
                <c:pt idx="7" formatCode="&quot;$&quot;#,##0.000">
                  <c:v>4514.3029999999999</c:v>
                </c:pt>
                <c:pt idx="8" formatCode="&quot;$&quot;#,##0.000">
                  <c:v>4744.3149999999996</c:v>
                </c:pt>
                <c:pt idx="9" formatCode="&quot;$&quot;#,##0.000">
                  <c:v>5132.9230000000007</c:v>
                </c:pt>
                <c:pt idx="10" formatCode="&quot;$&quot;#,##0.000">
                  <c:v>4972.2780000000002</c:v>
                </c:pt>
                <c:pt idx="11" formatCode="&quot;$&quot;#,##0.000">
                  <c:v>5356.3059999999996</c:v>
                </c:pt>
                <c:pt idx="12" formatCode="&quot;$&quot;#,##0.000">
                  <c:v>5367.0810000000001</c:v>
                </c:pt>
                <c:pt idx="13" formatCode="&quot;$&quot;#,##0.000">
                  <c:v>5720.2280000000001</c:v>
                </c:pt>
                <c:pt idx="14" formatCode="&quot;$&quot;#,##0.000">
                  <c:v>6281.5609999999997</c:v>
                </c:pt>
                <c:pt idx="15" formatCode="&quot;$&quot;#,##0.000">
                  <c:v>7329.353000000001</c:v>
                </c:pt>
                <c:pt idx="16" formatCode="&quot;$&quot;#,##0.000">
                  <c:v>7543.28</c:v>
                </c:pt>
                <c:pt idx="17" formatCode="&quot;$&quot;#,##0.000">
                  <c:v>7837.6310000000003</c:v>
                </c:pt>
                <c:pt idx="18" formatCode="&quot;$&quot;#,##0.000">
                  <c:v>7700.518</c:v>
                </c:pt>
                <c:pt idx="19" formatCode="&quot;$&quot;#,##0.000">
                  <c:v>7876.0389999999998</c:v>
                </c:pt>
                <c:pt idx="20" formatCode="&quot;$&quot;#,##0.000">
                  <c:v>7927.0209999999997</c:v>
                </c:pt>
                <c:pt idx="21" formatCode="&quot;$&quot;#,##0.000">
                  <c:v>8183.2139999999999</c:v>
                </c:pt>
                <c:pt idx="22" formatCode="&quot;$&quot;#,##0.000">
                  <c:v>8304.8379999999997</c:v>
                </c:pt>
                <c:pt idx="23" formatCode="&quot;$&quot;#,##0.000">
                  <c:v>8190.8950000000004</c:v>
                </c:pt>
                <c:pt idx="24" formatCode="&quot;$&quot;#,##0">
                  <c:v>8272.5030000000006</c:v>
                </c:pt>
                <c:pt idx="25" formatCode="&quot;$&quot;#,##0">
                  <c:v>8401.2999999999993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E-4588-A1CB-FA6698D35CDB}"/>
            </c:ext>
          </c:extLst>
        </c:ser>
        <c:ser>
          <c:idx val="2"/>
          <c:order val="2"/>
          <c:tx>
            <c:strRef>
              <c:f>'Figure 17'!$A$8</c:f>
              <c:strCache>
                <c:ptCount val="1"/>
                <c:pt idx="0">
                  <c:v>Adj Revenue</c:v>
                </c:pt>
              </c:strCache>
            </c:strRef>
          </c:tx>
          <c:marker>
            <c:symbol val="none"/>
          </c:marker>
          <c:cat>
            <c:strRef>
              <c:f>'Figure 17'!$B$5:$AA$5</c:f>
              <c:strCache>
                <c:ptCount val="26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</c:strCache>
            </c:strRef>
          </c:cat>
          <c:val>
            <c:numRef>
              <c:f>'Figure 17'!$B$8:$AA$8</c:f>
              <c:numCache>
                <c:formatCode>General</c:formatCode>
                <c:ptCount val="26"/>
                <c:pt idx="24" formatCode="&quot;$&quot;#,##0">
                  <c:v>7751.0479999999998</c:v>
                </c:pt>
                <c:pt idx="25" formatCode="&quot;$&quot;#,##0">
                  <c:v>7455.7610000000004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0E-4588-A1CB-FA6698D35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446400"/>
        <c:axId val="325160320"/>
      </c:lineChart>
      <c:catAx>
        <c:axId val="29344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5160320"/>
        <c:crosses val="autoZero"/>
        <c:auto val="1"/>
        <c:lblAlgn val="ctr"/>
        <c:lblOffset val="100"/>
        <c:noMultiLvlLbl val="0"/>
      </c:catAx>
      <c:valAx>
        <c:axId val="325160320"/>
        <c:scaling>
          <c:orientation val="minMax"/>
        </c:scaling>
        <c:delete val="0"/>
        <c:axPos val="l"/>
        <c:majorGridlines/>
        <c:numFmt formatCode="&quot;$&quot;#,##0.000" sourceLinked="1"/>
        <c:majorTickMark val="out"/>
        <c:minorTickMark val="none"/>
        <c:tickLblPos val="nextTo"/>
        <c:crossAx val="293446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727384076990375"/>
          <c:y val="0.8996883202099738"/>
          <c:w val="0.81045209973753285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NL Deficits - Cash-Based and</a:t>
            </a:r>
            <a:r>
              <a:rPr lang="en-CA" baseline="0"/>
              <a:t> Accrual-Based</a:t>
            </a:r>
            <a:endParaRPr lang="en-C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46150481189852"/>
          <c:y val="0.14542222222222223"/>
          <c:w val="0.80998293963254597"/>
          <c:h val="0.56558110236220471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Accrual Based - Surplus (Deficit)</c:v>
                </c:pt>
              </c:strCache>
            </c:strRef>
          </c:tx>
          <c:marker>
            <c:symbol val="none"/>
          </c:marker>
          <c:cat>
            <c:strRef>
              <c:f>'Figure 1'!$B$3:$BU$3</c:f>
              <c:strCache>
                <c:ptCount val="72"/>
                <c:pt idx="0">
                  <c:v>1949-50</c:v>
                </c:pt>
                <c:pt idx="1">
                  <c:v>1950-51</c:v>
                </c:pt>
                <c:pt idx="2">
                  <c:v>1951-52</c:v>
                </c:pt>
                <c:pt idx="3">
                  <c:v>1952-53</c:v>
                </c:pt>
                <c:pt idx="4">
                  <c:v>1953-54</c:v>
                </c:pt>
                <c:pt idx="5">
                  <c:v>1954-55</c:v>
                </c:pt>
                <c:pt idx="6">
                  <c:v>1955-56</c:v>
                </c:pt>
                <c:pt idx="7">
                  <c:v>1956-57</c:v>
                </c:pt>
                <c:pt idx="8">
                  <c:v>1957-58</c:v>
                </c:pt>
                <c:pt idx="9">
                  <c:v>1958-59</c:v>
                </c:pt>
                <c:pt idx="10">
                  <c:v>1959-60</c:v>
                </c:pt>
                <c:pt idx="11">
                  <c:v>1960-61</c:v>
                </c:pt>
                <c:pt idx="12">
                  <c:v>1961-62</c:v>
                </c:pt>
                <c:pt idx="13">
                  <c:v>1962-63</c:v>
                </c:pt>
                <c:pt idx="14">
                  <c:v>1963-64</c:v>
                </c:pt>
                <c:pt idx="15">
                  <c:v>1964-65</c:v>
                </c:pt>
                <c:pt idx="16">
                  <c:v>1965-66</c:v>
                </c:pt>
                <c:pt idx="17">
                  <c:v>1966-67</c:v>
                </c:pt>
                <c:pt idx="18">
                  <c:v>1967-68</c:v>
                </c:pt>
                <c:pt idx="19">
                  <c:v>1968-69</c:v>
                </c:pt>
                <c:pt idx="20">
                  <c:v>1969-70</c:v>
                </c:pt>
                <c:pt idx="21">
                  <c:v>1970-71</c:v>
                </c:pt>
                <c:pt idx="22">
                  <c:v>1971-72</c:v>
                </c:pt>
                <c:pt idx="23">
                  <c:v>1972-73</c:v>
                </c:pt>
                <c:pt idx="24">
                  <c:v>1973-74</c:v>
                </c:pt>
                <c:pt idx="25">
                  <c:v>1974-75</c:v>
                </c:pt>
                <c:pt idx="26">
                  <c:v>1975-76</c:v>
                </c:pt>
                <c:pt idx="27">
                  <c:v>1976-77</c:v>
                </c:pt>
                <c:pt idx="28">
                  <c:v>1977-78</c:v>
                </c:pt>
                <c:pt idx="29">
                  <c:v>1978-79</c:v>
                </c:pt>
                <c:pt idx="30">
                  <c:v>1979-80</c:v>
                </c:pt>
                <c:pt idx="31">
                  <c:v>1980-81</c:v>
                </c:pt>
                <c:pt idx="32">
                  <c:v>1981-82</c:v>
                </c:pt>
                <c:pt idx="33">
                  <c:v>1982-83</c:v>
                </c:pt>
                <c:pt idx="34">
                  <c:v>1983-84</c:v>
                </c:pt>
                <c:pt idx="35">
                  <c:v>1984-85</c:v>
                </c:pt>
                <c:pt idx="36">
                  <c:v>1985-86</c:v>
                </c:pt>
                <c:pt idx="37">
                  <c:v>1986-87</c:v>
                </c:pt>
                <c:pt idx="38">
                  <c:v>1987-88</c:v>
                </c:pt>
                <c:pt idx="39">
                  <c:v>1988-89</c:v>
                </c:pt>
                <c:pt idx="40">
                  <c:v>1989-90</c:v>
                </c:pt>
                <c:pt idx="41">
                  <c:v>1990-91</c:v>
                </c:pt>
                <c:pt idx="42">
                  <c:v>1991-92</c:v>
                </c:pt>
                <c:pt idx="43">
                  <c:v>1992-93</c:v>
                </c:pt>
                <c:pt idx="44">
                  <c:v>1993-94</c:v>
                </c:pt>
                <c:pt idx="45">
                  <c:v>1994-95</c:v>
                </c:pt>
                <c:pt idx="46">
                  <c:v>1995-96</c:v>
                </c:pt>
                <c:pt idx="47">
                  <c:v>1996-97</c:v>
                </c:pt>
                <c:pt idx="48">
                  <c:v>1997-98</c:v>
                </c:pt>
                <c:pt idx="49">
                  <c:v>1998-99</c:v>
                </c:pt>
                <c:pt idx="50">
                  <c:v>1999-00</c:v>
                </c:pt>
                <c:pt idx="51">
                  <c:v>2000-01</c:v>
                </c:pt>
                <c:pt idx="52">
                  <c:v>2001-02</c:v>
                </c:pt>
                <c:pt idx="53">
                  <c:v>2002-03</c:v>
                </c:pt>
                <c:pt idx="54">
                  <c:v>2003-04</c:v>
                </c:pt>
                <c:pt idx="55">
                  <c:v>2004-05</c:v>
                </c:pt>
                <c:pt idx="56">
                  <c:v>2005-06</c:v>
                </c:pt>
                <c:pt idx="57">
                  <c:v>2006-07</c:v>
                </c:pt>
                <c:pt idx="58">
                  <c:v>2007-08</c:v>
                </c:pt>
                <c:pt idx="59">
                  <c:v>2008-09</c:v>
                </c:pt>
                <c:pt idx="60">
                  <c:v>2009-10</c:v>
                </c:pt>
                <c:pt idx="61">
                  <c:v>2010-11</c:v>
                </c:pt>
                <c:pt idx="62">
                  <c:v>2011-12</c:v>
                </c:pt>
                <c:pt idx="63">
                  <c:v>2012-13</c:v>
                </c:pt>
                <c:pt idx="64">
                  <c:v>2013-14</c:v>
                </c:pt>
                <c:pt idx="65">
                  <c:v>2014-15</c:v>
                </c:pt>
                <c:pt idx="66">
                  <c:v>2015-16</c:v>
                </c:pt>
                <c:pt idx="67">
                  <c:v>2016-17</c:v>
                </c:pt>
                <c:pt idx="68">
                  <c:v>2017-18</c:v>
                </c:pt>
                <c:pt idx="69">
                  <c:v>2018-19</c:v>
                </c:pt>
                <c:pt idx="70">
                  <c:v>2019-20</c:v>
                </c:pt>
                <c:pt idx="71">
                  <c:v>2020-21</c:v>
                </c:pt>
              </c:strCache>
            </c:strRef>
          </c:cat>
          <c:val>
            <c:numRef>
              <c:f>'Figure 1'!$B$4:$BU$4</c:f>
              <c:numCache>
                <c:formatCode>"$"#,##0.0</c:formatCode>
                <c:ptCount val="72"/>
                <c:pt idx="45">
                  <c:v>-373.95699999999988</c:v>
                </c:pt>
                <c:pt idx="46">
                  <c:v>-190.14300000000003</c:v>
                </c:pt>
                <c:pt idx="47">
                  <c:v>-107.23700000000002</c:v>
                </c:pt>
                <c:pt idx="48">
                  <c:v>132.5919999999999</c:v>
                </c:pt>
                <c:pt idx="49">
                  <c:v>-187.13300000000012</c:v>
                </c:pt>
                <c:pt idx="50">
                  <c:v>-268.95500000000021</c:v>
                </c:pt>
                <c:pt idx="51">
                  <c:v>-349.66400000000039</c:v>
                </c:pt>
                <c:pt idx="52">
                  <c:v>-467.81300000000027</c:v>
                </c:pt>
                <c:pt idx="53">
                  <c:v>-644.36499999999955</c:v>
                </c:pt>
                <c:pt idx="54">
                  <c:v>-913.60099999999977</c:v>
                </c:pt>
                <c:pt idx="55">
                  <c:v>-488.84700000000032</c:v>
                </c:pt>
                <c:pt idx="56">
                  <c:v>199.28200000000001</c:v>
                </c:pt>
                <c:pt idx="57">
                  <c:v>154.0849999999995</c:v>
                </c:pt>
                <c:pt idx="58">
                  <c:v>1420.6719999999996</c:v>
                </c:pt>
                <c:pt idx="59">
                  <c:v>2350.400000000001</c:v>
                </c:pt>
                <c:pt idx="60">
                  <c:v>-32.574999999999932</c:v>
                </c:pt>
                <c:pt idx="61">
                  <c:v>593.60300000000018</c:v>
                </c:pt>
                <c:pt idx="62">
                  <c:v>974.15699999999913</c:v>
                </c:pt>
                <c:pt idx="63">
                  <c:v>-195.02500000000023</c:v>
                </c:pt>
                <c:pt idx="64">
                  <c:v>-388.56699999999995</c:v>
                </c:pt>
                <c:pt idx="65">
                  <c:v>-1005.904</c:v>
                </c:pt>
                <c:pt idx="66">
                  <c:v>-2206.0590000000002</c:v>
                </c:pt>
                <c:pt idx="67">
                  <c:v>-1147.7719999999999</c:v>
                </c:pt>
                <c:pt idx="68">
                  <c:v>-910.75</c:v>
                </c:pt>
                <c:pt idx="69">
                  <c:v>-552.02099999999996</c:v>
                </c:pt>
                <c:pt idx="70">
                  <c:v>1117.181</c:v>
                </c:pt>
                <c:pt idx="71">
                  <c:v>-1644.444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BF-443F-97A2-3DE9A68775E9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Cash Based Surplus (Deficit)</c:v>
                </c:pt>
              </c:strCache>
            </c:strRef>
          </c:tx>
          <c:marker>
            <c:symbol val="none"/>
          </c:marker>
          <c:cat>
            <c:strRef>
              <c:f>'Figure 1'!$B$3:$BU$3</c:f>
              <c:strCache>
                <c:ptCount val="72"/>
                <c:pt idx="0">
                  <c:v>1949-50</c:v>
                </c:pt>
                <c:pt idx="1">
                  <c:v>1950-51</c:v>
                </c:pt>
                <c:pt idx="2">
                  <c:v>1951-52</c:v>
                </c:pt>
                <c:pt idx="3">
                  <c:v>1952-53</c:v>
                </c:pt>
                <c:pt idx="4">
                  <c:v>1953-54</c:v>
                </c:pt>
                <c:pt idx="5">
                  <c:v>1954-55</c:v>
                </c:pt>
                <c:pt idx="6">
                  <c:v>1955-56</c:v>
                </c:pt>
                <c:pt idx="7">
                  <c:v>1956-57</c:v>
                </c:pt>
                <c:pt idx="8">
                  <c:v>1957-58</c:v>
                </c:pt>
                <c:pt idx="9">
                  <c:v>1958-59</c:v>
                </c:pt>
                <c:pt idx="10">
                  <c:v>1959-60</c:v>
                </c:pt>
                <c:pt idx="11">
                  <c:v>1960-61</c:v>
                </c:pt>
                <c:pt idx="12">
                  <c:v>1961-62</c:v>
                </c:pt>
                <c:pt idx="13">
                  <c:v>1962-63</c:v>
                </c:pt>
                <c:pt idx="14">
                  <c:v>1963-64</c:v>
                </c:pt>
                <c:pt idx="15">
                  <c:v>1964-65</c:v>
                </c:pt>
                <c:pt idx="16">
                  <c:v>1965-66</c:v>
                </c:pt>
                <c:pt idx="17">
                  <c:v>1966-67</c:v>
                </c:pt>
                <c:pt idx="18">
                  <c:v>1967-68</c:v>
                </c:pt>
                <c:pt idx="19">
                  <c:v>1968-69</c:v>
                </c:pt>
                <c:pt idx="20">
                  <c:v>1969-70</c:v>
                </c:pt>
                <c:pt idx="21">
                  <c:v>1970-71</c:v>
                </c:pt>
                <c:pt idx="22">
                  <c:v>1971-72</c:v>
                </c:pt>
                <c:pt idx="23">
                  <c:v>1972-73</c:v>
                </c:pt>
                <c:pt idx="24">
                  <c:v>1973-74</c:v>
                </c:pt>
                <c:pt idx="25">
                  <c:v>1974-75</c:v>
                </c:pt>
                <c:pt idx="26">
                  <c:v>1975-76</c:v>
                </c:pt>
                <c:pt idx="27">
                  <c:v>1976-77</c:v>
                </c:pt>
                <c:pt idx="28">
                  <c:v>1977-78</c:v>
                </c:pt>
                <c:pt idx="29">
                  <c:v>1978-79</c:v>
                </c:pt>
                <c:pt idx="30">
                  <c:v>1979-80</c:v>
                </c:pt>
                <c:pt idx="31">
                  <c:v>1980-81</c:v>
                </c:pt>
                <c:pt idx="32">
                  <c:v>1981-82</c:v>
                </c:pt>
                <c:pt idx="33">
                  <c:v>1982-83</c:v>
                </c:pt>
                <c:pt idx="34">
                  <c:v>1983-84</c:v>
                </c:pt>
                <c:pt idx="35">
                  <c:v>1984-85</c:v>
                </c:pt>
                <c:pt idx="36">
                  <c:v>1985-86</c:v>
                </c:pt>
                <c:pt idx="37">
                  <c:v>1986-87</c:v>
                </c:pt>
                <c:pt idx="38">
                  <c:v>1987-88</c:v>
                </c:pt>
                <c:pt idx="39">
                  <c:v>1988-89</c:v>
                </c:pt>
                <c:pt idx="40">
                  <c:v>1989-90</c:v>
                </c:pt>
                <c:pt idx="41">
                  <c:v>1990-91</c:v>
                </c:pt>
                <c:pt idx="42">
                  <c:v>1991-92</c:v>
                </c:pt>
                <c:pt idx="43">
                  <c:v>1992-93</c:v>
                </c:pt>
                <c:pt idx="44">
                  <c:v>1993-94</c:v>
                </c:pt>
                <c:pt idx="45">
                  <c:v>1994-95</c:v>
                </c:pt>
                <c:pt idx="46">
                  <c:v>1995-96</c:v>
                </c:pt>
                <c:pt idx="47">
                  <c:v>1996-97</c:v>
                </c:pt>
                <c:pt idx="48">
                  <c:v>1997-98</c:v>
                </c:pt>
                <c:pt idx="49">
                  <c:v>1998-99</c:v>
                </c:pt>
                <c:pt idx="50">
                  <c:v>1999-00</c:v>
                </c:pt>
                <c:pt idx="51">
                  <c:v>2000-01</c:v>
                </c:pt>
                <c:pt idx="52">
                  <c:v>2001-02</c:v>
                </c:pt>
                <c:pt idx="53">
                  <c:v>2002-03</c:v>
                </c:pt>
                <c:pt idx="54">
                  <c:v>2003-04</c:v>
                </c:pt>
                <c:pt idx="55">
                  <c:v>2004-05</c:v>
                </c:pt>
                <c:pt idx="56">
                  <c:v>2005-06</c:v>
                </c:pt>
                <c:pt idx="57">
                  <c:v>2006-07</c:v>
                </c:pt>
                <c:pt idx="58">
                  <c:v>2007-08</c:v>
                </c:pt>
                <c:pt idx="59">
                  <c:v>2008-09</c:v>
                </c:pt>
                <c:pt idx="60">
                  <c:v>2009-10</c:v>
                </c:pt>
                <c:pt idx="61">
                  <c:v>2010-11</c:v>
                </c:pt>
                <c:pt idx="62">
                  <c:v>2011-12</c:v>
                </c:pt>
                <c:pt idx="63">
                  <c:v>2012-13</c:v>
                </c:pt>
                <c:pt idx="64">
                  <c:v>2013-14</c:v>
                </c:pt>
                <c:pt idx="65">
                  <c:v>2014-15</c:v>
                </c:pt>
                <c:pt idx="66">
                  <c:v>2015-16</c:v>
                </c:pt>
                <c:pt idx="67">
                  <c:v>2016-17</c:v>
                </c:pt>
                <c:pt idx="68">
                  <c:v>2017-18</c:v>
                </c:pt>
                <c:pt idx="69">
                  <c:v>2018-19</c:v>
                </c:pt>
                <c:pt idx="70">
                  <c:v>2019-20</c:v>
                </c:pt>
                <c:pt idx="71">
                  <c:v>2020-21</c:v>
                </c:pt>
              </c:strCache>
            </c:strRef>
          </c:cat>
          <c:val>
            <c:numRef>
              <c:f>'Figure 1'!$B$5:$BU$5</c:f>
              <c:numCache>
                <c:formatCode>"$"#,##0.0</c:formatCode>
                <c:ptCount val="72"/>
                <c:pt idx="0">
                  <c:v>8.0960000000000001</c:v>
                </c:pt>
                <c:pt idx="1">
                  <c:v>-7.2519999999999998</c:v>
                </c:pt>
                <c:pt idx="2">
                  <c:v>-13.317</c:v>
                </c:pt>
                <c:pt idx="3">
                  <c:v>-4.6929999999999996</c:v>
                </c:pt>
                <c:pt idx="4">
                  <c:v>-5.859</c:v>
                </c:pt>
                <c:pt idx="5">
                  <c:v>-13.451000000000001</c:v>
                </c:pt>
                <c:pt idx="6">
                  <c:v>-12.423</c:v>
                </c:pt>
                <c:pt idx="7">
                  <c:v>-11.677</c:v>
                </c:pt>
                <c:pt idx="8">
                  <c:v>-13.026999999999999</c:v>
                </c:pt>
                <c:pt idx="9">
                  <c:v>-0.248</c:v>
                </c:pt>
                <c:pt idx="10">
                  <c:v>-6.3289999999999997</c:v>
                </c:pt>
                <c:pt idx="11">
                  <c:v>-11.114000000000001</c:v>
                </c:pt>
                <c:pt idx="12">
                  <c:v>-9.1590000000000007</c:v>
                </c:pt>
                <c:pt idx="13">
                  <c:v>-11.696999999999999</c:v>
                </c:pt>
                <c:pt idx="14">
                  <c:v>-18.062999999999999</c:v>
                </c:pt>
                <c:pt idx="15">
                  <c:v>-16.771000000000001</c:v>
                </c:pt>
                <c:pt idx="16">
                  <c:v>-15.771000000000001</c:v>
                </c:pt>
                <c:pt idx="17">
                  <c:v>-70.433999999999997</c:v>
                </c:pt>
                <c:pt idx="18">
                  <c:v>-85.986000000000004</c:v>
                </c:pt>
                <c:pt idx="19">
                  <c:v>-57.317</c:v>
                </c:pt>
                <c:pt idx="20">
                  <c:v>-37.247</c:v>
                </c:pt>
                <c:pt idx="21">
                  <c:v>-61.366999999999997</c:v>
                </c:pt>
                <c:pt idx="22">
                  <c:v>-96.462000000000003</c:v>
                </c:pt>
                <c:pt idx="23">
                  <c:v>-150.45500000000001</c:v>
                </c:pt>
                <c:pt idx="24">
                  <c:v>-110.705</c:v>
                </c:pt>
                <c:pt idx="25">
                  <c:v>-125.724</c:v>
                </c:pt>
                <c:pt idx="26">
                  <c:v>-167.48599999999999</c:v>
                </c:pt>
                <c:pt idx="27">
                  <c:v>-229.16800000000001</c:v>
                </c:pt>
                <c:pt idx="28">
                  <c:v>-124.224</c:v>
                </c:pt>
                <c:pt idx="29">
                  <c:v>-188.637</c:v>
                </c:pt>
                <c:pt idx="30">
                  <c:v>-121.878</c:v>
                </c:pt>
                <c:pt idx="31">
                  <c:v>-86.665000000000006</c:v>
                </c:pt>
                <c:pt idx="32">
                  <c:v>-148.19399999999999</c:v>
                </c:pt>
                <c:pt idx="33">
                  <c:v>-191.01300000000001</c:v>
                </c:pt>
                <c:pt idx="34">
                  <c:v>-326.02999999999997</c:v>
                </c:pt>
                <c:pt idx="35">
                  <c:v>-252.161</c:v>
                </c:pt>
                <c:pt idx="36">
                  <c:v>-253.82599999999999</c:v>
                </c:pt>
                <c:pt idx="37">
                  <c:v>-230.54300000000001</c:v>
                </c:pt>
                <c:pt idx="38">
                  <c:v>-200.20500000000001</c:v>
                </c:pt>
                <c:pt idx="39">
                  <c:v>-225.92500000000001</c:v>
                </c:pt>
                <c:pt idx="40">
                  <c:v>-174.85900000000001</c:v>
                </c:pt>
                <c:pt idx="41">
                  <c:v>-347.34500000000003</c:v>
                </c:pt>
                <c:pt idx="42">
                  <c:v>-276.404</c:v>
                </c:pt>
                <c:pt idx="43">
                  <c:v>-261.05</c:v>
                </c:pt>
                <c:pt idx="44">
                  <c:v>-205.25</c:v>
                </c:pt>
                <c:pt idx="45">
                  <c:v>-127.19</c:v>
                </c:pt>
                <c:pt idx="46">
                  <c:v>9.3879999999999999</c:v>
                </c:pt>
                <c:pt idx="47">
                  <c:v>-18.640999999999998</c:v>
                </c:pt>
                <c:pt idx="48">
                  <c:v>-6.7309999999999999</c:v>
                </c:pt>
                <c:pt idx="49">
                  <c:v>3.8410000000000002</c:v>
                </c:pt>
                <c:pt idx="50">
                  <c:v>-22.922000000000001</c:v>
                </c:pt>
                <c:pt idx="51">
                  <c:v>-26.061</c:v>
                </c:pt>
                <c:pt idx="52">
                  <c:v>-47.25</c:v>
                </c:pt>
                <c:pt idx="53">
                  <c:v>-36.198</c:v>
                </c:pt>
                <c:pt idx="54">
                  <c:v>-134.71100000000001</c:v>
                </c:pt>
                <c:pt idx="55">
                  <c:v>-83.376000000000005</c:v>
                </c:pt>
                <c:pt idx="56">
                  <c:v>524.28599999999994</c:v>
                </c:pt>
                <c:pt idx="57">
                  <c:v>140.929</c:v>
                </c:pt>
                <c:pt idx="58">
                  <c:v>1071.2619999999999</c:v>
                </c:pt>
                <c:pt idx="59">
                  <c:v>2193.4479999999999</c:v>
                </c:pt>
                <c:pt idx="60">
                  <c:v>8.9339999999999993</c:v>
                </c:pt>
                <c:pt idx="61">
                  <c:v>452.93099999999998</c:v>
                </c:pt>
                <c:pt idx="62">
                  <c:v>700.60599999999999</c:v>
                </c:pt>
                <c:pt idx="63">
                  <c:v>-68.911000000000001</c:v>
                </c:pt>
                <c:pt idx="64">
                  <c:v>-457.02199999999999</c:v>
                </c:pt>
                <c:pt idx="65">
                  <c:v>-676.47199999999998</c:v>
                </c:pt>
                <c:pt idx="66">
                  <c:v>-2558.2950000000001</c:v>
                </c:pt>
                <c:pt idx="67">
                  <c:v>-1655.394</c:v>
                </c:pt>
                <c:pt idx="68">
                  <c:v>-2008.3130000000001</c:v>
                </c:pt>
                <c:pt idx="69">
                  <c:v>-1724.3150000000001</c:v>
                </c:pt>
                <c:pt idx="70">
                  <c:v>-1671.2819999999999</c:v>
                </c:pt>
                <c:pt idx="71">
                  <c:v>-2149.0700000000002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F-443F-97A2-3DE9A6877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84928"/>
        <c:axId val="84286464"/>
      </c:lineChart>
      <c:catAx>
        <c:axId val="8428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84286464"/>
        <c:crosses val="autoZero"/>
        <c:auto val="1"/>
        <c:lblAlgn val="ctr"/>
        <c:lblOffset val="100"/>
        <c:noMultiLvlLbl val="0"/>
      </c:catAx>
      <c:valAx>
        <c:axId val="84286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Millions of Dollars</a:t>
                </a:r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842849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7431539807524059E-2"/>
          <c:y val="0.85925634295713038"/>
          <c:w val="0.80513692038495188"/>
          <c:h val="6.963254593175853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'doug Figure 2'!$B$2</c:f>
              <c:strCache>
                <c:ptCount val="1"/>
                <c:pt idx="0">
                  <c:v>NL Net Deb PC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'doug Figure 2'!$A$3:$A$27</c:f>
              <c:strCache>
                <c:ptCount val="25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 </c:v>
                </c:pt>
                <c:pt idx="22">
                  <c:v>2016-17 </c:v>
                </c:pt>
                <c:pt idx="23">
                  <c:v>2017-18</c:v>
                </c:pt>
                <c:pt idx="24">
                  <c:v>2018-19</c:v>
                </c:pt>
              </c:strCache>
            </c:strRef>
          </c:cat>
          <c:val>
            <c:numRef>
              <c:f>'doug Figure 2'!$B$3:$B$27</c:f>
              <c:numCache>
                <c:formatCode>"$"#,##0.0</c:formatCode>
                <c:ptCount val="25"/>
                <c:pt idx="0">
                  <c:v>11890.994419164928</c:v>
                </c:pt>
                <c:pt idx="1">
                  <c:v>12550.834777060858</c:v>
                </c:pt>
                <c:pt idx="2">
                  <c:v>12960.593034100533</c:v>
                </c:pt>
                <c:pt idx="3">
                  <c:v>13252.67783725502</c:v>
                </c:pt>
                <c:pt idx="4">
                  <c:v>14542.818930689109</c:v>
                </c:pt>
                <c:pt idx="5">
                  <c:v>15163.846331251443</c:v>
                </c:pt>
                <c:pt idx="6">
                  <c:v>15980.163495376595</c:v>
                </c:pt>
                <c:pt idx="7">
                  <c:v>17110.112901928183</c:v>
                </c:pt>
                <c:pt idx="8">
                  <c:v>20434.849648592932</c:v>
                </c:pt>
                <c:pt idx="9">
                  <c:v>22156.001118730048</c:v>
                </c:pt>
                <c:pt idx="10">
                  <c:v>22975.639831311051</c:v>
                </c:pt>
                <c:pt idx="11">
                  <c:v>22717.748850412685</c:v>
                </c:pt>
                <c:pt idx="12">
                  <c:v>22637.562085768455</c:v>
                </c:pt>
                <c:pt idx="13">
                  <c:v>20014.266097489581</c:v>
                </c:pt>
                <c:pt idx="14">
                  <c:v>15577.288712776835</c:v>
                </c:pt>
                <c:pt idx="15">
                  <c:v>15907.922721581332</c:v>
                </c:pt>
                <c:pt idx="16">
                  <c:v>15815.808127639028</c:v>
                </c:pt>
                <c:pt idx="17">
                  <c:v>14926.113778647981</c:v>
                </c:pt>
                <c:pt idx="18">
                  <c:v>15856.672048627601</c:v>
                </c:pt>
                <c:pt idx="19">
                  <c:v>17225.956059833257</c:v>
                </c:pt>
                <c:pt idx="20">
                  <c:v>19549.2802610213</c:v>
                </c:pt>
                <c:pt idx="21">
                  <c:v>23645.420421130264</c:v>
                </c:pt>
                <c:pt idx="22">
                  <c:v>25641.48178878193</c:v>
                </c:pt>
                <c:pt idx="23">
                  <c:v>27748.192664002861</c:v>
                </c:pt>
                <c:pt idx="24">
                  <c:v>29339.713146348658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B4-4C86-82CF-EDD5980D03CF}"/>
            </c:ext>
          </c:extLst>
        </c:ser>
        <c:ser>
          <c:idx val="1"/>
          <c:order val="1"/>
          <c:tx>
            <c:strRef>
              <c:f>'doug Figure 2'!$C$2</c:f>
              <c:strCache>
                <c:ptCount val="1"/>
                <c:pt idx="0">
                  <c:v>ROC Net Deb PC</c:v>
                </c:pt>
              </c:strCache>
            </c:strRef>
          </c:tx>
          <c:spPr>
            <a:ln>
              <a:solidFill>
                <a:srgbClr val="0070C0"/>
              </a:solidFill>
              <a:prstDash val="dash"/>
            </a:ln>
          </c:spPr>
          <c:marker>
            <c:symbol val="none"/>
          </c:marker>
          <c:cat>
            <c:strRef>
              <c:f>'doug Figure 2'!$A$3:$A$27</c:f>
              <c:strCache>
                <c:ptCount val="25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 </c:v>
                </c:pt>
                <c:pt idx="22">
                  <c:v>2016-17 </c:v>
                </c:pt>
                <c:pt idx="23">
                  <c:v>2017-18</c:v>
                </c:pt>
                <c:pt idx="24">
                  <c:v>2018-19</c:v>
                </c:pt>
              </c:strCache>
            </c:strRef>
          </c:cat>
          <c:val>
            <c:numRef>
              <c:f>'doug Figure 2'!$C$3:$C$27</c:f>
              <c:numCache>
                <c:formatCode>"$"#,##0.0</c:formatCode>
                <c:ptCount val="25"/>
                <c:pt idx="0">
                  <c:v>7254.5269708008691</c:v>
                </c:pt>
                <c:pt idx="1">
                  <c:v>7663.1064630001847</c:v>
                </c:pt>
                <c:pt idx="2">
                  <c:v>7817.2985766684769</c:v>
                </c:pt>
                <c:pt idx="3">
                  <c:v>8722.7907585012999</c:v>
                </c:pt>
                <c:pt idx="4">
                  <c:v>9022.1569897705758</c:v>
                </c:pt>
                <c:pt idx="5">
                  <c:v>9627.6313571571445</c:v>
                </c:pt>
                <c:pt idx="6">
                  <c:v>9265.4654765546347</c:v>
                </c:pt>
                <c:pt idx="7">
                  <c:v>9346.9615236662121</c:v>
                </c:pt>
                <c:pt idx="8">
                  <c:v>9432.0681752361779</c:v>
                </c:pt>
                <c:pt idx="9">
                  <c:v>9547.101242772158</c:v>
                </c:pt>
                <c:pt idx="10">
                  <c:v>9277.6661095710024</c:v>
                </c:pt>
                <c:pt idx="11">
                  <c:v>9412.2102648090404</c:v>
                </c:pt>
                <c:pt idx="12">
                  <c:v>9604.1781442251049</c:v>
                </c:pt>
                <c:pt idx="13">
                  <c:v>9516.0558538797759</c:v>
                </c:pt>
                <c:pt idx="14">
                  <c:v>10254.473255910181</c:v>
                </c:pt>
                <c:pt idx="15">
                  <c:v>11685.442141548599</c:v>
                </c:pt>
                <c:pt idx="16">
                  <c:v>12729.049452274092</c:v>
                </c:pt>
                <c:pt idx="17">
                  <c:v>13797.231354824577</c:v>
                </c:pt>
                <c:pt idx="18">
                  <c:v>14782.440473886985</c:v>
                </c:pt>
                <c:pt idx="19">
                  <c:v>15293.770906932661</c:v>
                </c:pt>
                <c:pt idx="20">
                  <c:v>15830.241725967206</c:v>
                </c:pt>
                <c:pt idx="21">
                  <c:v>16704.790543923569</c:v>
                </c:pt>
                <c:pt idx="22">
                  <c:v>17041.055534276722</c:v>
                </c:pt>
                <c:pt idx="23">
                  <c:v>17423.19140970935</c:v>
                </c:pt>
                <c:pt idx="24">
                  <c:v>17866.974202314479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B4-4C86-82CF-EDD5980D0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7056"/>
        <c:axId val="23599360"/>
      </c:lineChart>
      <c:catAx>
        <c:axId val="23597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599360"/>
        <c:crosses val="autoZero"/>
        <c:auto val="1"/>
        <c:lblAlgn val="ctr"/>
        <c:lblOffset val="100"/>
        <c:noMultiLvlLbl val="0"/>
      </c:catAx>
      <c:valAx>
        <c:axId val="23599360"/>
        <c:scaling>
          <c:orientation val="minMax"/>
          <c:max val="30000"/>
          <c:min val="5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35970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174081364829398"/>
          <c:y val="0.8996883202099738"/>
          <c:w val="0.84318503937007871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9483814523185"/>
          <c:y val="5.0925925925925923E-2"/>
          <c:w val="0.85764960629921261"/>
          <c:h val="0.62113772236803733"/>
        </c:manualLayout>
      </c:layout>
      <c:areaChart>
        <c:grouping val="stacked"/>
        <c:varyColors val="0"/>
        <c:ser>
          <c:idx val="1"/>
          <c:order val="0"/>
          <c:tx>
            <c:strRef>
              <c:f>'Table 1'!$R$2</c:f>
              <c:strCache>
                <c:ptCount val="1"/>
                <c:pt idx="0">
                  <c:v>NL Prov Other</c:v>
                </c:pt>
              </c:strCache>
            </c:strRef>
          </c:tx>
          <c:cat>
            <c:strRef>
              <c:f>'Table 1'!$P$3:$P$26</c:f>
              <c:strCache>
                <c:ptCount val="24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 </c:v>
                </c:pt>
                <c:pt idx="22">
                  <c:v>2016-17 </c:v>
                </c:pt>
                <c:pt idx="23">
                  <c:v>2017-18</c:v>
                </c:pt>
              </c:strCache>
            </c:strRef>
          </c:cat>
          <c:val>
            <c:numRef>
              <c:f>'Table 1'!$R$3:$R$26</c:f>
              <c:numCache>
                <c:formatCode>"$"#,##0</c:formatCode>
                <c:ptCount val="24"/>
                <c:pt idx="0">
                  <c:v>3413.3682411143568</c:v>
                </c:pt>
                <c:pt idx="1">
                  <c:v>3833.2543175237088</c:v>
                </c:pt>
                <c:pt idx="2">
                  <c:v>3976.6820678294357</c:v>
                </c:pt>
                <c:pt idx="3">
                  <c:v>3828.1156121406184</c:v>
                </c:pt>
                <c:pt idx="4">
                  <c:v>3917.2037055217897</c:v>
                </c:pt>
                <c:pt idx="5">
                  <c:v>4227.6380995595591</c:v>
                </c:pt>
                <c:pt idx="6">
                  <c:v>4233.094555331214</c:v>
                </c:pt>
                <c:pt idx="7">
                  <c:v>4518.5592840477666</c:v>
                </c:pt>
                <c:pt idx="8">
                  <c:v>4676.3204955696337</c:v>
                </c:pt>
                <c:pt idx="9">
                  <c:v>4828.3289452111603</c:v>
                </c:pt>
                <c:pt idx="10">
                  <c:v>5123.6330744759407</c:v>
                </c:pt>
                <c:pt idx="11">
                  <c:v>5891.685056823153</c:v>
                </c:pt>
                <c:pt idx="12">
                  <c:v>6243.4565125425006</c:v>
                </c:pt>
                <c:pt idx="13">
                  <c:v>6728.1524598311735</c:v>
                </c:pt>
                <c:pt idx="14">
                  <c:v>7257.8414717824307</c:v>
                </c:pt>
                <c:pt idx="15">
                  <c:v>6655.2815886083426</c:v>
                </c:pt>
                <c:pt idx="16">
                  <c:v>7166.1219375751916</c:v>
                </c:pt>
                <c:pt idx="17">
                  <c:v>8307.1688281016377</c:v>
                </c:pt>
                <c:pt idx="18">
                  <c:v>8746.899040744609</c:v>
                </c:pt>
                <c:pt idx="19">
                  <c:v>8072.4859167347704</c:v>
                </c:pt>
                <c:pt idx="20">
                  <c:v>8054.7743505694707</c:v>
                </c:pt>
                <c:pt idx="21">
                  <c:v>8166.6575267343042</c:v>
                </c:pt>
                <c:pt idx="22">
                  <c:v>9528.2469522256069</c:v>
                </c:pt>
                <c:pt idx="23">
                  <c:v>9742.4231823107039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8-4563-AAB5-70200EF39E54}"/>
            </c:ext>
          </c:extLst>
        </c:ser>
        <c:ser>
          <c:idx val="5"/>
          <c:order val="1"/>
          <c:tx>
            <c:strRef>
              <c:f>'Table 1'!$W$2</c:f>
              <c:strCache>
                <c:ptCount val="1"/>
                <c:pt idx="0">
                  <c:v>Oil   </c:v>
                </c:pt>
              </c:strCache>
            </c:strRef>
          </c:tx>
          <c:cat>
            <c:strRef>
              <c:f>'Table 1'!$P$3:$P$26</c:f>
              <c:strCache>
                <c:ptCount val="24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 </c:v>
                </c:pt>
                <c:pt idx="22">
                  <c:v>2016-17 </c:v>
                </c:pt>
                <c:pt idx="23">
                  <c:v>2017-18</c:v>
                </c:pt>
              </c:strCache>
            </c:strRef>
          </c:cat>
          <c:val>
            <c:numRef>
              <c:f>'Table 1'!$W$3:$W$26</c:f>
              <c:numCache>
                <c:formatCode>"$"#,##0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1.1980156504408155</c:v>
                </c:pt>
                <c:pt idx="4">
                  <c:v>6.5018903644207668</c:v>
                </c:pt>
                <c:pt idx="5">
                  <c:v>44.794113952175863</c:v>
                </c:pt>
                <c:pt idx="6">
                  <c:v>75.421523355670629</c:v>
                </c:pt>
                <c:pt idx="7">
                  <c:v>58.998632304432945</c:v>
                </c:pt>
                <c:pt idx="8">
                  <c:v>156.44400297988577</c:v>
                </c:pt>
                <c:pt idx="9">
                  <c:v>334.32861730752541</c:v>
                </c:pt>
                <c:pt idx="10">
                  <c:v>616.47036540253043</c:v>
                </c:pt>
                <c:pt idx="11">
                  <c:v>1254.8807637342873</c:v>
                </c:pt>
                <c:pt idx="12">
                  <c:v>1157.0436989799916</c:v>
                </c:pt>
                <c:pt idx="13">
                  <c:v>3787.4543993682214</c:v>
                </c:pt>
                <c:pt idx="14">
                  <c:v>4616.7125735275431</c:v>
                </c:pt>
                <c:pt idx="15">
                  <c:v>4474.9936620549652</c:v>
                </c:pt>
                <c:pt idx="16">
                  <c:v>5044.1077299165472</c:v>
                </c:pt>
                <c:pt idx="17">
                  <c:v>5438.9081150471293</c:v>
                </c:pt>
                <c:pt idx="18">
                  <c:v>3625.1305916991164</c:v>
                </c:pt>
                <c:pt idx="19">
                  <c:v>4189.9074514741214</c:v>
                </c:pt>
                <c:pt idx="20">
                  <c:v>3139.547603456564</c:v>
                </c:pt>
                <c:pt idx="21">
                  <c:v>1132.8536444692379</c:v>
                </c:pt>
                <c:pt idx="22">
                  <c:v>1886.1617371135478</c:v>
                </c:pt>
                <c:pt idx="23">
                  <c:v>1785.0144757070971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8-4563-AAB5-70200EF39E54}"/>
            </c:ext>
          </c:extLst>
        </c:ser>
        <c:ser>
          <c:idx val="7"/>
          <c:order val="2"/>
          <c:tx>
            <c:strRef>
              <c:f>'Table 1'!$AF$2</c:f>
              <c:strCache>
                <c:ptCount val="1"/>
                <c:pt idx="0">
                  <c:v>Accords</c:v>
                </c:pt>
              </c:strCache>
            </c:strRef>
          </c:tx>
          <c:spPr>
            <a:ln w="25400">
              <a:noFill/>
            </a:ln>
          </c:spPr>
          <c:val>
            <c:numRef>
              <c:f>'Table 1'!$AF$3:$AF$26</c:f>
              <c:numCache>
                <c:formatCode>"$"#,##0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98.389797067691347</c:v>
                </c:pt>
                <c:pt idx="8">
                  <c:v>340.70219814700386</c:v>
                </c:pt>
                <c:pt idx="9">
                  <c:v>395.7661854198613</c:v>
                </c:pt>
                <c:pt idx="10">
                  <c:v>249.98357176818027</c:v>
                </c:pt>
                <c:pt idx="11">
                  <c:v>626.65875970951652</c:v>
                </c:pt>
                <c:pt idx="12">
                  <c:v>644.3641007160428</c:v>
                </c:pt>
                <c:pt idx="13">
                  <c:v>970.99632837562535</c:v>
                </c:pt>
                <c:pt idx="14">
                  <c:v>3341.8774179296761</c:v>
                </c:pt>
                <c:pt idx="15">
                  <c:v>900.44878456599099</c:v>
                </c:pt>
                <c:pt idx="16">
                  <c:v>1229.686649858613</c:v>
                </c:pt>
                <c:pt idx="17">
                  <c:v>1021.110893137055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8-4563-AAB5-70200EF39E54}"/>
            </c:ext>
          </c:extLst>
        </c:ser>
        <c:ser>
          <c:idx val="8"/>
          <c:order val="3"/>
          <c:tx>
            <c:strRef>
              <c:f>'Table 1'!$AG$2</c:f>
              <c:strCache>
                <c:ptCount val="1"/>
                <c:pt idx="0">
                  <c:v>Equal</c:v>
                </c:pt>
              </c:strCache>
            </c:strRef>
          </c:tx>
          <c:spPr>
            <a:ln w="25400">
              <a:noFill/>
            </a:ln>
          </c:spPr>
          <c:val>
            <c:numRef>
              <c:f>'Table 1'!$AG$3:$AG$26</c:f>
              <c:numCache>
                <c:formatCode>"$"#,##0</c:formatCode>
                <c:ptCount val="24"/>
                <c:pt idx="0">
                  <c:v>1668.2379810119312</c:v>
                </c:pt>
                <c:pt idx="1">
                  <c:v>1607.2591148701879</c:v>
                </c:pt>
                <c:pt idx="2">
                  <c:v>1767.4817490861144</c:v>
                </c:pt>
                <c:pt idx="3">
                  <c:v>1828.5185810412208</c:v>
                </c:pt>
                <c:pt idx="4">
                  <c:v>2184.0183164364453</c:v>
                </c:pt>
                <c:pt idx="5">
                  <c:v>1986.1042620971298</c:v>
                </c:pt>
                <c:pt idx="6">
                  <c:v>2267.5399552243894</c:v>
                </c:pt>
                <c:pt idx="7">
                  <c:v>2041.9848059366414</c:v>
                </c:pt>
                <c:pt idx="8">
                  <c:v>1749.7665948645097</c:v>
                </c:pt>
                <c:pt idx="9">
                  <c:v>1415.3863958568411</c:v>
                </c:pt>
                <c:pt idx="10">
                  <c:v>1528.0439580828834</c:v>
                </c:pt>
                <c:pt idx="11">
                  <c:v>1673.9916199216432</c:v>
                </c:pt>
                <c:pt idx="12">
                  <c:v>1344.7405324099461</c:v>
                </c:pt>
                <c:pt idx="13">
                  <c:v>878.86193395790895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B8-4563-AAB5-70200EF39E54}"/>
            </c:ext>
          </c:extLst>
        </c:ser>
        <c:ser>
          <c:idx val="9"/>
          <c:order val="4"/>
          <c:tx>
            <c:strRef>
              <c:f>'Table 1'!$AH$2</c:f>
              <c:strCache>
                <c:ptCount val="1"/>
                <c:pt idx="0">
                  <c:v>Other Fed</c:v>
                </c:pt>
              </c:strCache>
            </c:strRef>
          </c:tx>
          <c:spPr>
            <a:ln w="25400">
              <a:noFill/>
            </a:ln>
          </c:spPr>
          <c:val>
            <c:numRef>
              <c:f>'Table 1'!$AH$3:$AH$26</c:f>
              <c:numCache>
                <c:formatCode>"$"#,##0</c:formatCode>
                <c:ptCount val="24"/>
                <c:pt idx="0">
                  <c:v>1309.0121956738953</c:v>
                </c:pt>
                <c:pt idx="1">
                  <c:v>1163.756593707757</c:v>
                </c:pt>
                <c:pt idx="2">
                  <c:v>1052.6837687467166</c:v>
                </c:pt>
                <c:pt idx="3">
                  <c:v>1837.1170660959754</c:v>
                </c:pt>
                <c:pt idx="4">
                  <c:v>1213.1082555483722</c:v>
                </c:pt>
                <c:pt idx="5">
                  <c:v>1052.2847998139987</c:v>
                </c:pt>
                <c:pt idx="6">
                  <c:v>1060.7804290427789</c:v>
                </c:pt>
                <c:pt idx="7">
                  <c:v>1033.2825076717379</c:v>
                </c:pt>
                <c:pt idx="8">
                  <c:v>969.11352248292974</c:v>
                </c:pt>
                <c:pt idx="9">
                  <c:v>1164.6076247239344</c:v>
                </c:pt>
                <c:pt idx="10">
                  <c:v>1147.1505715091937</c:v>
                </c:pt>
                <c:pt idx="11">
                  <c:v>1354.7009128646841</c:v>
                </c:pt>
                <c:pt idx="12">
                  <c:v>1423.8284004199111</c:v>
                </c:pt>
                <c:pt idx="13">
                  <c:v>1603.798530171558</c:v>
                </c:pt>
                <c:pt idx="14">
                  <c:v>1657.9290499527895</c:v>
                </c:pt>
                <c:pt idx="15">
                  <c:v>2090.3684523222037</c:v>
                </c:pt>
                <c:pt idx="16">
                  <c:v>2148.8183274198609</c:v>
                </c:pt>
                <c:pt idx="17">
                  <c:v>2015.6465163407524</c:v>
                </c:pt>
                <c:pt idx="18">
                  <c:v>1884.5322442777094</c:v>
                </c:pt>
                <c:pt idx="19">
                  <c:v>1934.584631370177</c:v>
                </c:pt>
                <c:pt idx="20">
                  <c:v>1904.2832323339376</c:v>
                </c:pt>
                <c:pt idx="21">
                  <c:v>2003.4114009625293</c:v>
                </c:pt>
                <c:pt idx="22">
                  <c:v>2081.7227821725232</c:v>
                </c:pt>
                <c:pt idx="23">
                  <c:v>2239.413634584364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B8-4563-AAB5-70200EF39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77984"/>
        <c:axId val="84780160"/>
      </c:areaChart>
      <c:catAx>
        <c:axId val="8477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780160"/>
        <c:crosses val="autoZero"/>
        <c:auto val="1"/>
        <c:lblAlgn val="ctr"/>
        <c:lblOffset val="100"/>
        <c:noMultiLvlLbl val="0"/>
      </c:catAx>
      <c:valAx>
        <c:axId val="8478016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8477798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5452318460192462E-2"/>
          <c:y val="0.8996883202099738"/>
          <c:w val="0.88788101487314086"/>
          <c:h val="7.2533902012248463E-2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21106736657917"/>
          <c:y val="5.0925925925925923E-2"/>
          <c:w val="0.84023337707786527"/>
          <c:h val="0.72761920384951884"/>
        </c:manualLayout>
      </c:layout>
      <c:lineChart>
        <c:grouping val="standard"/>
        <c:varyColors val="0"/>
        <c:ser>
          <c:idx val="0"/>
          <c:order val="0"/>
          <c:tx>
            <c:strRef>
              <c:f>'doug Figure 3'!$B$1</c:f>
              <c:strCache>
                <c:ptCount val="1"/>
                <c:pt idx="0">
                  <c:v>NL Net Deb/GDP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'doug Figure 3'!$A$2:$A$25</c:f>
              <c:strCache>
                <c:ptCount val="24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 </c:v>
                </c:pt>
                <c:pt idx="22">
                  <c:v>2016-17 </c:v>
                </c:pt>
                <c:pt idx="23">
                  <c:v>2017-18</c:v>
                </c:pt>
              </c:strCache>
            </c:strRef>
          </c:cat>
          <c:val>
            <c:numRef>
              <c:f>'doug Figure 3'!$B$2:$B$25</c:f>
              <c:numCache>
                <c:formatCode>0.0%</c:formatCode>
                <c:ptCount val="24"/>
                <c:pt idx="0">
                  <c:v>0.65631936971560334</c:v>
                </c:pt>
                <c:pt idx="1">
                  <c:v>0.65573720073664821</c:v>
                </c:pt>
                <c:pt idx="2">
                  <c:v>0.68343866591294522</c:v>
                </c:pt>
                <c:pt idx="3">
                  <c:v>0.68119481246501212</c:v>
                </c:pt>
                <c:pt idx="4">
                  <c:v>0.69605807252415997</c:v>
                </c:pt>
                <c:pt idx="5">
                  <c:v>0.65479062424095213</c:v>
                </c:pt>
                <c:pt idx="6">
                  <c:v>0.59612682823429664</c:v>
                </c:pt>
                <c:pt idx="7">
                  <c:v>0.61853514299563739</c:v>
                </c:pt>
                <c:pt idx="8">
                  <c:v>0.63452223550508069</c:v>
                </c:pt>
                <c:pt idx="9">
                  <c:v>0.62376692913385823</c:v>
                </c:pt>
                <c:pt idx="10">
                  <c:v>0.60447686362249564</c:v>
                </c:pt>
                <c:pt idx="11">
                  <c:v>0.52472623164323884</c:v>
                </c:pt>
                <c:pt idx="12">
                  <c:v>0.47029242787972497</c:v>
                </c:pt>
                <c:pt idx="13">
                  <c:v>0.35052613108549802</c:v>
                </c:pt>
                <c:pt idx="14">
                  <c:v>0.25238187692015329</c:v>
                </c:pt>
                <c:pt idx="15">
                  <c:v>0.32879024839006438</c:v>
                </c:pt>
                <c:pt idx="16">
                  <c:v>0.28383733883445073</c:v>
                </c:pt>
                <c:pt idx="17">
                  <c:v>0.2336611705775366</c:v>
                </c:pt>
                <c:pt idx="18">
                  <c:v>0.26059828926419631</c:v>
                </c:pt>
                <c:pt idx="19">
                  <c:v>0.26363760882182236</c:v>
                </c:pt>
                <c:pt idx="20">
                  <c:v>0.30135560288239932</c:v>
                </c:pt>
                <c:pt idx="21">
                  <c:v>0.40156891900571651</c:v>
                </c:pt>
                <c:pt idx="22">
                  <c:v>0.4290070040383645</c:v>
                </c:pt>
                <c:pt idx="23">
                  <c:v>0.44366317953679629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7-49F4-A756-9F151E6454DF}"/>
            </c:ext>
          </c:extLst>
        </c:ser>
        <c:ser>
          <c:idx val="1"/>
          <c:order val="1"/>
          <c:tx>
            <c:strRef>
              <c:f>'doug Figure 3'!$C$1</c:f>
              <c:strCache>
                <c:ptCount val="1"/>
                <c:pt idx="0">
                  <c:v>ROC Net Deb/GDP</c:v>
                </c:pt>
              </c:strCache>
            </c:strRef>
          </c:tx>
          <c:spPr>
            <a:ln>
              <a:solidFill>
                <a:srgbClr val="0070C0"/>
              </a:solidFill>
              <a:prstDash val="dash"/>
            </a:ln>
          </c:spPr>
          <c:marker>
            <c:symbol val="none"/>
          </c:marker>
          <c:cat>
            <c:strRef>
              <c:f>'doug Figure 3'!$A$2:$A$25</c:f>
              <c:strCache>
                <c:ptCount val="24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 </c:v>
                </c:pt>
                <c:pt idx="22">
                  <c:v>2016-17 </c:v>
                </c:pt>
                <c:pt idx="23">
                  <c:v>2017-18</c:v>
                </c:pt>
              </c:strCache>
            </c:strRef>
          </c:cat>
          <c:val>
            <c:numRef>
              <c:f>'doug Figure 3'!$C$2:$C$25</c:f>
              <c:numCache>
                <c:formatCode>0.0%</c:formatCode>
                <c:ptCount val="24"/>
                <c:pt idx="0">
                  <c:v>0.26513326075010124</c:v>
                </c:pt>
                <c:pt idx="1">
                  <c:v>0.26957114096020734</c:v>
                </c:pt>
                <c:pt idx="2">
                  <c:v>0.26872568222053089</c:v>
                </c:pt>
                <c:pt idx="3">
                  <c:v>0.28713156053026567</c:v>
                </c:pt>
                <c:pt idx="4">
                  <c:v>0.28892591628205716</c:v>
                </c:pt>
                <c:pt idx="5">
                  <c:v>0.29031979644013345</c:v>
                </c:pt>
                <c:pt idx="6">
                  <c:v>0.25719217066733646</c:v>
                </c:pt>
                <c:pt idx="7">
                  <c:v>0.25367796605629905</c:v>
                </c:pt>
                <c:pt idx="8">
                  <c:v>0.24852042989921988</c:v>
                </c:pt>
                <c:pt idx="9">
                  <c:v>0.24175479074202114</c:v>
                </c:pt>
                <c:pt idx="10">
                  <c:v>0.22283779677331522</c:v>
                </c:pt>
                <c:pt idx="11">
                  <c:v>0.21459496023706356</c:v>
                </c:pt>
                <c:pt idx="12">
                  <c:v>0.21025343224539655</c:v>
                </c:pt>
                <c:pt idx="13">
                  <c:v>0.19993124820151847</c:v>
                </c:pt>
                <c:pt idx="14">
                  <c:v>0.20754108590127324</c:v>
                </c:pt>
                <c:pt idx="15">
                  <c:v>0.2514061178869606</c:v>
                </c:pt>
                <c:pt idx="16">
                  <c:v>0.26169384340437796</c:v>
                </c:pt>
                <c:pt idx="17">
                  <c:v>0.2693681857254735</c:v>
                </c:pt>
                <c:pt idx="18">
                  <c:v>0.28313050924451943</c:v>
                </c:pt>
                <c:pt idx="19">
                  <c:v>0.28483715316211877</c:v>
                </c:pt>
                <c:pt idx="20">
                  <c:v>0.28392895921763323</c:v>
                </c:pt>
                <c:pt idx="21">
                  <c:v>0.30231566557059675</c:v>
                </c:pt>
                <c:pt idx="22">
                  <c:v>0.30627443353283745</c:v>
                </c:pt>
                <c:pt idx="23">
                  <c:v>0.30015226462491623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7-49F4-A756-9F151E64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689088"/>
        <c:axId val="177462272"/>
      </c:lineChart>
      <c:catAx>
        <c:axId val="17568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7462272"/>
        <c:crosses val="autoZero"/>
        <c:auto val="1"/>
        <c:lblAlgn val="ctr"/>
        <c:lblOffset val="100"/>
        <c:noMultiLvlLbl val="0"/>
      </c:catAx>
      <c:valAx>
        <c:axId val="177462272"/>
        <c:scaling>
          <c:orientation val="minMax"/>
          <c:max val="0.75000000000000011"/>
          <c:min val="0.1500000000000000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Net Debt as Percent of GDP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7568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7419072615923"/>
          <c:y val="0.92746609798775148"/>
          <c:w val="0.85082939632545918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'doug Figure 4'!$A$2</c:f>
              <c:strCache>
                <c:ptCount val="1"/>
                <c:pt idx="0">
                  <c:v>Liabilities</c:v>
                </c:pt>
              </c:strCache>
            </c:strRef>
          </c:tx>
          <c:marker>
            <c:symbol val="none"/>
          </c:marker>
          <c:cat>
            <c:strRef>
              <c:f>'doug Figure 4'!$B$1:$AB$1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4'!$B$2:$AB$2</c:f>
              <c:numCache>
                <c:formatCode>"$"#,##0.0</c:formatCode>
                <c:ptCount val="27"/>
                <c:pt idx="0">
                  <c:v>-9202.5779999999995</c:v>
                </c:pt>
                <c:pt idx="1">
                  <c:v>-9437.598</c:v>
                </c:pt>
                <c:pt idx="2">
                  <c:v>-9666.8200000000015</c:v>
                </c:pt>
                <c:pt idx="3">
                  <c:v>-9502.07</c:v>
                </c:pt>
                <c:pt idx="4">
                  <c:v>-10110.18</c:v>
                </c:pt>
                <c:pt idx="5">
                  <c:v>-9997.7290000000012</c:v>
                </c:pt>
                <c:pt idx="6">
                  <c:v>-10130.279</c:v>
                </c:pt>
                <c:pt idx="7">
                  <c:v>-10661.896000000001</c:v>
                </c:pt>
                <c:pt idx="8">
                  <c:v>-12178.198999999999</c:v>
                </c:pt>
                <c:pt idx="9">
                  <c:v>-12885.682999999999</c:v>
                </c:pt>
                <c:pt idx="10">
                  <c:v>-13732.754000000003</c:v>
                </c:pt>
                <c:pt idx="11">
                  <c:v>-13802.035</c:v>
                </c:pt>
                <c:pt idx="12">
                  <c:v>-13662.118999999999</c:v>
                </c:pt>
                <c:pt idx="13">
                  <c:v>-13364.986999999999</c:v>
                </c:pt>
                <c:pt idx="14">
                  <c:v>-12416.139000000001</c:v>
                </c:pt>
                <c:pt idx="15">
                  <c:v>-12569.096</c:v>
                </c:pt>
                <c:pt idx="16">
                  <c:v>-13228.96</c:v>
                </c:pt>
                <c:pt idx="17">
                  <c:v>-13265.573000000002</c:v>
                </c:pt>
                <c:pt idx="18">
                  <c:v>-13463.982</c:v>
                </c:pt>
                <c:pt idx="19">
                  <c:v>-14355.939</c:v>
                </c:pt>
                <c:pt idx="20">
                  <c:v>-15436.972000000002</c:v>
                </c:pt>
                <c:pt idx="21">
                  <c:v>-19334.167999999998</c:v>
                </c:pt>
                <c:pt idx="22">
                  <c:v>-21246.440999999999</c:v>
                </c:pt>
                <c:pt idx="23">
                  <c:v>-22532.383000000002</c:v>
                </c:pt>
                <c:pt idx="24">
                  <c:v>-23450.346000000001</c:v>
                </c:pt>
                <c:pt idx="25">
                  <c:v>-23436.576000000001</c:v>
                </c:pt>
                <c:pt idx="26">
                  <c:v>-24651.519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0A-45CC-A4A0-2ED83D257C16}"/>
            </c:ext>
          </c:extLst>
        </c:ser>
        <c:ser>
          <c:idx val="1"/>
          <c:order val="1"/>
          <c:tx>
            <c:strRef>
              <c:f>'doug Figure 4'!$A$3</c:f>
              <c:strCache>
                <c:ptCount val="1"/>
                <c:pt idx="0">
                  <c:v>Assets</c:v>
                </c:pt>
              </c:strCache>
            </c:strRef>
          </c:tx>
          <c:marker>
            <c:symbol val="none"/>
          </c:marker>
          <c:cat>
            <c:strRef>
              <c:f>'doug Figure 4'!$B$1:$AB$1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4'!$B$3:$AB$3</c:f>
              <c:numCache>
                <c:formatCode>"$"#,##0.0</c:formatCode>
                <c:ptCount val="27"/>
                <c:pt idx="0">
                  <c:v>2389.558</c:v>
                </c:pt>
                <c:pt idx="1">
                  <c:v>2342.4110000000001</c:v>
                </c:pt>
                <c:pt idx="2">
                  <c:v>2418.9900000000002</c:v>
                </c:pt>
                <c:pt idx="3">
                  <c:v>2206.308</c:v>
                </c:pt>
                <c:pt idx="4">
                  <c:v>2259.4189999999999</c:v>
                </c:pt>
                <c:pt idx="5">
                  <c:v>1910.4099999999999</c:v>
                </c:pt>
                <c:pt idx="6">
                  <c:v>1711.606</c:v>
                </c:pt>
                <c:pt idx="7">
                  <c:v>1729.63</c:v>
                </c:pt>
                <c:pt idx="8">
                  <c:v>1507.549</c:v>
                </c:pt>
                <c:pt idx="9">
                  <c:v>1399.0149999999999</c:v>
                </c:pt>
                <c:pt idx="10">
                  <c:v>1845.1120000000001</c:v>
                </c:pt>
                <c:pt idx="11">
                  <c:v>2117.9560000000001</c:v>
                </c:pt>
                <c:pt idx="12">
                  <c:v>2103.7420000000002</c:v>
                </c:pt>
                <c:pt idx="13">
                  <c:v>3176.9449999999997</c:v>
                </c:pt>
                <c:pt idx="14">
                  <c:v>4449.6859999999997</c:v>
                </c:pt>
                <c:pt idx="15">
                  <c:v>4349.0110000000004</c:v>
                </c:pt>
                <c:pt idx="16">
                  <c:v>4973.5510000000004</c:v>
                </c:pt>
                <c:pt idx="17">
                  <c:v>5526.9500000000007</c:v>
                </c:pt>
                <c:pt idx="18">
                  <c:v>5116.5909999999994</c:v>
                </c:pt>
                <c:pt idx="19">
                  <c:v>5270.9869999999992</c:v>
                </c:pt>
                <c:pt idx="20">
                  <c:v>5106.4969999999994</c:v>
                </c:pt>
                <c:pt idx="21">
                  <c:v>6830.1149999999998</c:v>
                </c:pt>
                <c:pt idx="22">
                  <c:v>7648.6350000000002</c:v>
                </c:pt>
                <c:pt idx="23">
                  <c:v>7858.6669999999995</c:v>
                </c:pt>
                <c:pt idx="24">
                  <c:v>8076.4</c:v>
                </c:pt>
                <c:pt idx="25">
                  <c:v>9036.2000000000007</c:v>
                </c:pt>
                <c:pt idx="26">
                  <c:v>8210.8029999999999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A-45CC-A4A0-2ED83D257C16}"/>
            </c:ext>
          </c:extLst>
        </c:ser>
        <c:ser>
          <c:idx val="2"/>
          <c:order val="2"/>
          <c:tx>
            <c:strRef>
              <c:f>'doug Figure 4'!$A$4</c:f>
              <c:strCache>
                <c:ptCount val="1"/>
                <c:pt idx="0">
                  <c:v>Net Debt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'doug Figure 4'!$B$1:$AB$1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'doug Figure 4'!$B$4:$AB$4</c:f>
              <c:numCache>
                <c:formatCode>"$"#,##0.0</c:formatCode>
                <c:ptCount val="27"/>
                <c:pt idx="0">
                  <c:v>-6813.0199999999995</c:v>
                </c:pt>
                <c:pt idx="1">
                  <c:v>-7095.1869999999999</c:v>
                </c:pt>
                <c:pt idx="2">
                  <c:v>-7247.8300000000017</c:v>
                </c:pt>
                <c:pt idx="3">
                  <c:v>-7295.7619999999997</c:v>
                </c:pt>
                <c:pt idx="4">
                  <c:v>-7850.7610000000004</c:v>
                </c:pt>
                <c:pt idx="5">
                  <c:v>-8087.3190000000013</c:v>
                </c:pt>
                <c:pt idx="6">
                  <c:v>-8418.6730000000007</c:v>
                </c:pt>
                <c:pt idx="7">
                  <c:v>-8932.2659999999996</c:v>
                </c:pt>
                <c:pt idx="8">
                  <c:v>-10670.649999999998</c:v>
                </c:pt>
                <c:pt idx="9">
                  <c:v>-11486.668</c:v>
                </c:pt>
                <c:pt idx="10">
                  <c:v>-11887.642000000003</c:v>
                </c:pt>
                <c:pt idx="11">
                  <c:v>-11684.079</c:v>
                </c:pt>
                <c:pt idx="12">
                  <c:v>-11558.376999999999</c:v>
                </c:pt>
                <c:pt idx="13">
                  <c:v>-10188.041999999999</c:v>
                </c:pt>
                <c:pt idx="14">
                  <c:v>-7966.4530000000013</c:v>
                </c:pt>
                <c:pt idx="15">
                  <c:v>-8220.0849999999991</c:v>
                </c:pt>
                <c:pt idx="16">
                  <c:v>-8255.4089999999997</c:v>
                </c:pt>
                <c:pt idx="17">
                  <c:v>-7738.6230000000014</c:v>
                </c:pt>
                <c:pt idx="18">
                  <c:v>-8347.3909999999996</c:v>
                </c:pt>
                <c:pt idx="19">
                  <c:v>-9084.9520000000011</c:v>
                </c:pt>
                <c:pt idx="20">
                  <c:v>-10330.475000000002</c:v>
                </c:pt>
                <c:pt idx="21">
                  <c:v>-12504.052999999998</c:v>
                </c:pt>
                <c:pt idx="22">
                  <c:v>-13597.805999999999</c:v>
                </c:pt>
                <c:pt idx="23">
                  <c:v>-14673.716000000002</c:v>
                </c:pt>
                <c:pt idx="24">
                  <c:v>-15373.971</c:v>
                </c:pt>
                <c:pt idx="25">
                  <c:v>-14400.376</c:v>
                </c:pt>
                <c:pt idx="26">
                  <c:v>-16440.716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0A-45CC-A4A0-2ED83D257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058944"/>
        <c:axId val="179064832"/>
      </c:lineChart>
      <c:catAx>
        <c:axId val="17905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79064832"/>
        <c:crosses val="autoZero"/>
        <c:auto val="1"/>
        <c:lblAlgn val="ctr"/>
        <c:lblOffset val="100"/>
        <c:noMultiLvlLbl val="0"/>
      </c:catAx>
      <c:valAx>
        <c:axId val="1790648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79058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227996500437445"/>
          <c:y val="0.8996883202099738"/>
          <c:w val="0.84155118110236216"/>
          <c:h val="7.25339020122484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9483814523185"/>
          <c:y val="5.0925925925925923E-2"/>
          <c:w val="0.85764960629921261"/>
          <c:h val="0.6387766112569262"/>
        </c:manualLayout>
      </c:layout>
      <c:areaChart>
        <c:grouping val="stacked"/>
        <c:varyColors val="0"/>
        <c:ser>
          <c:idx val="0"/>
          <c:order val="0"/>
          <c:tx>
            <c:strRef>
              <c:f>'Figure 5'!$A$2</c:f>
              <c:strCache>
                <c:ptCount val="1"/>
                <c:pt idx="0">
                  <c:v>Borrowings</c:v>
                </c:pt>
              </c:strCache>
            </c:strRef>
          </c:tx>
          <c:cat>
            <c:strRef>
              <c:f>'Figure 5'!$B$1:$AB$1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'Figure 5'!$B$2:$AB$2</c:f>
              <c:numCache>
                <c:formatCode>"$"#,##0.0</c:formatCode>
                <c:ptCount val="27"/>
                <c:pt idx="0">
                  <c:v>5775.3799999999992</c:v>
                </c:pt>
                <c:pt idx="1">
                  <c:v>5753.5630000000001</c:v>
                </c:pt>
                <c:pt idx="2">
                  <c:v>5299.5130000000008</c:v>
                </c:pt>
                <c:pt idx="3">
                  <c:v>5045.9110000000001</c:v>
                </c:pt>
                <c:pt idx="4">
                  <c:v>5556.9620000000004</c:v>
                </c:pt>
                <c:pt idx="5">
                  <c:v>5699.19</c:v>
                </c:pt>
                <c:pt idx="6">
                  <c:v>6081.7910000000002</c:v>
                </c:pt>
                <c:pt idx="7">
                  <c:v>6457.4390000000003</c:v>
                </c:pt>
                <c:pt idx="8">
                  <c:v>6634.0329999999994</c:v>
                </c:pt>
                <c:pt idx="9">
                  <c:v>6777.16</c:v>
                </c:pt>
                <c:pt idx="10">
                  <c:v>6837.4560000000001</c:v>
                </c:pt>
                <c:pt idx="11">
                  <c:v>6528.9659999999994</c:v>
                </c:pt>
                <c:pt idx="12">
                  <c:v>6646.527</c:v>
                </c:pt>
                <c:pt idx="13">
                  <c:v>6824.9839999999995</c:v>
                </c:pt>
                <c:pt idx="14">
                  <c:v>6592.6290000000008</c:v>
                </c:pt>
                <c:pt idx="15">
                  <c:v>6011.6440000000002</c:v>
                </c:pt>
                <c:pt idx="16">
                  <c:v>5695.9250000000002</c:v>
                </c:pt>
                <c:pt idx="17">
                  <c:v>5202.2030000000004</c:v>
                </c:pt>
                <c:pt idx="18">
                  <c:v>5148.0039999999999</c:v>
                </c:pt>
                <c:pt idx="19">
                  <c:v>5066.1109999999999</c:v>
                </c:pt>
                <c:pt idx="20">
                  <c:v>5527.1059999999998</c:v>
                </c:pt>
                <c:pt idx="21">
                  <c:v>9137.0709999999999</c:v>
                </c:pt>
                <c:pt idx="22">
                  <c:v>10642.934999999999</c:v>
                </c:pt>
                <c:pt idx="23">
                  <c:v>11687.763000000001</c:v>
                </c:pt>
                <c:pt idx="24">
                  <c:v>12990.569</c:v>
                </c:pt>
                <c:pt idx="25">
                  <c:v>15438.468000000001</c:v>
                </c:pt>
                <c:pt idx="26">
                  <c:v>16641.132000000001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5-4A0F-8D85-FD58F2355F31}"/>
            </c:ext>
          </c:extLst>
        </c:ser>
        <c:ser>
          <c:idx val="1"/>
          <c:order val="1"/>
          <c:tx>
            <c:strRef>
              <c:f>'Figure 5'!$A$3</c:f>
              <c:strCache>
                <c:ptCount val="1"/>
                <c:pt idx="0">
                  <c:v>Unfunded Pension Liabilities</c:v>
                </c:pt>
              </c:strCache>
            </c:strRef>
          </c:tx>
          <c:cat>
            <c:strRef>
              <c:f>'Figure 5'!$B$1:$AB$1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'Figure 5'!$B$3:$AB$3</c:f>
              <c:numCache>
                <c:formatCode>"$"#,##0.0</c:formatCode>
                <c:ptCount val="27"/>
                <c:pt idx="0">
                  <c:v>2685.8829999999998</c:v>
                </c:pt>
                <c:pt idx="1">
                  <c:v>2739.41</c:v>
                </c:pt>
                <c:pt idx="2">
                  <c:v>2942.9119999999998</c:v>
                </c:pt>
                <c:pt idx="3">
                  <c:v>3134.2489999999998</c:v>
                </c:pt>
                <c:pt idx="4">
                  <c:v>3351.922</c:v>
                </c:pt>
                <c:pt idx="5">
                  <c:v>3308.67</c:v>
                </c:pt>
                <c:pt idx="6">
                  <c:v>3348.4059999999999</c:v>
                </c:pt>
                <c:pt idx="7">
                  <c:v>3392.4839999999999</c:v>
                </c:pt>
                <c:pt idx="8">
                  <c:v>3556.806</c:v>
                </c:pt>
                <c:pt idx="9">
                  <c:v>3745.47</c:v>
                </c:pt>
                <c:pt idx="10">
                  <c:v>3933.5680000000002</c:v>
                </c:pt>
                <c:pt idx="11">
                  <c:v>2201.194</c:v>
                </c:pt>
                <c:pt idx="12">
                  <c:v>1925.124</c:v>
                </c:pt>
                <c:pt idx="13">
                  <c:v>1459.0170000000001</c:v>
                </c:pt>
                <c:pt idx="14">
                  <c:v>1704.1990000000001</c:v>
                </c:pt>
                <c:pt idx="15">
                  <c:v>2177.1729999999998</c:v>
                </c:pt>
                <c:pt idx="16">
                  <c:v>2666.5390000000002</c:v>
                </c:pt>
                <c:pt idx="17">
                  <c:v>3089.5149999999999</c:v>
                </c:pt>
                <c:pt idx="18">
                  <c:v>3269.9679999999998</c:v>
                </c:pt>
                <c:pt idx="19">
                  <c:v>3908.1680000000001</c:v>
                </c:pt>
                <c:pt idx="20">
                  <c:v>4419.665</c:v>
                </c:pt>
                <c:pt idx="21">
                  <c:v>4657.7530000000006</c:v>
                </c:pt>
                <c:pt idx="22">
                  <c:v>4908.3399999999992</c:v>
                </c:pt>
                <c:pt idx="23">
                  <c:v>4952.4650000000001</c:v>
                </c:pt>
                <c:pt idx="24">
                  <c:v>4927.7359999999999</c:v>
                </c:pt>
                <c:pt idx="25">
                  <c:v>4859.0919999999996</c:v>
                </c:pt>
                <c:pt idx="26" formatCode="General">
                  <c:v>4759.6289999999999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35-4A0F-8D85-FD58F2355F31}"/>
            </c:ext>
          </c:extLst>
        </c:ser>
        <c:ser>
          <c:idx val="2"/>
          <c:order val="2"/>
          <c:tx>
            <c:strRef>
              <c:f>'Figure 5'!$A$4</c:f>
              <c:strCache>
                <c:ptCount val="1"/>
                <c:pt idx="0">
                  <c:v>Group Health and Life Insurance</c:v>
                </c:pt>
              </c:strCache>
            </c:strRef>
          </c:tx>
          <c:cat>
            <c:strRef>
              <c:f>'Figure 5'!$B$1:$AB$1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'Figure 5'!$B$4:$AB$4</c:f>
              <c:numCache>
                <c:formatCode>"$"#,##0.0</c:formatCode>
                <c:ptCount val="27"/>
                <c:pt idx="8">
                  <c:v>985.17399999999998</c:v>
                </c:pt>
                <c:pt idx="9">
                  <c:v>1066.848</c:v>
                </c:pt>
                <c:pt idx="10">
                  <c:v>1158.807</c:v>
                </c:pt>
                <c:pt idx="11">
                  <c:v>1265.2080000000001</c:v>
                </c:pt>
                <c:pt idx="12">
                  <c:v>1402.9269999999999</c:v>
                </c:pt>
                <c:pt idx="13">
                  <c:v>1512.845</c:v>
                </c:pt>
                <c:pt idx="14">
                  <c:v>1630.0129999999999</c:v>
                </c:pt>
                <c:pt idx="15">
                  <c:v>1767.625</c:v>
                </c:pt>
                <c:pt idx="16">
                  <c:v>1908.81</c:v>
                </c:pt>
                <c:pt idx="17">
                  <c:v>2082.6289999999999</c:v>
                </c:pt>
                <c:pt idx="18">
                  <c:v>2322.8969999999999</c:v>
                </c:pt>
                <c:pt idx="19">
                  <c:v>2554.0390000000002</c:v>
                </c:pt>
                <c:pt idx="20">
                  <c:v>2609.4920000000002</c:v>
                </c:pt>
                <c:pt idx="21">
                  <c:v>2770.7440000000001</c:v>
                </c:pt>
                <c:pt idx="22">
                  <c:v>2854.0680000000002</c:v>
                </c:pt>
                <c:pt idx="23">
                  <c:v>2937.3960000000002</c:v>
                </c:pt>
                <c:pt idx="24">
                  <c:v>3035.97</c:v>
                </c:pt>
                <c:pt idx="25">
                  <c:v>3139.0160000000001</c:v>
                </c:pt>
                <c:pt idx="26">
                  <c:v>3250.7579999999998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35-4A0F-8D85-FD58F2355F31}"/>
            </c:ext>
          </c:extLst>
        </c:ser>
        <c:ser>
          <c:idx val="3"/>
          <c:order val="3"/>
          <c:tx>
            <c:strRef>
              <c:f>'Figure 5'!$A$5</c:f>
              <c:strCache>
                <c:ptCount val="1"/>
                <c:pt idx="0">
                  <c:v>Other Liabilities</c:v>
                </c:pt>
              </c:strCache>
            </c:strRef>
          </c:tx>
          <c:cat>
            <c:strRef>
              <c:f>'Figure 5'!$B$1:$AB$1</c:f>
              <c:strCache>
                <c:ptCount val="27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  <c:pt idx="25">
                  <c:v>2019-20</c:v>
                </c:pt>
                <c:pt idx="26">
                  <c:v>2020-21</c:v>
                </c:pt>
              </c:strCache>
            </c:strRef>
          </c:cat>
          <c:val>
            <c:numRef>
              <c:f>'Figure 5'!$B$5:$AB$5</c:f>
              <c:numCache>
                <c:formatCode>"$"#,##0.0</c:formatCode>
                <c:ptCount val="27"/>
                <c:pt idx="0">
                  <c:v>741.31499999999994</c:v>
                </c:pt>
                <c:pt idx="1">
                  <c:v>944.625</c:v>
                </c:pt>
                <c:pt idx="2">
                  <c:v>1424.395</c:v>
                </c:pt>
                <c:pt idx="3">
                  <c:v>1321.91</c:v>
                </c:pt>
                <c:pt idx="4">
                  <c:v>1201.296</c:v>
                </c:pt>
                <c:pt idx="5">
                  <c:v>989.86900000000014</c:v>
                </c:pt>
                <c:pt idx="6">
                  <c:v>700.08199999999999</c:v>
                </c:pt>
                <c:pt idx="7">
                  <c:v>811.97300000000007</c:v>
                </c:pt>
                <c:pt idx="8">
                  <c:v>1002.1860000000001</c:v>
                </c:pt>
                <c:pt idx="9">
                  <c:v>1296.2049999999999</c:v>
                </c:pt>
                <c:pt idx="10">
                  <c:v>1802.923</c:v>
                </c:pt>
                <c:pt idx="11">
                  <c:v>3806.6669999999999</c:v>
                </c:pt>
                <c:pt idx="12">
                  <c:v>3687.5410000000002</c:v>
                </c:pt>
                <c:pt idx="13">
                  <c:v>3568.1410000000001</c:v>
                </c:pt>
                <c:pt idx="14">
                  <c:v>2489.2980000000002</c:v>
                </c:pt>
                <c:pt idx="15">
                  <c:v>2612.654</c:v>
                </c:pt>
                <c:pt idx="16">
                  <c:v>2957.6859999999997</c:v>
                </c:pt>
                <c:pt idx="17">
                  <c:v>2891.2260000000001</c:v>
                </c:pt>
                <c:pt idx="18">
                  <c:v>2723.1130000000003</c:v>
                </c:pt>
                <c:pt idx="19">
                  <c:v>2827.6209999999996</c:v>
                </c:pt>
                <c:pt idx="20">
                  <c:v>2880.7090000000003</c:v>
                </c:pt>
                <c:pt idx="21">
                  <c:v>2768.6</c:v>
                </c:pt>
                <c:pt idx="22">
                  <c:v>2841.098</c:v>
                </c:pt>
                <c:pt idx="23">
                  <c:v>2954.759</c:v>
                </c:pt>
                <c:pt idx="24">
                  <c:v>2496.0710000000017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35-4A0F-8D85-FD58F2355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865152"/>
        <c:axId val="263260800"/>
      </c:areaChart>
      <c:catAx>
        <c:axId val="232865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3260800"/>
        <c:crosses val="autoZero"/>
        <c:auto val="1"/>
        <c:lblAlgn val="ctr"/>
        <c:lblOffset val="100"/>
        <c:noMultiLvlLbl val="0"/>
      </c:catAx>
      <c:valAx>
        <c:axId val="26326080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3286515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7222222222222224E-2"/>
          <c:y val="0.83487350539515892"/>
          <c:w val="0.875"/>
          <c:h val="0.15123760571595218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'Figure 6'!$A$2</c:f>
              <c:strCache>
                <c:ptCount val="1"/>
                <c:pt idx="0">
                  <c:v>Cash/Temp. Invest.</c:v>
                </c:pt>
              </c:strCache>
            </c:strRef>
          </c:tx>
          <c:cat>
            <c:strRef>
              <c:f>'Figure 6'!$B$1:$Z$1</c:f>
              <c:strCache>
                <c:ptCount val="25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</c:strCache>
            </c:strRef>
          </c:cat>
          <c:val>
            <c:numRef>
              <c:f>'Figure 6'!$B$2:$Z$2</c:f>
              <c:numCache>
                <c:formatCode>"$"#,##0.0</c:formatCode>
                <c:ptCount val="25"/>
                <c:pt idx="0">
                  <c:v>282.55799999999999</c:v>
                </c:pt>
                <c:pt idx="1">
                  <c:v>401.08699999999999</c:v>
                </c:pt>
                <c:pt idx="2">
                  <c:v>588.87300000000005</c:v>
                </c:pt>
                <c:pt idx="3">
                  <c:v>480.13400000000001</c:v>
                </c:pt>
                <c:pt idx="4">
                  <c:v>567.56600000000003</c:v>
                </c:pt>
                <c:pt idx="5">
                  <c:v>493.74200000000002</c:v>
                </c:pt>
                <c:pt idx="6">
                  <c:v>485.03399999999999</c:v>
                </c:pt>
                <c:pt idx="7">
                  <c:v>510.17399999999998</c:v>
                </c:pt>
                <c:pt idx="8">
                  <c:v>441.85500000000002</c:v>
                </c:pt>
                <c:pt idx="9">
                  <c:v>254.09899999999999</c:v>
                </c:pt>
                <c:pt idx="10">
                  <c:v>736.327</c:v>
                </c:pt>
                <c:pt idx="11">
                  <c:v>833.80200000000002</c:v>
                </c:pt>
                <c:pt idx="12">
                  <c:v>600.26400000000001</c:v>
                </c:pt>
                <c:pt idx="13">
                  <c:v>1315.99</c:v>
                </c:pt>
                <c:pt idx="14">
                  <c:v>2267.4969999999998</c:v>
                </c:pt>
                <c:pt idx="15">
                  <c:v>1921.837</c:v>
                </c:pt>
                <c:pt idx="16">
                  <c:v>2212.7739999999999</c:v>
                </c:pt>
                <c:pt idx="17">
                  <c:v>2442.9630000000002</c:v>
                </c:pt>
                <c:pt idx="18">
                  <c:v>1970.82</c:v>
                </c:pt>
                <c:pt idx="19">
                  <c:v>1583.0540000000001</c:v>
                </c:pt>
                <c:pt idx="20">
                  <c:v>1334.123</c:v>
                </c:pt>
                <c:pt idx="21">
                  <c:v>2243.828</c:v>
                </c:pt>
                <c:pt idx="22">
                  <c:v>2048.66</c:v>
                </c:pt>
                <c:pt idx="23">
                  <c:v>1752.8579999999999</c:v>
                </c:pt>
                <c:pt idx="24">
                  <c:v>1271.008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7-41B5-85AF-7DBEBD0BD819}"/>
            </c:ext>
          </c:extLst>
        </c:ser>
        <c:ser>
          <c:idx val="1"/>
          <c:order val="1"/>
          <c:tx>
            <c:strRef>
              <c:f>'Figure 6'!$A$3</c:f>
              <c:strCache>
                <c:ptCount val="1"/>
                <c:pt idx="0">
                  <c:v>Equity in GBE</c:v>
                </c:pt>
              </c:strCache>
            </c:strRef>
          </c:tx>
          <c:cat>
            <c:strRef>
              <c:f>'Figure 6'!$B$1:$Z$1</c:f>
              <c:strCache>
                <c:ptCount val="25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</c:strCache>
            </c:strRef>
          </c:cat>
          <c:val>
            <c:numRef>
              <c:f>'Figure 6'!$B$3:$Z$3</c:f>
              <c:numCache>
                <c:formatCode>"$"#,##0.0</c:formatCode>
                <c:ptCount val="25"/>
                <c:pt idx="0">
                  <c:v>583.43100000000004</c:v>
                </c:pt>
                <c:pt idx="1">
                  <c:v>576.98</c:v>
                </c:pt>
                <c:pt idx="2">
                  <c:v>582.58799999999997</c:v>
                </c:pt>
                <c:pt idx="3">
                  <c:v>664.33900000000006</c:v>
                </c:pt>
                <c:pt idx="4">
                  <c:v>723.923</c:v>
                </c:pt>
                <c:pt idx="5">
                  <c:v>732.75300000000004</c:v>
                </c:pt>
                <c:pt idx="6">
                  <c:v>703.89400000000001</c:v>
                </c:pt>
                <c:pt idx="7">
                  <c:v>705.97199999999998</c:v>
                </c:pt>
                <c:pt idx="8">
                  <c:v>630.38699999999994</c:v>
                </c:pt>
                <c:pt idx="9">
                  <c:v>521.02099999999996</c:v>
                </c:pt>
                <c:pt idx="10">
                  <c:v>532.66800000000001</c:v>
                </c:pt>
                <c:pt idx="11">
                  <c:v>555.9</c:v>
                </c:pt>
                <c:pt idx="12">
                  <c:v>632.45000000000005</c:v>
                </c:pt>
                <c:pt idx="13">
                  <c:v>728.00900000000001</c:v>
                </c:pt>
                <c:pt idx="14">
                  <c:v>1131.877</c:v>
                </c:pt>
                <c:pt idx="15">
                  <c:v>1244.3150000000001</c:v>
                </c:pt>
                <c:pt idx="16">
                  <c:v>1343.1279999999999</c:v>
                </c:pt>
                <c:pt idx="17">
                  <c:v>1495.22</c:v>
                </c:pt>
                <c:pt idx="18">
                  <c:v>1837.588</c:v>
                </c:pt>
                <c:pt idx="19">
                  <c:v>2425.7939999999999</c:v>
                </c:pt>
                <c:pt idx="20">
                  <c:v>2817.527</c:v>
                </c:pt>
                <c:pt idx="21">
                  <c:v>3592.1239999999998</c:v>
                </c:pt>
                <c:pt idx="22">
                  <c:v>4563.5020000000004</c:v>
                </c:pt>
                <c:pt idx="23">
                  <c:v>5140.5879999999997</c:v>
                </c:pt>
                <c:pt idx="24">
                  <c:v>5811.88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7-41B5-85AF-7DBEBD0BD819}"/>
            </c:ext>
          </c:extLst>
        </c:ser>
        <c:ser>
          <c:idx val="2"/>
          <c:order val="2"/>
          <c:tx>
            <c:strRef>
              <c:f>'Figure 6'!$A$4</c:f>
              <c:strCache>
                <c:ptCount val="1"/>
                <c:pt idx="0">
                  <c:v>Other Financial Assets</c:v>
                </c:pt>
              </c:strCache>
            </c:strRef>
          </c:tx>
          <c:cat>
            <c:strRef>
              <c:f>'Figure 6'!$B$1:$Z$1</c:f>
              <c:strCache>
                <c:ptCount val="25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2015-16</c:v>
                </c:pt>
                <c:pt idx="22">
                  <c:v>2016-17</c:v>
                </c:pt>
                <c:pt idx="23">
                  <c:v>2017-18</c:v>
                </c:pt>
                <c:pt idx="24">
                  <c:v>2018-19</c:v>
                </c:pt>
              </c:strCache>
            </c:strRef>
          </c:cat>
          <c:val>
            <c:numRef>
              <c:f>'Figure 6'!$B$4:$Z$4</c:f>
              <c:numCache>
                <c:formatCode>"$"#,##0.0</c:formatCode>
                <c:ptCount val="25"/>
                <c:pt idx="0">
                  <c:v>1523.5689999999997</c:v>
                </c:pt>
                <c:pt idx="1">
                  <c:v>1364.3440000000001</c:v>
                </c:pt>
                <c:pt idx="2">
                  <c:v>1247.5290000000002</c:v>
                </c:pt>
                <c:pt idx="3">
                  <c:v>1061.835</c:v>
                </c:pt>
                <c:pt idx="4">
                  <c:v>967.92999999999972</c:v>
                </c:pt>
                <c:pt idx="5">
                  <c:v>683.91499999999985</c:v>
                </c:pt>
                <c:pt idx="6">
                  <c:v>522.67800000000011</c:v>
                </c:pt>
                <c:pt idx="7">
                  <c:v>513.48400000000004</c:v>
                </c:pt>
                <c:pt idx="8">
                  <c:v>435.30699999999996</c:v>
                </c:pt>
                <c:pt idx="9">
                  <c:v>623.89499999999987</c:v>
                </c:pt>
                <c:pt idx="10">
                  <c:v>576.11700000000019</c:v>
                </c:pt>
                <c:pt idx="11">
                  <c:v>728.25400000000002</c:v>
                </c:pt>
                <c:pt idx="12">
                  <c:v>871.02800000000002</c:v>
                </c:pt>
                <c:pt idx="13">
                  <c:v>1132.9459999999995</c:v>
                </c:pt>
                <c:pt idx="14">
                  <c:v>1050.3119999999999</c:v>
                </c:pt>
                <c:pt idx="15">
                  <c:v>1182.8590000000004</c:v>
                </c:pt>
                <c:pt idx="16">
                  <c:v>1417.6490000000006</c:v>
                </c:pt>
                <c:pt idx="17">
                  <c:v>1588.7670000000005</c:v>
                </c:pt>
                <c:pt idx="18">
                  <c:v>1308.1829999999998</c:v>
                </c:pt>
                <c:pt idx="19">
                  <c:v>1262.1389999999994</c:v>
                </c:pt>
                <c:pt idx="20">
                  <c:v>954.84699999999998</c:v>
                </c:pt>
                <c:pt idx="21">
                  <c:v>994.16300000000024</c:v>
                </c:pt>
                <c:pt idx="22">
                  <c:v>1036.4730000000004</c:v>
                </c:pt>
                <c:pt idx="23">
                  <c:v>965.22099999999989</c:v>
                </c:pt>
                <c:pt idx="24" formatCode="&quot;$&quot;#,##0.00">
                  <c:v>993.48700000000008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A7-41B5-85AF-7DBEBD0BD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154304"/>
        <c:axId val="325180416"/>
      </c:areaChart>
      <c:catAx>
        <c:axId val="32515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25180416"/>
        <c:crosses val="autoZero"/>
        <c:auto val="1"/>
        <c:lblAlgn val="ctr"/>
        <c:lblOffset val="100"/>
        <c:noMultiLvlLbl val="0"/>
      </c:catAx>
      <c:valAx>
        <c:axId val="325180416"/>
        <c:scaling>
          <c:orientation val="minMax"/>
          <c:max val="8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32515430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8.7558836395450562E-2"/>
          <c:y val="0.8996883202099738"/>
          <c:w val="0.88321566054243228"/>
          <c:h val="7.2533902012248463E-2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8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487680</xdr:colOff>
      <xdr:row>8</xdr:row>
      <xdr:rowOff>163830</xdr:rowOff>
    </xdr:from>
    <xdr:to>
      <xdr:col>13</xdr:col>
      <xdr:colOff>182880</xdr:colOff>
      <xdr:row>23</xdr:row>
      <xdr:rowOff>163830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22</xdr:col>
      <xdr:colOff>304800</xdr:colOff>
      <xdr:row>24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4219DD-58F8-4838-97B6-65180AFF4A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29</xdr:row>
      <xdr:rowOff>0</xdr:rowOff>
    </xdr:from>
    <xdr:to>
      <xdr:col>13</xdr:col>
      <xdr:colOff>304800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547F1B-7A76-4B9F-893F-DBD706D83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144780</xdr:colOff>
      <xdr:row>8</xdr:row>
      <xdr:rowOff>163830</xdr:rowOff>
    </xdr:from>
    <xdr:to>
      <xdr:col>14</xdr:col>
      <xdr:colOff>449580</xdr:colOff>
      <xdr:row>23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14</xdr:row>
      <xdr:rowOff>133350</xdr:rowOff>
    </xdr:from>
    <xdr:to>
      <xdr:col>10</xdr:col>
      <xdr:colOff>175260</xdr:colOff>
      <xdr:row>28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0.23833</cdr:x>
      <cdr:y>0.01806</cdr:y>
    </cdr:from>
    <cdr:to>
      <cdr:x>0.39167</cdr:x>
      <cdr:y>0.09583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89660" y="49530"/>
          <a:ext cx="701040" cy="213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 b="1" baseline="0">
              <a:solidFill>
                <a:srgbClr val="0070C0"/>
              </a:solidFill>
            </a:rPr>
            <a:t>Males</a:t>
          </a:r>
        </a:p>
      </cdr:txBody>
    </cdr:sp>
  </cdr:relSizeAnchor>
  <cdr:relSizeAnchor xmlns:cdr="http://schemas.openxmlformats.org/drawingml/2006/chartDrawing">
    <cdr:from>
      <cdr:x>0.65611</cdr:x>
      <cdr:y>0.02407</cdr:y>
    </cdr:from>
    <cdr:to>
      <cdr:x>0.80944</cdr:x>
      <cdr:y>0.10185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999740" y="66040"/>
          <a:ext cx="701040" cy="213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100" b="1" baseline="0">
              <a:solidFill>
                <a:srgbClr val="E26714"/>
              </a:solidFill>
            </a:rPr>
            <a:t>Females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58</xdr:row>
      <xdr:rowOff>109537</xdr:rowOff>
    </xdr:from>
    <xdr:to>
      <xdr:col>16</xdr:col>
      <xdr:colOff>447675</xdr:colOff>
      <xdr:row>72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457200</xdr:colOff>
      <xdr:row>22</xdr:row>
      <xdr:rowOff>114300</xdr:rowOff>
    </xdr:from>
    <xdr:to>
      <xdr:col>18</xdr:col>
      <xdr:colOff>295275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190500</xdr:colOff>
      <xdr:row>22</xdr:row>
      <xdr:rowOff>33337</xdr:rowOff>
    </xdr:from>
    <xdr:to>
      <xdr:col>28</xdr:col>
      <xdr:colOff>28575</xdr:colOff>
      <xdr:row>36</xdr:row>
      <xdr:rowOff>109537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7D823C-B0F9-450D-B68B-81D159887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0.94271</cdr:y>
    </cdr:from>
    <cdr:to>
      <cdr:x>0.72708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36E6231-D200-4214-816D-E69BDB0B6363}"/>
            </a:ext>
          </a:extLst>
        </cdr:cNvPr>
        <cdr:cNvSpPr txBox="1"/>
      </cdr:nvSpPr>
      <cdr:spPr>
        <a:xfrm xmlns:a="http://schemas.openxmlformats.org/drawingml/2006/main">
          <a:off x="0" y="2586038"/>
          <a:ext cx="3324225" cy="157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b="1" i="1"/>
            <a:t>Sources: Public Accounts (1994-2018) and Budget 2020</a:t>
          </a:r>
          <a:r>
            <a:rPr lang="en-CA" sz="800" b="1" i="1" baseline="0"/>
            <a:t> </a:t>
          </a:r>
          <a:endParaRPr lang="en-CA" sz="800" b="1" i="1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0.00417</cdr:x>
      <cdr:y>0.94271</cdr:y>
    </cdr:from>
    <cdr:to>
      <cdr:x>0.73125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D5EC605-900B-4E16-BD29-190A417188A3}"/>
            </a:ext>
          </a:extLst>
        </cdr:cNvPr>
        <cdr:cNvSpPr txBox="1"/>
      </cdr:nvSpPr>
      <cdr:spPr>
        <a:xfrm xmlns:a="http://schemas.openxmlformats.org/drawingml/2006/main">
          <a:off x="19050" y="2586038"/>
          <a:ext cx="3324225" cy="157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800" b="1" i="1"/>
            <a:t>Sources: Public Accounts (1994-2018) and Budget 2020</a:t>
          </a:r>
          <a:r>
            <a:rPr lang="en-CA" sz="800" b="1" i="1" baseline="0"/>
            <a:t> </a:t>
          </a:r>
          <a:endParaRPr lang="en-CA" sz="800" b="1" i="1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16</xdr:row>
      <xdr:rowOff>140970</xdr:rowOff>
    </xdr:from>
    <xdr:to>
      <xdr:col>14</xdr:col>
      <xdr:colOff>342900</xdr:colOff>
      <xdr:row>31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</xdr:colOff>
      <xdr:row>8</xdr:row>
      <xdr:rowOff>163830</xdr:rowOff>
    </xdr:from>
    <xdr:to>
      <xdr:col>15</xdr:col>
      <xdr:colOff>365760</xdr:colOff>
      <xdr:row>23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365760</xdr:colOff>
      <xdr:row>11</xdr:row>
      <xdr:rowOff>3810</xdr:rowOff>
    </xdr:from>
    <xdr:to>
      <xdr:col>17</xdr:col>
      <xdr:colOff>60960</xdr:colOff>
      <xdr:row>26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0.91267</cdr:y>
    </cdr:from>
    <cdr:to>
      <cdr:x>0.87292</cdr:x>
      <cdr:y>0.99933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7049634-5F71-47DA-B943-19FE2DCAB770}"/>
            </a:ext>
          </a:extLst>
        </cdr:cNvPr>
        <cdr:cNvSpPr txBox="1"/>
      </cdr:nvSpPr>
      <cdr:spPr>
        <a:xfrm xmlns:a="http://schemas.openxmlformats.org/drawingml/2006/main">
          <a:off x="0" y="2607945"/>
          <a:ext cx="39909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800" b="1" i="1"/>
            <a:t>Data</a:t>
          </a:r>
          <a:r>
            <a:rPr lang="en-CA" sz="800" b="1" i="1" baseline="0"/>
            <a:t> Source: NL Public Accounts and parous provincial budgetary documents</a:t>
          </a:r>
          <a:endParaRPr lang="en-CA" sz="800" b="1" i="1"/>
        </a:p>
      </cdr:txBody>
    </cdr:sp>
  </cdr:relSizeAnchor>
  <cdr:relSizeAnchor xmlns:cdr="http://schemas.openxmlformats.org/drawingml/2006/chartDrawing">
    <cdr:from>
      <cdr:x>0.14958</cdr:x>
      <cdr:y>0.466</cdr:y>
    </cdr:from>
    <cdr:to>
      <cdr:x>0.91417</cdr:x>
      <cdr:y>0.84267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2B4204E-7038-4A69-B0DA-66B258D5940A}"/>
            </a:ext>
          </a:extLst>
        </cdr:cNvPr>
        <cdr:cNvSpPr txBox="1"/>
      </cdr:nvSpPr>
      <cdr:spPr>
        <a:xfrm xmlns:a="http://schemas.openxmlformats.org/drawingml/2006/main">
          <a:off x="683894" y="1331595"/>
          <a:ext cx="3495675" cy="107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 b="1" i="0">
              <a:solidFill>
                <a:srgbClr val="FF0000"/>
              </a:solidFill>
            </a:rPr>
            <a:t>Over 60</a:t>
          </a:r>
          <a:r>
            <a:rPr lang="en-CA" sz="1100" b="1" i="0" baseline="0">
              <a:solidFill>
                <a:srgbClr val="FF0000"/>
              </a:solidFill>
            </a:rPr>
            <a:t> years, </a:t>
          </a:r>
          <a:r>
            <a:rPr lang="en-CA" sz="1100" b="1" i="0">
              <a:solidFill>
                <a:srgbClr val="FF0000"/>
              </a:solidFill>
            </a:rPr>
            <a:t>NL had 3 cash surpluses prior to oil bubble, which totalled $20 M.  The cumulatuve cash-based deficits $5 </a:t>
          </a:r>
          <a:r>
            <a:rPr lang="en-CA" sz="1100" b="1" i="0" baseline="0">
              <a:solidFill>
                <a:srgbClr val="FF0000"/>
              </a:solidFill>
            </a:rPr>
            <a:t> B to 1949-94 and another $9.3 from 1995-21.  The accrual-based defcit 1995-21 was $5.3 B</a:t>
          </a:r>
          <a:endParaRPr lang="en-CA" sz="1100" b="1" i="0">
            <a:solidFill>
              <a:srgbClr val="FF0000"/>
            </a:solidFill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</xdr:colOff>
      <xdr:row>8</xdr:row>
      <xdr:rowOff>163830</xdr:rowOff>
    </xdr:from>
    <xdr:to>
      <xdr:col>15</xdr:col>
      <xdr:colOff>365760</xdr:colOff>
      <xdr:row>23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541020</xdr:colOff>
      <xdr:row>13</xdr:row>
      <xdr:rowOff>11430</xdr:rowOff>
    </xdr:from>
    <xdr:to>
      <xdr:col>21</xdr:col>
      <xdr:colOff>236220</xdr:colOff>
      <xdr:row>28</xdr:row>
      <xdr:rowOff>11430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</xdr:colOff>
      <xdr:row>11</xdr:row>
      <xdr:rowOff>140970</xdr:rowOff>
    </xdr:from>
    <xdr:to>
      <xdr:col>22</xdr:col>
      <xdr:colOff>205740</xdr:colOff>
      <xdr:row>26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</xdr:colOff>
      <xdr:row>10</xdr:row>
      <xdr:rowOff>140970</xdr:rowOff>
    </xdr:from>
    <xdr:to>
      <xdr:col>21</xdr:col>
      <xdr:colOff>502920</xdr:colOff>
      <xdr:row>25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</xdr:colOff>
      <xdr:row>8</xdr:row>
      <xdr:rowOff>163830</xdr:rowOff>
    </xdr:from>
    <xdr:to>
      <xdr:col>20</xdr:col>
      <xdr:colOff>495300</xdr:colOff>
      <xdr:row>23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0.91267</cdr:y>
    </cdr:from>
    <cdr:to>
      <cdr:x>0.87292</cdr:x>
      <cdr:y>0.99933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7049634-5F71-47DA-B943-19FE2DCAB770}"/>
            </a:ext>
          </a:extLst>
        </cdr:cNvPr>
        <cdr:cNvSpPr txBox="1"/>
      </cdr:nvSpPr>
      <cdr:spPr>
        <a:xfrm xmlns:a="http://schemas.openxmlformats.org/drawingml/2006/main">
          <a:off x="0" y="2607945"/>
          <a:ext cx="39909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800" b="1" i="1"/>
            <a:t>Data</a:t>
          </a:r>
          <a:r>
            <a:rPr lang="en-CA" sz="800" b="1" i="1" baseline="0"/>
            <a:t> Source: NL Public Accounts and parous provincial budgetary documents</a:t>
          </a:r>
          <a:endParaRPr lang="en-CA" sz="800" b="1" i="1"/>
        </a:p>
      </cdr:txBody>
    </cdr:sp>
  </cdr:relSizeAnchor>
  <cdr:relSizeAnchor xmlns:cdr="http://schemas.openxmlformats.org/drawingml/2006/chartDrawing">
    <cdr:from>
      <cdr:x>0.14375</cdr:x>
      <cdr:y>0.13</cdr:y>
    </cdr:from>
    <cdr:to>
      <cdr:x>0.82292</cdr:x>
      <cdr:y>0.28667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5F48B6A-1998-4CE7-91ED-A0609726D891}"/>
            </a:ext>
          </a:extLst>
        </cdr:cNvPr>
        <cdr:cNvSpPr txBox="1"/>
      </cdr:nvSpPr>
      <cdr:spPr>
        <a:xfrm xmlns:a="http://schemas.openxmlformats.org/drawingml/2006/main">
          <a:off x="657225" y="371475"/>
          <a:ext cx="310515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 b="1">
              <a:solidFill>
                <a:srgbClr val="FF0000"/>
              </a:solidFill>
            </a:rPr>
            <a:t>NL Received $3.1 B from 1985 Accord, $2.0 B from the 2005 Accord and $2.5 B from the 2019 Accord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0.91267</cdr:y>
    </cdr:from>
    <cdr:to>
      <cdr:x>0.87292</cdr:x>
      <cdr:y>0.99933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7049634-5F71-47DA-B943-19FE2DCAB770}"/>
            </a:ext>
          </a:extLst>
        </cdr:cNvPr>
        <cdr:cNvSpPr txBox="1"/>
      </cdr:nvSpPr>
      <cdr:spPr>
        <a:xfrm xmlns:a="http://schemas.openxmlformats.org/drawingml/2006/main">
          <a:off x="0" y="2607945"/>
          <a:ext cx="39909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800" b="1" i="1"/>
            <a:t>Data</a:t>
          </a:r>
          <a:r>
            <a:rPr lang="en-CA" sz="800" b="1" i="1" baseline="0"/>
            <a:t> Source: NL Public Accounts and parous provincial budgetary documents</a:t>
          </a:r>
          <a:endParaRPr lang="en-CA" sz="800" b="1" i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8</xdr:row>
      <xdr:rowOff>163830</xdr:rowOff>
    </xdr:from>
    <xdr:to>
      <xdr:col>13</xdr:col>
      <xdr:colOff>563880</xdr:colOff>
      <xdr:row>23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15240</xdr:colOff>
      <xdr:row>27</xdr:row>
      <xdr:rowOff>41910</xdr:rowOff>
    </xdr:from>
    <xdr:to>
      <xdr:col>34</xdr:col>
      <xdr:colOff>236220</xdr:colOff>
      <xdr:row>42</xdr:row>
      <xdr:rowOff>41910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</xdr:colOff>
      <xdr:row>8</xdr:row>
      <xdr:rowOff>163830</xdr:rowOff>
    </xdr:from>
    <xdr:to>
      <xdr:col>15</xdr:col>
      <xdr:colOff>365760</xdr:colOff>
      <xdr:row>23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365760</xdr:colOff>
      <xdr:row>8</xdr:row>
      <xdr:rowOff>163830</xdr:rowOff>
    </xdr:from>
    <xdr:to>
      <xdr:col>19</xdr:col>
      <xdr:colOff>297180</xdr:colOff>
      <xdr:row>23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60960</xdr:colOff>
      <xdr:row>8</xdr:row>
      <xdr:rowOff>163830</xdr:rowOff>
    </xdr:from>
    <xdr:to>
      <xdr:col>20</xdr:col>
      <xdr:colOff>365760</xdr:colOff>
      <xdr:row>23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de/Desktop/2020%20old%204/debt%202019%20CTJ/Copy%20of%20Fig%204NewfoundlandandLabrador%205%20Yr%20Coho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de/Desktop/2020%20old%204/debt%202019%20CTJ/nl%20annual%20pop%202019%20with%20proj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foundlandandLabrador 5 Yr Co"/>
    </sheetNames>
    <sheetDataSet>
      <sheetData sheetId="0">
        <row r="14">
          <cell r="B14" t="str">
            <v>Male</v>
          </cell>
          <cell r="C14" t="str">
            <v>Female</v>
          </cell>
        </row>
        <row r="15">
          <cell r="A15" t="str">
            <v>0-4</v>
          </cell>
          <cell r="B15">
            <v>-11430</v>
          </cell>
          <cell r="C15">
            <v>10930</v>
          </cell>
        </row>
        <row r="16">
          <cell r="A16" t="str">
            <v xml:space="preserve"> 5-9</v>
          </cell>
          <cell r="B16">
            <v>-13430</v>
          </cell>
          <cell r="C16">
            <v>12610</v>
          </cell>
        </row>
        <row r="17">
          <cell r="A17" t="str">
            <v xml:space="preserve"> 10-14</v>
          </cell>
          <cell r="B17">
            <v>-13335</v>
          </cell>
          <cell r="C17">
            <v>12700</v>
          </cell>
        </row>
        <row r="18">
          <cell r="A18" t="str">
            <v>15-19</v>
          </cell>
          <cell r="B18">
            <v>-13980</v>
          </cell>
          <cell r="C18">
            <v>13275</v>
          </cell>
        </row>
        <row r="19">
          <cell r="A19" t="str">
            <v>20-24</v>
          </cell>
          <cell r="B19">
            <v>-13920</v>
          </cell>
          <cell r="C19">
            <v>13785</v>
          </cell>
        </row>
        <row r="20">
          <cell r="A20" t="str">
            <v>25-29</v>
          </cell>
          <cell r="B20">
            <v>-14095</v>
          </cell>
          <cell r="C20">
            <v>14150</v>
          </cell>
        </row>
        <row r="21">
          <cell r="A21" t="str">
            <v>30-34</v>
          </cell>
          <cell r="B21">
            <v>-14185</v>
          </cell>
          <cell r="C21">
            <v>15220</v>
          </cell>
        </row>
        <row r="22">
          <cell r="A22" t="str">
            <v>35-39</v>
          </cell>
          <cell r="B22">
            <v>-14555</v>
          </cell>
          <cell r="C22">
            <v>16185</v>
          </cell>
        </row>
        <row r="23">
          <cell r="A23" t="str">
            <v>40-44</v>
          </cell>
          <cell r="B23">
            <v>-16745</v>
          </cell>
          <cell r="C23">
            <v>17760</v>
          </cell>
        </row>
        <row r="24">
          <cell r="A24" t="str">
            <v>45-49</v>
          </cell>
          <cell r="B24">
            <v>-18740</v>
          </cell>
          <cell r="C24">
            <v>19920</v>
          </cell>
        </row>
        <row r="25">
          <cell r="A25" t="str">
            <v>50-54</v>
          </cell>
          <cell r="B25">
            <v>-20730</v>
          </cell>
          <cell r="C25">
            <v>21890</v>
          </cell>
        </row>
        <row r="26">
          <cell r="A26" t="str">
            <v>55-59</v>
          </cell>
          <cell r="B26">
            <v>-21035</v>
          </cell>
          <cell r="C26">
            <v>22045</v>
          </cell>
        </row>
        <row r="27">
          <cell r="A27" t="str">
            <v>60-64</v>
          </cell>
          <cell r="B27">
            <v>-20570</v>
          </cell>
          <cell r="C27">
            <v>21460</v>
          </cell>
        </row>
        <row r="28">
          <cell r="A28" t="str">
            <v>65-69</v>
          </cell>
          <cell r="B28">
            <v>-18305</v>
          </cell>
          <cell r="C28">
            <v>19180</v>
          </cell>
        </row>
        <row r="29">
          <cell r="A29" t="str">
            <v>70-74</v>
          </cell>
          <cell r="B29">
            <v>-12725</v>
          </cell>
          <cell r="C29">
            <v>13445</v>
          </cell>
        </row>
        <row r="30">
          <cell r="A30" t="str">
            <v>75-79</v>
          </cell>
          <cell r="B30">
            <v>-8015</v>
          </cell>
          <cell r="C30">
            <v>8935</v>
          </cell>
        </row>
        <row r="31">
          <cell r="A31" t="str">
            <v>80-84</v>
          </cell>
          <cell r="B31">
            <v>-4885</v>
          </cell>
          <cell r="C31">
            <v>6180</v>
          </cell>
        </row>
        <row r="32">
          <cell r="A32" t="str">
            <v>85-89</v>
          </cell>
          <cell r="B32">
            <v>-2305</v>
          </cell>
          <cell r="C32">
            <v>3875</v>
          </cell>
        </row>
        <row r="33">
          <cell r="A33" t="str">
            <v>90+</v>
          </cell>
          <cell r="B33">
            <v>-935</v>
          </cell>
          <cell r="C33">
            <v>2245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sim (29)"/>
    </sheetNames>
    <sheetDataSet>
      <sheetData sheetId="0">
        <row r="7">
          <cell r="B7" t="str">
            <v>NL pop</v>
          </cell>
          <cell r="C7" t="str">
            <v>NL POP PROJ FA</v>
          </cell>
          <cell r="D7" t="str">
            <v>NL POP PROJ SA</v>
          </cell>
          <cell r="E7" t="str">
            <v>Finance</v>
          </cell>
          <cell r="F7" t="str">
            <v>Trend Continuation</v>
          </cell>
        </row>
        <row r="23">
          <cell r="A23">
            <v>1986</v>
          </cell>
          <cell r="B23">
            <v>576306</v>
          </cell>
          <cell r="E23"/>
        </row>
        <row r="24">
          <cell r="A24">
            <v>1987</v>
          </cell>
          <cell r="B24">
            <v>575242</v>
          </cell>
          <cell r="E24"/>
        </row>
        <row r="25">
          <cell r="A25">
            <v>1988</v>
          </cell>
          <cell r="B25">
            <v>574982</v>
          </cell>
          <cell r="E25"/>
        </row>
        <row r="26">
          <cell r="A26">
            <v>1989</v>
          </cell>
          <cell r="B26">
            <v>576551</v>
          </cell>
          <cell r="E26"/>
        </row>
        <row r="27">
          <cell r="A27">
            <v>1990</v>
          </cell>
          <cell r="B27">
            <v>577368</v>
          </cell>
          <cell r="E27"/>
        </row>
        <row r="28">
          <cell r="A28">
            <v>1991</v>
          </cell>
          <cell r="B28">
            <v>579644</v>
          </cell>
          <cell r="E28"/>
        </row>
        <row r="29">
          <cell r="A29">
            <v>1992</v>
          </cell>
          <cell r="B29">
            <v>580109</v>
          </cell>
          <cell r="E29"/>
        </row>
        <row r="30">
          <cell r="A30">
            <v>1993</v>
          </cell>
          <cell r="B30">
            <v>579977</v>
          </cell>
          <cell r="E30"/>
        </row>
        <row r="31">
          <cell r="A31">
            <v>1994</v>
          </cell>
          <cell r="B31">
            <v>574466</v>
          </cell>
          <cell r="E31"/>
        </row>
        <row r="32">
          <cell r="A32">
            <v>1995</v>
          </cell>
          <cell r="B32">
            <v>567397</v>
          </cell>
          <cell r="E32"/>
        </row>
        <row r="33">
          <cell r="A33">
            <v>1996</v>
          </cell>
          <cell r="B33">
            <v>559698</v>
          </cell>
          <cell r="E33"/>
        </row>
        <row r="34">
          <cell r="A34">
            <v>1997</v>
          </cell>
          <cell r="B34">
            <v>550911</v>
          </cell>
          <cell r="E34"/>
        </row>
        <row r="35">
          <cell r="A35">
            <v>1998</v>
          </cell>
          <cell r="B35">
            <v>539843</v>
          </cell>
          <cell r="E35"/>
        </row>
        <row r="36">
          <cell r="A36">
            <v>1999</v>
          </cell>
          <cell r="B36">
            <v>533329</v>
          </cell>
          <cell r="E36"/>
        </row>
        <row r="37">
          <cell r="A37">
            <v>2000</v>
          </cell>
          <cell r="B37">
            <v>527966</v>
          </cell>
          <cell r="E37"/>
        </row>
        <row r="38">
          <cell r="A38">
            <v>2001</v>
          </cell>
          <cell r="B38">
            <v>522046</v>
          </cell>
          <cell r="E38"/>
        </row>
        <row r="39">
          <cell r="A39">
            <v>2002</v>
          </cell>
          <cell r="B39">
            <v>519483</v>
          </cell>
          <cell r="E39"/>
        </row>
        <row r="40">
          <cell r="A40">
            <v>2003</v>
          </cell>
          <cell r="B40">
            <v>518445</v>
          </cell>
          <cell r="E40"/>
        </row>
        <row r="41">
          <cell r="A41">
            <v>2004</v>
          </cell>
          <cell r="B41">
            <v>517402</v>
          </cell>
          <cell r="E41"/>
        </row>
        <row r="42">
          <cell r="A42">
            <v>2005</v>
          </cell>
          <cell r="B42">
            <v>514315</v>
          </cell>
          <cell r="E42"/>
        </row>
        <row r="43">
          <cell r="A43">
            <v>2006</v>
          </cell>
          <cell r="B43">
            <v>510584</v>
          </cell>
          <cell r="E43"/>
        </row>
        <row r="44">
          <cell r="A44">
            <v>2007</v>
          </cell>
          <cell r="B44">
            <v>509039</v>
          </cell>
          <cell r="E44"/>
        </row>
        <row r="45">
          <cell r="A45">
            <v>2008</v>
          </cell>
          <cell r="B45">
            <v>511543</v>
          </cell>
          <cell r="E45"/>
        </row>
        <row r="46">
          <cell r="A46">
            <v>2009</v>
          </cell>
          <cell r="B46">
            <v>516729</v>
          </cell>
          <cell r="E46"/>
        </row>
        <row r="47">
          <cell r="A47">
            <v>2010</v>
          </cell>
          <cell r="B47">
            <v>521972</v>
          </cell>
          <cell r="E47"/>
        </row>
        <row r="48">
          <cell r="A48">
            <v>2011</v>
          </cell>
          <cell r="B48">
            <v>525037</v>
          </cell>
          <cell r="E48"/>
        </row>
        <row r="49">
          <cell r="A49">
            <v>2012</v>
          </cell>
          <cell r="B49">
            <v>526450</v>
          </cell>
          <cell r="E49"/>
        </row>
        <row r="50">
          <cell r="A50">
            <v>2013</v>
          </cell>
          <cell r="B50">
            <v>527399</v>
          </cell>
          <cell r="E50"/>
        </row>
        <row r="51">
          <cell r="A51">
            <v>2014</v>
          </cell>
          <cell r="B51">
            <v>528386</v>
          </cell>
          <cell r="E51"/>
        </row>
        <row r="52">
          <cell r="A52">
            <v>2015</v>
          </cell>
          <cell r="B52">
            <v>528815</v>
          </cell>
          <cell r="E52"/>
        </row>
        <row r="53">
          <cell r="A53">
            <v>2016</v>
          </cell>
          <cell r="B53">
            <v>530305</v>
          </cell>
          <cell r="E53"/>
        </row>
        <row r="54">
          <cell r="A54">
            <v>2017</v>
          </cell>
          <cell r="B54">
            <v>528817</v>
          </cell>
          <cell r="E54"/>
        </row>
        <row r="55">
          <cell r="A55">
            <v>2018</v>
          </cell>
          <cell r="B55">
            <v>525604</v>
          </cell>
          <cell r="E55"/>
        </row>
        <row r="56">
          <cell r="A56">
            <v>2019</v>
          </cell>
          <cell r="B56">
            <v>521542</v>
          </cell>
          <cell r="C56">
            <v>521542</v>
          </cell>
          <cell r="D56">
            <v>521542</v>
          </cell>
          <cell r="E56">
            <v>521542</v>
          </cell>
          <cell r="F56">
            <v>521542</v>
          </cell>
        </row>
        <row r="57">
          <cell r="A57">
            <v>2020</v>
          </cell>
          <cell r="C57">
            <v>521500</v>
          </cell>
          <cell r="D57">
            <v>523300</v>
          </cell>
          <cell r="E57">
            <v>522724</v>
          </cell>
          <cell r="F57">
            <v>517888.33751899999</v>
          </cell>
        </row>
        <row r="58">
          <cell r="A58">
            <v>2021</v>
          </cell>
          <cell r="C58">
            <v>519600</v>
          </cell>
          <cell r="D58">
            <v>522000</v>
          </cell>
          <cell r="E58">
            <v>520614</v>
          </cell>
          <cell r="F58">
            <v>514260.27077051066</v>
          </cell>
        </row>
        <row r="59">
          <cell r="A59">
            <v>2022</v>
          </cell>
          <cell r="C59">
            <v>517600</v>
          </cell>
          <cell r="D59">
            <v>520600</v>
          </cell>
          <cell r="E59">
            <v>518289</v>
          </cell>
          <cell r="F59">
            <v>510657.62044362782</v>
          </cell>
        </row>
        <row r="60">
          <cell r="A60">
            <v>2023</v>
          </cell>
          <cell r="C60">
            <v>515500</v>
          </cell>
          <cell r="D60">
            <v>519200</v>
          </cell>
          <cell r="E60">
            <v>516653</v>
          </cell>
          <cell r="F60">
            <v>507080.20848361001</v>
          </cell>
        </row>
        <row r="61">
          <cell r="A61">
            <v>2024</v>
          </cell>
          <cell r="C61">
            <v>513300</v>
          </cell>
          <cell r="D61">
            <v>517600</v>
          </cell>
          <cell r="E61">
            <v>516321</v>
          </cell>
          <cell r="F61">
            <v>503527.85808307806</v>
          </cell>
        </row>
        <row r="62">
          <cell r="A62">
            <v>2025</v>
          </cell>
          <cell r="C62">
            <v>511000</v>
          </cell>
          <cell r="D62">
            <v>515900</v>
          </cell>
          <cell r="E62">
            <v>516580</v>
          </cell>
          <cell r="F62">
            <v>500000.39367327705</v>
          </cell>
        </row>
        <row r="63">
          <cell r="A63">
            <v>2026</v>
          </cell>
          <cell r="C63">
            <v>508600</v>
          </cell>
          <cell r="D63">
            <v>514200</v>
          </cell>
          <cell r="E63">
            <v>516779</v>
          </cell>
          <cell r="F63">
            <v>496497.64091539889</v>
          </cell>
        </row>
        <row r="64">
          <cell r="A64">
            <v>2027</v>
          </cell>
          <cell r="C64">
            <v>506200</v>
          </cell>
          <cell r="D64">
            <v>512300</v>
          </cell>
          <cell r="E64">
            <v>516801</v>
          </cell>
          <cell r="F64">
            <v>493019.42669196607</v>
          </cell>
        </row>
        <row r="65">
          <cell r="A65">
            <v>2028</v>
          </cell>
          <cell r="C65">
            <v>503600</v>
          </cell>
          <cell r="D65">
            <v>510300</v>
          </cell>
          <cell r="E65">
            <v>513967</v>
          </cell>
          <cell r="F65">
            <v>489565.57909827551</v>
          </cell>
        </row>
        <row r="66">
          <cell r="A66">
            <v>2029</v>
          </cell>
          <cell r="C66">
            <v>500800</v>
          </cell>
          <cell r="D66">
            <v>508100</v>
          </cell>
          <cell r="E66">
            <v>511642</v>
          </cell>
          <cell r="F66">
            <v>486135.92743390257</v>
          </cell>
        </row>
        <row r="67">
          <cell r="A67">
            <v>2030</v>
          </cell>
          <cell r="C67">
            <v>498000</v>
          </cell>
          <cell r="D67">
            <v>505900</v>
          </cell>
          <cell r="E67">
            <v>510225</v>
          </cell>
          <cell r="F67">
            <v>482730.30219426437</v>
          </cell>
        </row>
        <row r="68">
          <cell r="A68">
            <v>2031</v>
          </cell>
          <cell r="C68">
            <v>495000</v>
          </cell>
          <cell r="D68">
            <v>503500</v>
          </cell>
          <cell r="E68">
            <v>508900</v>
          </cell>
          <cell r="F68">
            <v>479348.53506224247</v>
          </cell>
        </row>
        <row r="69">
          <cell r="A69">
            <v>2032</v>
          </cell>
          <cell r="C69">
            <v>491800</v>
          </cell>
          <cell r="D69">
            <v>501000</v>
          </cell>
          <cell r="E69">
            <v>507385</v>
          </cell>
          <cell r="F69">
            <v>475990.45889986394</v>
          </cell>
        </row>
        <row r="70">
          <cell r="A70">
            <v>2033</v>
          </cell>
          <cell r="C70">
            <v>488500</v>
          </cell>
          <cell r="D70">
            <v>498400</v>
          </cell>
          <cell r="E70">
            <v>505936</v>
          </cell>
          <cell r="F70">
            <v>472655.90774004092</v>
          </cell>
        </row>
        <row r="71">
          <cell r="A71">
            <v>2034</v>
          </cell>
          <cell r="C71">
            <v>485100</v>
          </cell>
          <cell r="D71">
            <v>495700</v>
          </cell>
          <cell r="E71">
            <v>504435</v>
          </cell>
          <cell r="F71">
            <v>469344.71677836805</v>
          </cell>
        </row>
        <row r="72">
          <cell r="A72">
            <v>2035</v>
          </cell>
          <cell r="C72">
            <v>481600</v>
          </cell>
          <cell r="D72">
            <v>493000</v>
          </cell>
          <cell r="E72">
            <v>502803</v>
          </cell>
          <cell r="F72">
            <v>466056.72236497718</v>
          </cell>
        </row>
        <row r="73">
          <cell r="A73">
            <v>2036</v>
          </cell>
          <cell r="C73">
            <v>477900</v>
          </cell>
          <cell r="D73">
            <v>490100</v>
          </cell>
          <cell r="E73">
            <v>501067</v>
          </cell>
          <cell r="F73">
            <v>462791.76199644932</v>
          </cell>
        </row>
        <row r="74">
          <cell r="A74">
            <v>2037</v>
          </cell>
          <cell r="C74">
            <v>474100</v>
          </cell>
          <cell r="D74">
            <v>487200</v>
          </cell>
          <cell r="E74">
            <v>499248</v>
          </cell>
          <cell r="F74">
            <v>459549.67430778319</v>
          </cell>
        </row>
        <row r="75">
          <cell r="A75">
            <v>2038</v>
          </cell>
          <cell r="C75">
            <v>470200</v>
          </cell>
          <cell r="D75">
            <v>484200</v>
          </cell>
          <cell r="E75">
            <v>497333</v>
          </cell>
          <cell r="F75">
            <v>456330.29906442005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nl.communityaccounts.ca/faqs.a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32"/>
  <sheetViews>
    <sheetView tabSelected="1" topLeftCell="A13" workbookViewId="0">
      <selection activeCell="G30" sqref="G30"/>
    </sheetView>
  </sheetViews>
  <sheetFormatPr defaultRowHeight="15"/>
  <cols>
    <col min="1" max="1" width="29.28515625" customWidth="1"/>
    <col min="72" max="72" width="10.140625" customWidth="1"/>
  </cols>
  <sheetData>
    <row r="1" spans="1:73">
      <c r="A1" s="2" t="s">
        <v>0</v>
      </c>
    </row>
    <row r="3" spans="1:73">
      <c r="A3" s="3"/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18</v>
      </c>
      <c r="T3" s="29" t="s">
        <v>19</v>
      </c>
      <c r="U3" s="29" t="s">
        <v>20</v>
      </c>
      <c r="V3" s="29" t="s">
        <v>21</v>
      </c>
      <c r="W3" s="29" t="s">
        <v>22</v>
      </c>
      <c r="X3" s="29" t="s">
        <v>23</v>
      </c>
      <c r="Y3" s="29" t="s">
        <v>24</v>
      </c>
      <c r="Z3" s="29" t="s">
        <v>25</v>
      </c>
      <c r="AA3" s="29" t="s">
        <v>26</v>
      </c>
      <c r="AB3" s="29" t="s">
        <v>27</v>
      </c>
      <c r="AC3" s="29" t="s">
        <v>28</v>
      </c>
      <c r="AD3" s="29" t="s">
        <v>29</v>
      </c>
      <c r="AE3" s="29" t="s">
        <v>30</v>
      </c>
      <c r="AF3" s="29" t="s">
        <v>31</v>
      </c>
      <c r="AG3" s="29" t="s">
        <v>32</v>
      </c>
      <c r="AH3" s="29" t="s">
        <v>33</v>
      </c>
      <c r="AI3" s="29" t="s">
        <v>34</v>
      </c>
      <c r="AJ3" s="29" t="s">
        <v>35</v>
      </c>
      <c r="AK3" s="29" t="s">
        <v>36</v>
      </c>
      <c r="AL3" s="29" t="s">
        <v>37</v>
      </c>
      <c r="AM3" s="29" t="s">
        <v>38</v>
      </c>
      <c r="AN3" s="29" t="s">
        <v>39</v>
      </c>
      <c r="AO3" s="29" t="s">
        <v>40</v>
      </c>
      <c r="AP3" s="29" t="s">
        <v>41</v>
      </c>
      <c r="AQ3" s="29" t="s">
        <v>42</v>
      </c>
      <c r="AR3" s="29" t="s">
        <v>43</v>
      </c>
      <c r="AS3" s="29" t="s">
        <v>44</v>
      </c>
      <c r="AT3" s="29" t="s">
        <v>45</v>
      </c>
      <c r="AU3" s="29" t="s">
        <v>46</v>
      </c>
      <c r="AV3" s="29" t="s">
        <v>47</v>
      </c>
      <c r="AW3" s="29" t="s">
        <v>48</v>
      </c>
      <c r="AX3" s="29" t="s">
        <v>49</v>
      </c>
      <c r="AY3" s="29" t="s">
        <v>50</v>
      </c>
      <c r="AZ3" s="29" t="s">
        <v>51</v>
      </c>
      <c r="BA3" s="29" t="s">
        <v>52</v>
      </c>
      <c r="BB3" s="29" t="s">
        <v>53</v>
      </c>
      <c r="BC3" s="29" t="s">
        <v>54</v>
      </c>
      <c r="BD3" s="29" t="s">
        <v>55</v>
      </c>
      <c r="BE3" s="29" t="s">
        <v>56</v>
      </c>
      <c r="BF3" s="29" t="s">
        <v>57</v>
      </c>
      <c r="BG3" s="29" t="s">
        <v>58</v>
      </c>
      <c r="BH3" s="29" t="s">
        <v>59</v>
      </c>
      <c r="BI3" s="29" t="s">
        <v>60</v>
      </c>
      <c r="BJ3" s="29" t="s">
        <v>61</v>
      </c>
      <c r="BK3" s="29" t="s">
        <v>62</v>
      </c>
      <c r="BL3" s="29" t="s">
        <v>63</v>
      </c>
      <c r="BM3" s="29" t="s">
        <v>64</v>
      </c>
      <c r="BN3" s="29" t="s">
        <v>65</v>
      </c>
      <c r="BO3" s="29" t="s">
        <v>66</v>
      </c>
      <c r="BP3" s="29" t="s">
        <v>67</v>
      </c>
      <c r="BQ3" s="29" t="s">
        <v>68</v>
      </c>
      <c r="BR3" s="29" t="s">
        <v>69</v>
      </c>
      <c r="BS3" s="29" t="s">
        <v>70</v>
      </c>
      <c r="BT3" s="29" t="s">
        <v>230</v>
      </c>
      <c r="BU3" s="29" t="s">
        <v>249</v>
      </c>
    </row>
    <row r="4" spans="1:73">
      <c r="A4" s="3" t="s">
        <v>71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>
        <v>-373.95699999999988</v>
      </c>
      <c r="AV4" s="21">
        <v>-190.14300000000003</v>
      </c>
      <c r="AW4" s="21">
        <v>-107.23700000000002</v>
      </c>
      <c r="AX4" s="21">
        <v>132.5919999999999</v>
      </c>
      <c r="AY4" s="21">
        <v>-187.13300000000012</v>
      </c>
      <c r="AZ4" s="21">
        <v>-268.95500000000021</v>
      </c>
      <c r="BA4" s="21">
        <v>-349.66400000000039</v>
      </c>
      <c r="BB4" s="21">
        <v>-467.81300000000027</v>
      </c>
      <c r="BC4" s="21">
        <v>-644.36499999999955</v>
      </c>
      <c r="BD4" s="21">
        <v>-913.60099999999977</v>
      </c>
      <c r="BE4" s="21">
        <v>-488.84700000000032</v>
      </c>
      <c r="BF4" s="21">
        <v>199.28200000000001</v>
      </c>
      <c r="BG4" s="21">
        <v>154.0849999999995</v>
      </c>
      <c r="BH4" s="21">
        <v>1420.6719999999996</v>
      </c>
      <c r="BI4" s="21">
        <v>2350.400000000001</v>
      </c>
      <c r="BJ4" s="21">
        <v>-32.574999999999932</v>
      </c>
      <c r="BK4" s="21">
        <v>593.60300000000018</v>
      </c>
      <c r="BL4" s="21">
        <v>974.15699999999913</v>
      </c>
      <c r="BM4" s="21">
        <v>-195.02500000000023</v>
      </c>
      <c r="BN4" s="21">
        <v>-388.56699999999995</v>
      </c>
      <c r="BO4" s="21">
        <v>-1005.904</v>
      </c>
      <c r="BP4" s="21">
        <v>-2206.0590000000002</v>
      </c>
      <c r="BQ4" s="21">
        <v>-1147.7719999999999</v>
      </c>
      <c r="BR4" s="21">
        <v>-910.75</v>
      </c>
      <c r="BS4" s="21">
        <v>-552.02099999999996</v>
      </c>
      <c r="BT4" s="21">
        <v>1117.181</v>
      </c>
      <c r="BU4" s="21">
        <v>-1644.444</v>
      </c>
    </row>
    <row r="5" spans="1:73">
      <c r="A5" s="3" t="s">
        <v>72</v>
      </c>
      <c r="B5" s="21">
        <v>8.0960000000000001</v>
      </c>
      <c r="C5" s="21">
        <v>-7.2519999999999998</v>
      </c>
      <c r="D5" s="21">
        <v>-13.317</v>
      </c>
      <c r="E5" s="21">
        <v>-4.6929999999999996</v>
      </c>
      <c r="F5" s="21">
        <v>-5.859</v>
      </c>
      <c r="G5" s="21">
        <v>-13.451000000000001</v>
      </c>
      <c r="H5" s="21">
        <v>-12.423</v>
      </c>
      <c r="I5" s="21">
        <v>-11.677</v>
      </c>
      <c r="J5" s="21">
        <v>-13.026999999999999</v>
      </c>
      <c r="K5" s="21">
        <v>-0.248</v>
      </c>
      <c r="L5" s="21">
        <v>-6.3289999999999997</v>
      </c>
      <c r="M5" s="21">
        <v>-11.114000000000001</v>
      </c>
      <c r="N5" s="21">
        <v>-9.1590000000000007</v>
      </c>
      <c r="O5" s="21">
        <v>-11.696999999999999</v>
      </c>
      <c r="P5" s="21">
        <v>-18.062999999999999</v>
      </c>
      <c r="Q5" s="21">
        <v>-16.771000000000001</v>
      </c>
      <c r="R5" s="21">
        <v>-15.771000000000001</v>
      </c>
      <c r="S5" s="21">
        <v>-70.433999999999997</v>
      </c>
      <c r="T5" s="21">
        <v>-85.986000000000004</v>
      </c>
      <c r="U5" s="21">
        <v>-57.317</v>
      </c>
      <c r="V5" s="21">
        <v>-37.247</v>
      </c>
      <c r="W5" s="21">
        <v>-61.366999999999997</v>
      </c>
      <c r="X5" s="21">
        <v>-96.462000000000003</v>
      </c>
      <c r="Y5" s="21">
        <v>-150.45500000000001</v>
      </c>
      <c r="Z5" s="21">
        <v>-110.705</v>
      </c>
      <c r="AA5" s="21">
        <v>-125.724</v>
      </c>
      <c r="AB5" s="21">
        <v>-167.48599999999999</v>
      </c>
      <c r="AC5" s="21">
        <v>-229.16800000000001</v>
      </c>
      <c r="AD5" s="21">
        <v>-124.224</v>
      </c>
      <c r="AE5" s="21">
        <v>-188.637</v>
      </c>
      <c r="AF5" s="21">
        <v>-121.878</v>
      </c>
      <c r="AG5" s="21">
        <v>-86.665000000000006</v>
      </c>
      <c r="AH5" s="21">
        <v>-148.19399999999999</v>
      </c>
      <c r="AI5" s="21">
        <v>-191.01300000000001</v>
      </c>
      <c r="AJ5" s="21">
        <v>-326.02999999999997</v>
      </c>
      <c r="AK5" s="21">
        <v>-252.161</v>
      </c>
      <c r="AL5" s="21">
        <v>-253.82599999999999</v>
      </c>
      <c r="AM5" s="21">
        <v>-230.54300000000001</v>
      </c>
      <c r="AN5" s="21">
        <v>-200.20500000000001</v>
      </c>
      <c r="AO5" s="21">
        <v>-225.92500000000001</v>
      </c>
      <c r="AP5" s="21">
        <v>-174.85900000000001</v>
      </c>
      <c r="AQ5" s="21">
        <v>-347.34500000000003</v>
      </c>
      <c r="AR5" s="21">
        <v>-276.404</v>
      </c>
      <c r="AS5" s="21">
        <v>-261.05</v>
      </c>
      <c r="AT5" s="21">
        <v>-205.25</v>
      </c>
      <c r="AU5" s="21">
        <v>-127.19</v>
      </c>
      <c r="AV5" s="21">
        <v>9.3879999999999999</v>
      </c>
      <c r="AW5" s="21">
        <v>-18.640999999999998</v>
      </c>
      <c r="AX5" s="21">
        <v>-6.7309999999999999</v>
      </c>
      <c r="AY5" s="21">
        <v>3.8410000000000002</v>
      </c>
      <c r="AZ5" s="21">
        <v>-22.922000000000001</v>
      </c>
      <c r="BA5" s="21">
        <v>-26.061</v>
      </c>
      <c r="BB5" s="21">
        <v>-47.25</v>
      </c>
      <c r="BC5" s="21">
        <v>-36.198</v>
      </c>
      <c r="BD5" s="21">
        <v>-134.71100000000001</v>
      </c>
      <c r="BE5" s="21">
        <v>-83.376000000000005</v>
      </c>
      <c r="BF5" s="21">
        <v>524.28599999999994</v>
      </c>
      <c r="BG5" s="21">
        <v>140.929</v>
      </c>
      <c r="BH5" s="21">
        <v>1071.2619999999999</v>
      </c>
      <c r="BI5" s="21">
        <v>2193.4479999999999</v>
      </c>
      <c r="BJ5" s="21">
        <v>8.9339999999999993</v>
      </c>
      <c r="BK5" s="21">
        <v>452.93099999999998</v>
      </c>
      <c r="BL5" s="21">
        <v>700.60599999999999</v>
      </c>
      <c r="BM5" s="21">
        <v>-68.911000000000001</v>
      </c>
      <c r="BN5" s="21">
        <v>-457.02199999999999</v>
      </c>
      <c r="BO5" s="21">
        <v>-676.47199999999998</v>
      </c>
      <c r="BP5" s="21">
        <v>-2558.2950000000001</v>
      </c>
      <c r="BQ5" s="21">
        <v>-1655.394</v>
      </c>
      <c r="BR5" s="21">
        <v>-2008.3130000000001</v>
      </c>
      <c r="BS5" s="21">
        <v>-1724.3150000000001</v>
      </c>
      <c r="BT5" s="21">
        <v>-1671.2819999999999</v>
      </c>
      <c r="BU5" s="21">
        <v>-2149.0700000000002</v>
      </c>
    </row>
    <row r="6" spans="1:73">
      <c r="A6" t="s">
        <v>262</v>
      </c>
      <c r="BB6" s="82">
        <f>+BB32</f>
        <v>51.363999999999997</v>
      </c>
      <c r="BC6" s="82">
        <f t="shared" ref="BC6:BU6" si="0">+BC32</f>
        <v>176.989</v>
      </c>
      <c r="BD6" s="82">
        <f t="shared" si="0"/>
        <v>205.18299999999999</v>
      </c>
      <c r="BE6" s="82">
        <f t="shared" si="0"/>
        <v>129.34200000000001</v>
      </c>
      <c r="BF6" s="82">
        <f t="shared" si="0"/>
        <v>322.3</v>
      </c>
      <c r="BG6" s="82">
        <f t="shared" si="0"/>
        <v>329.00200000000001</v>
      </c>
      <c r="BH6" s="82">
        <f t="shared" si="0"/>
        <v>494.27499999999998</v>
      </c>
      <c r="BI6" s="82">
        <f t="shared" si="0"/>
        <v>1709.5140000000001</v>
      </c>
      <c r="BJ6" s="82">
        <f t="shared" si="0"/>
        <v>465.28800000000001</v>
      </c>
      <c r="BK6" s="82">
        <f t="shared" si="0"/>
        <v>641.86199999999997</v>
      </c>
      <c r="BL6" s="82">
        <f t="shared" si="0"/>
        <v>536.12099999999998</v>
      </c>
      <c r="BM6" s="82">
        <f t="shared" si="0"/>
        <v>0</v>
      </c>
      <c r="BN6" s="82">
        <f t="shared" si="0"/>
        <v>0</v>
      </c>
      <c r="BO6" s="82">
        <f t="shared" si="0"/>
        <v>0</v>
      </c>
      <c r="BP6" s="82">
        <f t="shared" si="0"/>
        <v>0</v>
      </c>
      <c r="BQ6" s="82">
        <f t="shared" si="0"/>
        <v>0</v>
      </c>
      <c r="BR6" s="82">
        <f t="shared" si="0"/>
        <v>0</v>
      </c>
      <c r="BS6" s="82">
        <f t="shared" si="0"/>
        <v>0</v>
      </c>
      <c r="BT6" s="82">
        <f t="shared" si="0"/>
        <v>2355.732</v>
      </c>
      <c r="BU6" s="82">
        <f t="shared" si="0"/>
        <v>0</v>
      </c>
    </row>
    <row r="26" spans="7:72">
      <c r="G26" s="1" t="s">
        <v>73</v>
      </c>
    </row>
    <row r="29" spans="7:72">
      <c r="BB29" t="s">
        <v>261</v>
      </c>
      <c r="BC29" t="s">
        <v>260</v>
      </c>
      <c r="BD29" t="s">
        <v>259</v>
      </c>
      <c r="BE29" t="s">
        <v>258</v>
      </c>
      <c r="BF29" t="s">
        <v>257</v>
      </c>
      <c r="BG29" t="s">
        <v>256</v>
      </c>
      <c r="BH29" t="s">
        <v>255</v>
      </c>
      <c r="BI29" t="s">
        <v>254</v>
      </c>
      <c r="BJ29" t="s">
        <v>253</v>
      </c>
      <c r="BK29" t="s">
        <v>252</v>
      </c>
      <c r="BL29" t="s">
        <v>251</v>
      </c>
    </row>
    <row r="30" spans="7:72">
      <c r="BB30">
        <v>51.363999999999997</v>
      </c>
      <c r="BC30">
        <v>176.989</v>
      </c>
      <c r="BD30">
        <v>205.18299999999999</v>
      </c>
      <c r="BE30">
        <v>129.34200000000001</v>
      </c>
      <c r="BG30">
        <v>109.78400000000001</v>
      </c>
      <c r="BH30">
        <v>188.578</v>
      </c>
      <c r="BI30">
        <v>556.72900000000004</v>
      </c>
      <c r="BJ30">
        <v>465.28800000000001</v>
      </c>
      <c r="BK30">
        <v>641.86199999999997</v>
      </c>
      <c r="BL30">
        <v>536.12099999999998</v>
      </c>
    </row>
    <row r="31" spans="7:72">
      <c r="BF31">
        <v>322.3</v>
      </c>
      <c r="BG31">
        <v>219.21799999999999</v>
      </c>
      <c r="BH31">
        <v>305.697</v>
      </c>
      <c r="BI31">
        <v>1152.7850000000001</v>
      </c>
    </row>
    <row r="32" spans="7:72">
      <c r="BB32" s="8">
        <f>SUM(BB30:BB31)</f>
        <v>51.363999999999997</v>
      </c>
      <c r="BC32" s="8">
        <f t="shared" ref="BC32:BL32" si="1">SUM(BC30:BC31)</f>
        <v>176.989</v>
      </c>
      <c r="BD32" s="8">
        <f t="shared" si="1"/>
        <v>205.18299999999999</v>
      </c>
      <c r="BE32" s="8">
        <f t="shared" si="1"/>
        <v>129.34200000000001</v>
      </c>
      <c r="BF32" s="8">
        <f t="shared" si="1"/>
        <v>322.3</v>
      </c>
      <c r="BG32" s="8">
        <f t="shared" si="1"/>
        <v>329.00200000000001</v>
      </c>
      <c r="BH32" s="8">
        <f t="shared" si="1"/>
        <v>494.27499999999998</v>
      </c>
      <c r="BI32" s="8">
        <f t="shared" si="1"/>
        <v>1709.5140000000001</v>
      </c>
      <c r="BJ32" s="8">
        <f t="shared" si="1"/>
        <v>465.28800000000001</v>
      </c>
      <c r="BK32" s="8">
        <f t="shared" si="1"/>
        <v>641.86199999999997</v>
      </c>
      <c r="BL32" s="8">
        <f t="shared" si="1"/>
        <v>536.12099999999998</v>
      </c>
      <c r="BT32" s="83">
        <v>2355.732</v>
      </c>
    </row>
  </sheetData>
  <sortState xmlns:xlrd2="http://schemas.microsoft.com/office/spreadsheetml/2017/richdata2" columnSort="1" ref="BB29:BL31">
    <sortCondition ref="BB29:BL29"/>
  </sortState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</sheetPr>
  <dimension ref="A2:AD39"/>
  <sheetViews>
    <sheetView topLeftCell="A19" workbookViewId="0">
      <selection activeCell="T30" sqref="T30"/>
    </sheetView>
  </sheetViews>
  <sheetFormatPr defaultRowHeight="15"/>
  <cols>
    <col min="1" max="1" width="65.28515625" bestFit="1" customWidth="1"/>
    <col min="4" max="23" width="10.140625" customWidth="1"/>
    <col min="24" max="30" width="10.140625" bestFit="1" customWidth="1"/>
  </cols>
  <sheetData>
    <row r="2" spans="1:30">
      <c r="D2" s="74" t="s">
        <v>46</v>
      </c>
      <c r="E2" s="74" t="s">
        <v>47</v>
      </c>
      <c r="F2" s="74" t="s">
        <v>48</v>
      </c>
      <c r="G2" s="74" t="s">
        <v>49</v>
      </c>
      <c r="H2" s="74" t="s">
        <v>50</v>
      </c>
      <c r="I2" s="74" t="s">
        <v>51</v>
      </c>
      <c r="J2" s="74" t="s">
        <v>52</v>
      </c>
      <c r="K2" s="74" t="s">
        <v>53</v>
      </c>
      <c r="L2" s="74" t="s">
        <v>54</v>
      </c>
      <c r="M2" s="74" t="s">
        <v>55</v>
      </c>
      <c r="N2" s="74" t="s">
        <v>56</v>
      </c>
      <c r="O2" s="74">
        <v>38504</v>
      </c>
      <c r="P2" s="74" t="s">
        <v>58</v>
      </c>
      <c r="Q2" s="74" t="s">
        <v>59</v>
      </c>
      <c r="R2" s="74" t="s">
        <v>60</v>
      </c>
      <c r="S2" s="74" t="s">
        <v>61</v>
      </c>
      <c r="T2" s="74" t="s">
        <v>62</v>
      </c>
      <c r="U2" s="74" t="s">
        <v>63</v>
      </c>
      <c r="V2" s="74" t="s">
        <v>64</v>
      </c>
      <c r="W2" s="74" t="s">
        <v>65</v>
      </c>
      <c r="X2" s="74" t="s">
        <v>66</v>
      </c>
      <c r="Y2" s="74" t="s">
        <v>67</v>
      </c>
      <c r="Z2" s="74" t="s">
        <v>68</v>
      </c>
      <c r="AA2" s="74" t="s">
        <v>69</v>
      </c>
      <c r="AB2" s="74" t="s">
        <v>70</v>
      </c>
      <c r="AC2" s="74" t="s">
        <v>230</v>
      </c>
      <c r="AD2" s="74" t="s">
        <v>249</v>
      </c>
    </row>
    <row r="3" spans="1:30">
      <c r="A3" s="34" t="s">
        <v>90</v>
      </c>
      <c r="B3" s="34"/>
      <c r="C3" s="35"/>
      <c r="D3" s="33">
        <v>494.57400000000001</v>
      </c>
      <c r="E3" s="33">
        <v>553.63199999999995</v>
      </c>
      <c r="F3" s="33">
        <v>617.81399999999996</v>
      </c>
      <c r="G3" s="33">
        <v>543.46400000000006</v>
      </c>
      <c r="H3" s="33">
        <v>545.05700000000002</v>
      </c>
      <c r="I3" s="33">
        <v>604.971</v>
      </c>
      <c r="J3" s="33">
        <v>624.67499999999995</v>
      </c>
      <c r="K3" s="33">
        <v>607.16399999999999</v>
      </c>
      <c r="L3" s="33">
        <v>671.41899999999998</v>
      </c>
      <c r="M3" s="33">
        <v>733.21699999999998</v>
      </c>
      <c r="N3" s="33">
        <v>766.51</v>
      </c>
      <c r="O3" s="33">
        <v>811.18899999999996</v>
      </c>
      <c r="P3" s="33">
        <v>885.71799999999996</v>
      </c>
      <c r="Q3" s="33">
        <v>803.99900000000002</v>
      </c>
      <c r="R3" s="33">
        <v>899.98400000000004</v>
      </c>
      <c r="S3" s="33">
        <v>817.37800000000004</v>
      </c>
      <c r="T3" s="33">
        <v>886.79700000000003</v>
      </c>
      <c r="U3" s="33">
        <v>1011.98</v>
      </c>
      <c r="V3" s="33">
        <v>1158.5219999999999</v>
      </c>
      <c r="W3" s="33">
        <v>1221.741</v>
      </c>
      <c r="X3" s="33">
        <v>1310.2249999999999</v>
      </c>
      <c r="Y3" s="33">
        <v>1308.6690000000001</v>
      </c>
      <c r="Z3" s="33">
        <v>1610.845</v>
      </c>
      <c r="AA3" s="33">
        <v>1472.886</v>
      </c>
      <c r="AB3" s="33">
        <v>1547.6120000000001</v>
      </c>
      <c r="AC3" s="33">
        <v>1600.7760000000001</v>
      </c>
      <c r="AD3" s="33">
        <v>1594.528</v>
      </c>
    </row>
    <row r="4" spans="1:30">
      <c r="A4" s="34" t="s">
        <v>91</v>
      </c>
      <c r="B4" s="34"/>
      <c r="C4" s="35"/>
      <c r="D4" s="33">
        <v>560.42399999999998</v>
      </c>
      <c r="E4" s="33">
        <v>562.03</v>
      </c>
      <c r="F4" s="33">
        <v>571.71</v>
      </c>
      <c r="G4" s="33">
        <v>433.42700000000002</v>
      </c>
      <c r="H4" s="33">
        <v>437.67599999999999</v>
      </c>
      <c r="I4" s="33">
        <v>455.53399999999999</v>
      </c>
      <c r="J4" s="33">
        <v>497.85199999999998</v>
      </c>
      <c r="K4" s="33">
        <v>556.36800000000005</v>
      </c>
      <c r="L4" s="33">
        <v>589.99800000000005</v>
      </c>
      <c r="M4" s="33">
        <v>625.14800000000002</v>
      </c>
      <c r="N4" s="33">
        <v>594.55100000000004</v>
      </c>
      <c r="O4" s="33">
        <v>629.87199999999996</v>
      </c>
      <c r="P4" s="33">
        <v>685.86900000000003</v>
      </c>
      <c r="Q4" s="33">
        <v>685.85599999999999</v>
      </c>
      <c r="R4" s="33">
        <v>757.74199999999996</v>
      </c>
      <c r="S4" s="33">
        <v>703.97500000000002</v>
      </c>
      <c r="T4" s="33">
        <v>799.85</v>
      </c>
      <c r="U4" s="33">
        <v>873.17700000000002</v>
      </c>
      <c r="V4" s="33">
        <v>941.01400000000001</v>
      </c>
      <c r="W4" s="33">
        <v>907.00800000000004</v>
      </c>
      <c r="X4" s="33">
        <v>936.82100000000003</v>
      </c>
      <c r="Y4" s="33">
        <v>905.39800000000002</v>
      </c>
      <c r="Z4" s="33">
        <v>1102.241</v>
      </c>
      <c r="AA4" s="33">
        <v>1243.991</v>
      </c>
      <c r="AB4" s="33">
        <v>1275.45</v>
      </c>
      <c r="AC4" s="33">
        <v>1223.671</v>
      </c>
      <c r="AD4" s="33">
        <v>1104.9269999999999</v>
      </c>
    </row>
    <row r="5" spans="1:30">
      <c r="A5" s="34" t="s">
        <v>92</v>
      </c>
      <c r="B5" s="34"/>
      <c r="C5" s="35"/>
      <c r="D5" s="33">
        <v>53.811999999999998</v>
      </c>
      <c r="E5" s="33">
        <v>62.744999999999997</v>
      </c>
      <c r="F5" s="33">
        <v>64.119</v>
      </c>
      <c r="G5" s="33">
        <v>78.069000000000003</v>
      </c>
      <c r="H5" s="33">
        <v>83.128</v>
      </c>
      <c r="I5" s="33">
        <v>83.626000000000005</v>
      </c>
      <c r="J5" s="33">
        <v>75.433999999999997</v>
      </c>
      <c r="K5" s="33">
        <v>54.905999999999999</v>
      </c>
      <c r="L5" s="33">
        <v>108.645</v>
      </c>
      <c r="M5" s="33">
        <v>139.57499999999999</v>
      </c>
      <c r="N5" s="33">
        <v>171.66300000000001</v>
      </c>
      <c r="O5" s="33">
        <v>295.96199999999999</v>
      </c>
      <c r="P5" s="33">
        <v>341.89600000000002</v>
      </c>
      <c r="Q5" s="33">
        <v>483.89299999999997</v>
      </c>
      <c r="R5" s="33">
        <v>520.00900000000001</v>
      </c>
      <c r="S5" s="33">
        <v>594.93499999999995</v>
      </c>
      <c r="T5" s="33">
        <v>532.58799999999997</v>
      </c>
      <c r="U5" s="33">
        <v>503.43700000000001</v>
      </c>
      <c r="V5" s="33">
        <v>766.57600000000002</v>
      </c>
      <c r="W5" s="33">
        <v>357.79199999999997</v>
      </c>
      <c r="X5" s="33">
        <v>218.577</v>
      </c>
      <c r="Y5" s="33">
        <v>349.63499999999999</v>
      </c>
      <c r="Z5" s="33">
        <v>232.25800000000001</v>
      </c>
      <c r="AA5" s="33">
        <v>301.738</v>
      </c>
      <c r="AB5" s="33">
        <v>378.38299999999998</v>
      </c>
      <c r="AC5" s="33">
        <v>224.68600000000001</v>
      </c>
      <c r="AD5" s="33">
        <v>408.18400000000003</v>
      </c>
    </row>
    <row r="6" spans="1:30">
      <c r="A6" s="34" t="s">
        <v>95</v>
      </c>
      <c r="B6" s="34"/>
      <c r="C6" s="35"/>
      <c r="D6" s="33">
        <v>124.492</v>
      </c>
      <c r="E6" s="33">
        <v>121.379</v>
      </c>
      <c r="F6" s="33">
        <v>109.33</v>
      </c>
      <c r="G6" s="33">
        <v>120.417</v>
      </c>
      <c r="H6" s="33">
        <v>122.51300000000001</v>
      </c>
      <c r="I6" s="33">
        <v>129.22200000000001</v>
      </c>
      <c r="J6" s="33">
        <v>130.393</v>
      </c>
      <c r="K6" s="33">
        <v>131.624</v>
      </c>
      <c r="L6" s="33">
        <v>135.92599999999999</v>
      </c>
      <c r="M6" s="33">
        <v>135.93700000000001</v>
      </c>
      <c r="N6" s="33">
        <v>137.80099999999999</v>
      </c>
      <c r="O6" s="33">
        <v>141.226</v>
      </c>
      <c r="P6" s="33">
        <v>144.63900000000001</v>
      </c>
      <c r="Q6" s="33">
        <v>148.05500000000001</v>
      </c>
      <c r="R6" s="33">
        <v>150.09200000000001</v>
      </c>
      <c r="S6" s="33">
        <v>155.39099999999999</v>
      </c>
      <c r="T6" s="33">
        <v>228.07599999999999</v>
      </c>
      <c r="U6" s="33">
        <v>168.566</v>
      </c>
      <c r="V6" s="33">
        <v>170.684</v>
      </c>
      <c r="W6" s="33">
        <v>185.666</v>
      </c>
      <c r="X6" s="33">
        <v>185.858</v>
      </c>
      <c r="Y6" s="33">
        <v>193.24</v>
      </c>
      <c r="Z6" s="33">
        <v>309.11900000000003</v>
      </c>
      <c r="AA6" s="33">
        <v>258.08800000000002</v>
      </c>
      <c r="AB6" s="33">
        <v>205.36799999999999</v>
      </c>
      <c r="AC6" s="33">
        <v>177.274</v>
      </c>
      <c r="AD6" s="33">
        <v>130.19</v>
      </c>
    </row>
    <row r="7" spans="1:30">
      <c r="A7" s="34" t="s">
        <v>96</v>
      </c>
      <c r="B7" s="34"/>
      <c r="C7" s="3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>
        <v>121.506</v>
      </c>
      <c r="Q7" s="33">
        <v>276.59300000000002</v>
      </c>
      <c r="R7" s="33">
        <v>216.94499999999999</v>
      </c>
      <c r="S7" s="33">
        <v>84.849000000000004</v>
      </c>
      <c r="T7" s="33">
        <v>168.90199999999999</v>
      </c>
      <c r="U7" s="33">
        <v>317.44900000000001</v>
      </c>
      <c r="V7" s="33">
        <v>135.86000000000001</v>
      </c>
      <c r="W7" s="33">
        <v>160.43799999999999</v>
      </c>
      <c r="X7" s="33">
        <v>95.44</v>
      </c>
      <c r="Y7" s="33">
        <v>70.037999999999997</v>
      </c>
      <c r="Z7" s="33">
        <v>60.034999999999997</v>
      </c>
      <c r="AA7" s="33">
        <v>93.352000000000004</v>
      </c>
      <c r="AB7" s="33">
        <v>234.626</v>
      </c>
      <c r="AC7" s="33">
        <v>85.138999999999996</v>
      </c>
      <c r="AD7" s="33">
        <v>94.590999999999994</v>
      </c>
    </row>
    <row r="8" spans="1:30">
      <c r="A8" s="15" t="s">
        <v>244</v>
      </c>
      <c r="B8" s="15"/>
      <c r="C8" s="76"/>
      <c r="D8" s="13"/>
      <c r="E8" s="13"/>
      <c r="F8" s="13"/>
      <c r="G8" s="14">
        <v>0.66</v>
      </c>
      <c r="H8" s="14">
        <v>3.51</v>
      </c>
      <c r="I8" s="14">
        <v>23.89</v>
      </c>
      <c r="J8" s="14">
        <v>39.82</v>
      </c>
      <c r="K8" s="14">
        <v>30.8</v>
      </c>
      <c r="L8" s="14">
        <v>81.27</v>
      </c>
      <c r="M8" s="14">
        <v>126.798</v>
      </c>
      <c r="N8" s="14">
        <v>264.673</v>
      </c>
      <c r="O8" s="14">
        <v>532.53300000000002</v>
      </c>
      <c r="P8" s="14">
        <v>423.041</v>
      </c>
      <c r="Q8" s="14">
        <v>1753.931</v>
      </c>
      <c r="R8" s="14">
        <v>2238.5630000000001</v>
      </c>
      <c r="S8" s="14">
        <v>2121.3110000000001</v>
      </c>
      <c r="T8" s="14">
        <v>2399.444</v>
      </c>
      <c r="U8" s="14">
        <v>2794.6329999999998</v>
      </c>
      <c r="V8" s="14">
        <v>1828.2339999999999</v>
      </c>
      <c r="W8" s="14">
        <v>2125.837</v>
      </c>
      <c r="X8" s="14">
        <v>1562.307</v>
      </c>
      <c r="Y8" s="14">
        <v>514.55700000000002</v>
      </c>
      <c r="Z8" s="14">
        <v>982.69299999999998</v>
      </c>
      <c r="AA8" s="14">
        <v>943.94600000000003</v>
      </c>
      <c r="AB8" s="33">
        <v>1082.5</v>
      </c>
      <c r="AC8" s="33">
        <v>962.19799999999998</v>
      </c>
      <c r="AD8" s="33">
        <v>532.69000000000005</v>
      </c>
    </row>
    <row r="9" spans="1:30">
      <c r="A9" s="15" t="s">
        <v>115</v>
      </c>
      <c r="B9" s="15"/>
      <c r="C9" s="77"/>
      <c r="D9" s="14">
        <v>1710.329</v>
      </c>
      <c r="E9" s="14">
        <v>1572.2660000000001</v>
      </c>
      <c r="F9" s="14">
        <v>1578.441</v>
      </c>
      <c r="G9" s="14">
        <v>2019.4390000000001</v>
      </c>
      <c r="H9" s="14">
        <v>1833.915</v>
      </c>
      <c r="I9" s="14">
        <v>1620.461</v>
      </c>
      <c r="J9" s="14">
        <v>1757.24</v>
      </c>
      <c r="K9" s="14">
        <v>1656.7950000000001</v>
      </c>
      <c r="L9" s="14">
        <v>1589.4110000000001</v>
      </c>
      <c r="M9" s="14">
        <v>1542.768</v>
      </c>
      <c r="N9" s="14">
        <v>1513.4929999999999</v>
      </c>
      <c r="O9" s="14">
        <v>1880.002</v>
      </c>
      <c r="P9" s="14">
        <v>1742.5889999999999</v>
      </c>
      <c r="Q9" s="14">
        <v>1788.046</v>
      </c>
      <c r="R9" s="14">
        <v>2557.616</v>
      </c>
      <c r="S9" s="14">
        <v>1545.442</v>
      </c>
      <c r="T9" s="14">
        <v>1763.4849999999999</v>
      </c>
      <c r="U9" s="14">
        <v>1594.41</v>
      </c>
      <c r="V9" s="14">
        <v>992.11199999999997</v>
      </c>
      <c r="W9" s="14">
        <v>1020.298</v>
      </c>
      <c r="X9" s="14">
        <v>1006.194</v>
      </c>
      <c r="Y9" s="14">
        <v>1059.434</v>
      </c>
      <c r="Z9" s="14">
        <v>1103.9480000000001</v>
      </c>
      <c r="AA9" s="14">
        <v>1184.24</v>
      </c>
      <c r="AB9" s="33">
        <v>1181.69</v>
      </c>
      <c r="AC9" s="33">
        <v>3677.3090000000002</v>
      </c>
      <c r="AD9" s="33">
        <v>1481.7550000000001</v>
      </c>
    </row>
    <row r="10" spans="1:30" s="53" customFormat="1">
      <c r="A10" s="15" t="s">
        <v>97</v>
      </c>
      <c r="B10" s="15"/>
      <c r="C10" s="77"/>
      <c r="D10" s="14">
        <v>727.56200000000013</v>
      </c>
      <c r="E10" s="14">
        <v>876.19100000000026</v>
      </c>
      <c r="F10" s="14">
        <v>862.77800000000002</v>
      </c>
      <c r="G10" s="14">
        <v>933.5740000000003</v>
      </c>
      <c r="H10" s="14">
        <v>926.30099999999948</v>
      </c>
      <c r="I10" s="14">
        <v>981.36899999999901</v>
      </c>
      <c r="J10" s="14">
        <v>906.57599999999934</v>
      </c>
      <c r="K10" s="14">
        <v>1008.8330000000001</v>
      </c>
      <c r="L10" s="14">
        <v>923.28099999999995</v>
      </c>
      <c r="M10" s="14">
        <v>915.87899999999991</v>
      </c>
      <c r="N10" s="14">
        <v>1034.7400000000002</v>
      </c>
      <c r="O10" s="14">
        <v>1264.8039999999992</v>
      </c>
      <c r="P10" s="14">
        <v>1175.907999999999</v>
      </c>
      <c r="Q10" s="14">
        <v>1200.5269999999998</v>
      </c>
      <c r="R10" s="14">
        <v>1291.0100000000011</v>
      </c>
      <c r="S10" s="14">
        <v>1273.4969999999998</v>
      </c>
      <c r="T10" s="14">
        <v>1357.7409999999993</v>
      </c>
      <c r="U10" s="14">
        <v>1548.136000000002</v>
      </c>
      <c r="V10" s="14">
        <v>1512.4909999999995</v>
      </c>
      <c r="W10" s="14">
        <v>1508.6919999999993</v>
      </c>
      <c r="X10" s="14">
        <v>1605.6950000000002</v>
      </c>
      <c r="Y10" s="14">
        <v>1576.1839999999995</v>
      </c>
      <c r="Z10" s="14">
        <v>1755.9269999999999</v>
      </c>
      <c r="AA10" s="14">
        <v>1781.9039999999998</v>
      </c>
      <c r="AB10" s="80">
        <f>+AB11-SUM(AB3:AB9)</f>
        <v>1921.2129999999988</v>
      </c>
      <c r="AC10" s="80">
        <f>+AC11-SUM(AC3:AC9)</f>
        <v>1605.6499999999987</v>
      </c>
      <c r="AD10" s="80">
        <f>+AD11-SUM(AD3:AD9)</f>
        <v>1782.3320000000003</v>
      </c>
    </row>
    <row r="11" spans="1:30">
      <c r="A11" s="19" t="s">
        <v>125</v>
      </c>
      <c r="B11" s="19"/>
      <c r="C11" s="78"/>
      <c r="D11" s="20">
        <v>3671.1930000000002</v>
      </c>
      <c r="E11" s="20">
        <v>3748.2429999999999</v>
      </c>
      <c r="F11" s="20">
        <v>3804.192</v>
      </c>
      <c r="G11" s="20">
        <v>4129.05</v>
      </c>
      <c r="H11" s="20">
        <v>3952.1</v>
      </c>
      <c r="I11" s="20">
        <v>3899.0729999999994</v>
      </c>
      <c r="J11" s="20">
        <v>4031.99</v>
      </c>
      <c r="K11" s="20">
        <v>4046.49</v>
      </c>
      <c r="L11" s="20">
        <v>4099.95</v>
      </c>
      <c r="M11" s="20">
        <v>4219.3220000000001</v>
      </c>
      <c r="N11" s="20">
        <v>4483.4310000000005</v>
      </c>
      <c r="O11" s="20">
        <v>5555.5879999999997</v>
      </c>
      <c r="P11" s="20">
        <v>5521.1659999999993</v>
      </c>
      <c r="Q11" s="20">
        <v>7140.9</v>
      </c>
      <c r="R11" s="20">
        <v>8631.9610000000011</v>
      </c>
      <c r="S11" s="20">
        <v>7296.7780000000002</v>
      </c>
      <c r="T11" s="20">
        <v>8136.8829999999998</v>
      </c>
      <c r="U11" s="20">
        <v>8811.7880000000005</v>
      </c>
      <c r="V11" s="20">
        <v>7505.4929999999995</v>
      </c>
      <c r="W11" s="20">
        <v>7487.4719999999998</v>
      </c>
      <c r="X11" s="20">
        <v>6921.1170000000002</v>
      </c>
      <c r="Y11" s="20">
        <v>5977.1549999999997</v>
      </c>
      <c r="Z11" s="20">
        <v>7157.0659999999998</v>
      </c>
      <c r="AA11" s="20">
        <v>7280.1450000000004</v>
      </c>
      <c r="AB11" s="33">
        <v>7826.8419999999996</v>
      </c>
      <c r="AC11" s="33">
        <v>9556.7029999999995</v>
      </c>
      <c r="AD11" s="33">
        <v>7129.1970000000001</v>
      </c>
    </row>
    <row r="12" spans="1:30">
      <c r="D12" s="74" t="s">
        <v>46</v>
      </c>
      <c r="E12" s="74" t="s">
        <v>47</v>
      </c>
      <c r="F12" s="74" t="s">
        <v>48</v>
      </c>
      <c r="G12" s="74" t="s">
        <v>49</v>
      </c>
      <c r="H12" s="74" t="s">
        <v>50</v>
      </c>
      <c r="I12" s="74" t="s">
        <v>51</v>
      </c>
      <c r="J12" s="74" t="s">
        <v>52</v>
      </c>
      <c r="K12" s="74" t="s">
        <v>53</v>
      </c>
      <c r="L12" s="74" t="s">
        <v>54</v>
      </c>
      <c r="M12" s="74" t="s">
        <v>55</v>
      </c>
      <c r="N12" s="74" t="s">
        <v>56</v>
      </c>
      <c r="O12" s="74" t="s">
        <v>57</v>
      </c>
      <c r="P12" s="74" t="s">
        <v>58</v>
      </c>
      <c r="Q12" s="74" t="s">
        <v>59</v>
      </c>
      <c r="R12" s="74" t="s">
        <v>60</v>
      </c>
      <c r="S12" s="74" t="s">
        <v>61</v>
      </c>
      <c r="T12" s="74" t="s">
        <v>62</v>
      </c>
      <c r="U12" s="74" t="s">
        <v>63</v>
      </c>
      <c r="V12" s="74" t="s">
        <v>64</v>
      </c>
      <c r="W12" s="74" t="s">
        <v>65</v>
      </c>
      <c r="X12" s="74" t="s">
        <v>66</v>
      </c>
      <c r="Y12" s="74" t="s">
        <v>67</v>
      </c>
      <c r="Z12" s="74" t="s">
        <v>68</v>
      </c>
      <c r="AA12" s="74" t="s">
        <v>69</v>
      </c>
      <c r="AB12" s="74" t="s">
        <v>70</v>
      </c>
      <c r="AC12" s="74" t="s">
        <v>230</v>
      </c>
      <c r="AD12" s="74" t="s">
        <v>249</v>
      </c>
    </row>
    <row r="13" spans="1:30">
      <c r="C13" s="15" t="s">
        <v>231</v>
      </c>
      <c r="D13" s="44">
        <f t="shared" ref="D13:Z13" si="0">+D3/D11</f>
        <v>0.13471751553241684</v>
      </c>
      <c r="E13" s="44">
        <f t="shared" si="0"/>
        <v>0.14770440443695884</v>
      </c>
      <c r="F13" s="44">
        <f t="shared" si="0"/>
        <v>0.1624034749034749</v>
      </c>
      <c r="G13" s="44">
        <f t="shared" si="0"/>
        <v>0.13161962194693697</v>
      </c>
      <c r="H13" s="44">
        <f t="shared" si="0"/>
        <v>0.13791579160446346</v>
      </c>
      <c r="I13" s="44">
        <f t="shared" si="0"/>
        <v>0.15515764901041865</v>
      </c>
      <c r="J13" s="44">
        <f t="shared" si="0"/>
        <v>0.1549296997264378</v>
      </c>
      <c r="K13" s="44">
        <f t="shared" si="0"/>
        <v>0.15004707783782983</v>
      </c>
      <c r="L13" s="44">
        <f t="shared" si="0"/>
        <v>0.16376272881376602</v>
      </c>
      <c r="M13" s="44">
        <f t="shared" si="0"/>
        <v>0.1737760237308269</v>
      </c>
      <c r="N13" s="44">
        <f t="shared" si="0"/>
        <v>0.17096504886547823</v>
      </c>
      <c r="O13" s="44">
        <f t="shared" si="0"/>
        <v>0.14601316728310307</v>
      </c>
      <c r="P13" s="44">
        <f t="shared" si="0"/>
        <v>0.16042227312129359</v>
      </c>
      <c r="Q13" s="44">
        <f t="shared" si="0"/>
        <v>0.11259070985450015</v>
      </c>
      <c r="R13" s="44">
        <f t="shared" si="0"/>
        <v>0.10426182416718517</v>
      </c>
      <c r="S13" s="44">
        <f t="shared" si="0"/>
        <v>0.11201903086540388</v>
      </c>
      <c r="T13" s="44">
        <f t="shared" si="0"/>
        <v>0.10898485329087318</v>
      </c>
      <c r="U13" s="44">
        <f t="shared" si="0"/>
        <v>0.1148438886636855</v>
      </c>
      <c r="V13" s="44">
        <f t="shared" si="0"/>
        <v>0.15435654926331954</v>
      </c>
      <c r="W13" s="44">
        <f t="shared" si="0"/>
        <v>0.16317136144215297</v>
      </c>
      <c r="X13" s="44">
        <f t="shared" si="0"/>
        <v>0.18930831540631374</v>
      </c>
      <c r="Y13" s="44">
        <f t="shared" si="0"/>
        <v>0.21894513359616743</v>
      </c>
      <c r="Z13" s="44">
        <f t="shared" si="0"/>
        <v>0.22507058059825075</v>
      </c>
      <c r="AA13" s="44">
        <f>+AA3/AA11</f>
        <v>0.2023154758593407</v>
      </c>
      <c r="AB13" s="44">
        <f>+AB3/AB11</f>
        <v>0.19773134554140739</v>
      </c>
      <c r="AC13" s="44">
        <f>+AC3/AC11</f>
        <v>0.16750295577878691</v>
      </c>
      <c r="AD13" s="44">
        <f>+AD3/AD11</f>
        <v>0.22366165502229773</v>
      </c>
    </row>
    <row r="14" spans="1:30">
      <c r="C14" s="15" t="s">
        <v>232</v>
      </c>
      <c r="D14" s="44">
        <f t="shared" ref="D14:Z14" si="1">+D4/D11</f>
        <v>0.15265446409382452</v>
      </c>
      <c r="E14" s="44">
        <f t="shared" si="1"/>
        <v>0.14994492086025371</v>
      </c>
      <c r="F14" s="44">
        <f t="shared" si="1"/>
        <v>0.15028421278421281</v>
      </c>
      <c r="G14" s="44">
        <f t="shared" si="1"/>
        <v>0.10497015051888449</v>
      </c>
      <c r="H14" s="44">
        <f t="shared" si="1"/>
        <v>0.11074517345208876</v>
      </c>
      <c r="I14" s="44">
        <f t="shared" si="1"/>
        <v>0.11683135965907795</v>
      </c>
      <c r="J14" s="44">
        <f t="shared" si="1"/>
        <v>0.12347550465154923</v>
      </c>
      <c r="K14" s="44">
        <f t="shared" si="1"/>
        <v>0.13749397626090762</v>
      </c>
      <c r="L14" s="44">
        <f t="shared" si="1"/>
        <v>0.14390370614275785</v>
      </c>
      <c r="M14" s="44">
        <f t="shared" si="1"/>
        <v>0.14816314090273272</v>
      </c>
      <c r="N14" s="44">
        <f t="shared" si="1"/>
        <v>0.13261071710482442</v>
      </c>
      <c r="O14" s="44">
        <f t="shared" si="1"/>
        <v>0.11337629788242036</v>
      </c>
      <c r="P14" s="44">
        <f t="shared" si="1"/>
        <v>0.12422539007158998</v>
      </c>
      <c r="Q14" s="44">
        <f t="shared" si="1"/>
        <v>9.604615664692126E-2</v>
      </c>
      <c r="R14" s="44">
        <f t="shared" si="1"/>
        <v>8.7783297445389277E-2</v>
      </c>
      <c r="S14" s="44">
        <f t="shared" si="1"/>
        <v>9.6477513773887594E-2</v>
      </c>
      <c r="T14" s="44">
        <f t="shared" si="1"/>
        <v>9.8299311910961487E-2</v>
      </c>
      <c r="U14" s="44">
        <f t="shared" si="1"/>
        <v>9.9091920958606805E-2</v>
      </c>
      <c r="V14" s="44">
        <f t="shared" si="1"/>
        <v>0.12537670743280954</v>
      </c>
      <c r="W14" s="44">
        <f t="shared" si="1"/>
        <v>0.12113674682189129</v>
      </c>
      <c r="X14" s="44">
        <f t="shared" si="1"/>
        <v>0.13535690842966533</v>
      </c>
      <c r="Y14" s="44">
        <f t="shared" si="1"/>
        <v>0.1514764131095814</v>
      </c>
      <c r="Z14" s="44">
        <f t="shared" si="1"/>
        <v>0.15400738235472469</v>
      </c>
      <c r="AA14" s="44">
        <f>+AA4/AA11</f>
        <v>0.17087448120882207</v>
      </c>
      <c r="AB14" s="44">
        <f>+AB4/AB11</f>
        <v>0.16295844479804245</v>
      </c>
      <c r="AC14" s="44">
        <f>+AC4/AC11</f>
        <v>0.12804321741504368</v>
      </c>
      <c r="AD14" s="44">
        <f>+AD4/AD11</f>
        <v>0.15498617866780787</v>
      </c>
    </row>
    <row r="15" spans="1:30">
      <c r="C15" s="15" t="s">
        <v>245</v>
      </c>
      <c r="D15" s="44">
        <f t="shared" ref="D15:Z15" si="2">+D5/D11</f>
        <v>1.4657905481950961E-2</v>
      </c>
      <c r="E15" s="44">
        <f t="shared" si="2"/>
        <v>1.6739843174522036E-2</v>
      </c>
      <c r="F15" s="44">
        <f t="shared" si="2"/>
        <v>1.6854827516592223E-2</v>
      </c>
      <c r="G15" s="44">
        <f t="shared" si="2"/>
        <v>1.890725469538998E-2</v>
      </c>
      <c r="H15" s="44">
        <f t="shared" si="2"/>
        <v>2.1033880721641661E-2</v>
      </c>
      <c r="I15" s="44">
        <f t="shared" si="2"/>
        <v>2.1447662046850627E-2</v>
      </c>
      <c r="J15" s="44">
        <f t="shared" si="2"/>
        <v>1.870887576606093E-2</v>
      </c>
      <c r="K15" s="44">
        <f t="shared" si="2"/>
        <v>1.356879666080974E-2</v>
      </c>
      <c r="L15" s="44">
        <f t="shared" si="2"/>
        <v>2.6499103647605458E-2</v>
      </c>
      <c r="M15" s="44">
        <f t="shared" si="2"/>
        <v>3.3079959292037914E-2</v>
      </c>
      <c r="N15" s="44">
        <f t="shared" si="2"/>
        <v>3.8288310894045205E-2</v>
      </c>
      <c r="O15" s="44">
        <f t="shared" si="2"/>
        <v>5.3272848886562502E-2</v>
      </c>
      <c r="P15" s="44">
        <f t="shared" si="2"/>
        <v>6.1924600709342928E-2</v>
      </c>
      <c r="Q15" s="44">
        <f t="shared" si="2"/>
        <v>6.7763587222899074E-2</v>
      </c>
      <c r="R15" s="44">
        <f t="shared" si="2"/>
        <v>6.0242278666458288E-2</v>
      </c>
      <c r="S15" s="44">
        <f t="shared" si="2"/>
        <v>8.1533931825800363E-2</v>
      </c>
      <c r="T15" s="44">
        <f t="shared" si="2"/>
        <v>6.5453564958473653E-2</v>
      </c>
      <c r="U15" s="44">
        <f t="shared" si="2"/>
        <v>5.7132218796003713E-2</v>
      </c>
      <c r="V15" s="44">
        <f t="shared" si="2"/>
        <v>0.10213532941806755</v>
      </c>
      <c r="W15" s="44">
        <f t="shared" si="2"/>
        <v>4.7785420766848941E-2</v>
      </c>
      <c r="X15" s="44">
        <f t="shared" si="2"/>
        <v>3.158117396368245E-2</v>
      </c>
      <c r="Y15" s="44">
        <f t="shared" si="2"/>
        <v>5.8495220552252702E-2</v>
      </c>
      <c r="Z15" s="44">
        <f t="shared" si="2"/>
        <v>3.2451566046757148E-2</v>
      </c>
      <c r="AA15" s="44">
        <f>+AA5/AA11</f>
        <v>4.1446701954425354E-2</v>
      </c>
      <c r="AB15" s="44">
        <f>+AB5/AB11</f>
        <v>4.8344274740693631E-2</v>
      </c>
      <c r="AC15" s="44">
        <f>+AC5/AC11</f>
        <v>2.3510827949764685E-2</v>
      </c>
      <c r="AD15" s="44">
        <f>+AD5/AD11</f>
        <v>5.7255256096864771E-2</v>
      </c>
    </row>
    <row r="16" spans="1:30">
      <c r="C16" s="15" t="s">
        <v>246</v>
      </c>
      <c r="D16" s="44">
        <f t="shared" ref="D16:Z16" si="3">+D6/D11</f>
        <v>3.3910502662213619E-2</v>
      </c>
      <c r="E16" s="44">
        <f t="shared" si="3"/>
        <v>3.2382905804132764E-2</v>
      </c>
      <c r="F16" s="44">
        <f t="shared" si="3"/>
        <v>2.8739348592289767E-2</v>
      </c>
      <c r="G16" s="44">
        <f t="shared" si="3"/>
        <v>2.9163366876157955E-2</v>
      </c>
      <c r="H16" s="44">
        <f t="shared" si="3"/>
        <v>3.0999468636927204E-2</v>
      </c>
      <c r="I16" s="44">
        <f t="shared" si="3"/>
        <v>3.314172368663014E-2</v>
      </c>
      <c r="J16" s="44">
        <f t="shared" si="3"/>
        <v>3.2339613937534567E-2</v>
      </c>
      <c r="K16" s="44">
        <f t="shared" si="3"/>
        <v>3.2527943971194788E-2</v>
      </c>
      <c r="L16" s="44">
        <f t="shared" si="3"/>
        <v>3.3153087232771127E-2</v>
      </c>
      <c r="M16" s="44">
        <f t="shared" si="3"/>
        <v>3.2217735456075647E-2</v>
      </c>
      <c r="N16" s="44">
        <f t="shared" si="3"/>
        <v>3.0735612971405153E-2</v>
      </c>
      <c r="O16" s="44">
        <f t="shared" si="3"/>
        <v>2.5420531544095782E-2</v>
      </c>
      <c r="P16" s="44">
        <f t="shared" si="3"/>
        <v>2.61971837108321E-2</v>
      </c>
      <c r="Q16" s="44">
        <f t="shared" si="3"/>
        <v>2.0733380946379311E-2</v>
      </c>
      <c r="R16" s="44">
        <f t="shared" si="3"/>
        <v>1.7387937688782419E-2</v>
      </c>
      <c r="S16" s="44">
        <f t="shared" si="3"/>
        <v>2.1295837697131528E-2</v>
      </c>
      <c r="T16" s="44">
        <f t="shared" si="3"/>
        <v>2.8029897935118397E-2</v>
      </c>
      <c r="U16" s="44">
        <f t="shared" si="3"/>
        <v>1.9129602300917814E-2</v>
      </c>
      <c r="V16" s="44">
        <f t="shared" si="3"/>
        <v>2.2741211003727536E-2</v>
      </c>
      <c r="W16" s="44">
        <f t="shared" si="3"/>
        <v>2.479688738735851E-2</v>
      </c>
      <c r="X16" s="44">
        <f t="shared" si="3"/>
        <v>2.6853757854404137E-2</v>
      </c>
      <c r="Y16" s="44">
        <f t="shared" si="3"/>
        <v>3.232976223638169E-2</v>
      </c>
      <c r="Z16" s="44">
        <f t="shared" si="3"/>
        <v>4.3190743245905522E-2</v>
      </c>
      <c r="AA16" s="44">
        <f>+AA6/AA11</f>
        <v>3.5450942254584214E-2</v>
      </c>
      <c r="AB16" s="44">
        <f>+AB6/AB11</f>
        <v>2.6238935192508039E-2</v>
      </c>
      <c r="AC16" s="44">
        <f>+AC6/AC11</f>
        <v>1.854970275836761E-2</v>
      </c>
      <c r="AD16" s="44">
        <f>+AD6/AD11</f>
        <v>1.8261523703160396E-2</v>
      </c>
    </row>
    <row r="17" spans="3:30">
      <c r="C17" s="15" t="s">
        <v>247</v>
      </c>
      <c r="D17" s="44">
        <f t="shared" ref="D17:Z17" si="4">+D7/D11</f>
        <v>0</v>
      </c>
      <c r="E17" s="44">
        <f t="shared" si="4"/>
        <v>0</v>
      </c>
      <c r="F17" s="44">
        <f t="shared" si="4"/>
        <v>0</v>
      </c>
      <c r="G17" s="44">
        <f t="shared" si="4"/>
        <v>0</v>
      </c>
      <c r="H17" s="44">
        <f t="shared" si="4"/>
        <v>0</v>
      </c>
      <c r="I17" s="44">
        <f t="shared" si="4"/>
        <v>0</v>
      </c>
      <c r="J17" s="44">
        <f t="shared" si="4"/>
        <v>0</v>
      </c>
      <c r="K17" s="44">
        <f t="shared" si="4"/>
        <v>0</v>
      </c>
      <c r="L17" s="44">
        <f t="shared" si="4"/>
        <v>0</v>
      </c>
      <c r="M17" s="44">
        <f t="shared" si="4"/>
        <v>0</v>
      </c>
      <c r="N17" s="44">
        <f t="shared" si="4"/>
        <v>0</v>
      </c>
      <c r="O17" s="44">
        <f t="shared" si="4"/>
        <v>0</v>
      </c>
      <c r="P17" s="44">
        <f t="shared" si="4"/>
        <v>2.2007307876633308E-2</v>
      </c>
      <c r="Q17" s="44">
        <f t="shared" si="4"/>
        <v>3.8733633015446238E-2</v>
      </c>
      <c r="R17" s="44">
        <f t="shared" si="4"/>
        <v>2.5132759520113675E-2</v>
      </c>
      <c r="S17" s="44">
        <f t="shared" si="4"/>
        <v>1.162828305863218E-2</v>
      </c>
      <c r="T17" s="44">
        <f t="shared" si="4"/>
        <v>2.0757580021735594E-2</v>
      </c>
      <c r="U17" s="44">
        <f t="shared" si="4"/>
        <v>3.6025492215654757E-2</v>
      </c>
      <c r="V17" s="44">
        <f t="shared" si="4"/>
        <v>1.8101409194572565E-2</v>
      </c>
      <c r="W17" s="44">
        <f t="shared" si="4"/>
        <v>2.142752587255084E-2</v>
      </c>
      <c r="X17" s="44">
        <f t="shared" si="4"/>
        <v>1.3789681636649112E-2</v>
      </c>
      <c r="Y17" s="44">
        <f t="shared" si="4"/>
        <v>1.1717614818421138E-2</v>
      </c>
      <c r="Z17" s="44">
        <f t="shared" si="4"/>
        <v>8.3882138295217623E-3</v>
      </c>
      <c r="AA17" s="44">
        <f>+AA7/AA11</f>
        <v>1.2822821523472402E-2</v>
      </c>
      <c r="AB17" s="44">
        <f>+AB7/AB11</f>
        <v>2.9977096765208756E-2</v>
      </c>
      <c r="AC17" s="44">
        <f>+AC7/AC11</f>
        <v>8.9088255646324888E-3</v>
      </c>
      <c r="AD17" s="44">
        <f>+AD7/AD11</f>
        <v>1.3268114206971696E-2</v>
      </c>
    </row>
    <row r="18" spans="3:30">
      <c r="C18" s="15" t="s">
        <v>248</v>
      </c>
      <c r="D18" s="44">
        <f t="shared" ref="D18:Z18" si="5">+D8/D11</f>
        <v>0</v>
      </c>
      <c r="E18" s="44">
        <f t="shared" si="5"/>
        <v>0</v>
      </c>
      <c r="F18" s="44">
        <f t="shared" si="5"/>
        <v>0</v>
      </c>
      <c r="G18" s="44">
        <f t="shared" si="5"/>
        <v>1.5984306317433792E-4</v>
      </c>
      <c r="H18" s="44">
        <f t="shared" si="5"/>
        <v>8.8813542167455277E-4</v>
      </c>
      <c r="I18" s="44">
        <f t="shared" si="5"/>
        <v>6.1270973895590063E-3</v>
      </c>
      <c r="J18" s="44">
        <f t="shared" si="5"/>
        <v>9.8760165575807485E-3</v>
      </c>
      <c r="K18" s="44">
        <f t="shared" si="5"/>
        <v>7.6115349352154586E-3</v>
      </c>
      <c r="L18" s="44">
        <f t="shared" si="5"/>
        <v>1.9822192953572605E-2</v>
      </c>
      <c r="M18" s="44">
        <f t="shared" si="5"/>
        <v>3.0051747650451897E-2</v>
      </c>
      <c r="N18" s="44">
        <f t="shared" si="5"/>
        <v>5.9033583878061235E-2</v>
      </c>
      <c r="O18" s="44">
        <f t="shared" si="5"/>
        <v>9.5855380204579607E-2</v>
      </c>
      <c r="P18" s="44">
        <f t="shared" si="5"/>
        <v>7.6621677377568448E-2</v>
      </c>
      <c r="Q18" s="44">
        <f t="shared" si="5"/>
        <v>0.24561763923314991</v>
      </c>
      <c r="R18" s="44">
        <f t="shared" si="5"/>
        <v>0.25933423471213551</v>
      </c>
      <c r="S18" s="44">
        <f t="shared" si="5"/>
        <v>0.29071886248971807</v>
      </c>
      <c r="T18" s="44">
        <f t="shared" si="5"/>
        <v>0.29488490863147471</v>
      </c>
      <c r="U18" s="44">
        <f t="shared" si="5"/>
        <v>0.31714709886347692</v>
      </c>
      <c r="V18" s="44">
        <f t="shared" si="5"/>
        <v>0.24358613085109801</v>
      </c>
      <c r="W18" s="44">
        <f t="shared" si="5"/>
        <v>0.28391919195156923</v>
      </c>
      <c r="X18" s="44">
        <f t="shared" si="5"/>
        <v>0.22573047096299628</v>
      </c>
      <c r="Y18" s="44">
        <f t="shared" si="5"/>
        <v>8.6087277308351556E-2</v>
      </c>
      <c r="Z18" s="44">
        <f t="shared" si="5"/>
        <v>0.13730388961063095</v>
      </c>
      <c r="AA18" s="44">
        <f>+AA8/AA11</f>
        <v>0.12966032956761164</v>
      </c>
      <c r="AB18" s="44">
        <f>+AB8/AB11</f>
        <v>0.13830610097916887</v>
      </c>
      <c r="AC18" s="44">
        <f>+AC8/AC11</f>
        <v>0.10068304937382694</v>
      </c>
      <c r="AD18" s="44">
        <f>+AD8/AD11</f>
        <v>7.4719495056736404E-2</v>
      </c>
    </row>
    <row r="19" spans="3:30">
      <c r="C19" s="15" t="s">
        <v>115</v>
      </c>
      <c r="D19" s="44">
        <f t="shared" ref="D19:Z19" si="6">+D9/D11</f>
        <v>0.46587825810301986</v>
      </c>
      <c r="E19" s="44">
        <f t="shared" si="6"/>
        <v>0.41946746782425798</v>
      </c>
      <c r="F19" s="44">
        <f t="shared" si="6"/>
        <v>0.41492148661266309</v>
      </c>
      <c r="G19" s="44">
        <f t="shared" si="6"/>
        <v>0.4890807812935179</v>
      </c>
      <c r="H19" s="44">
        <f t="shared" si="6"/>
        <v>0.46403557602287393</v>
      </c>
      <c r="I19" s="44">
        <f t="shared" si="6"/>
        <v>0.41560160581758798</v>
      </c>
      <c r="J19" s="44">
        <f t="shared" si="6"/>
        <v>0.43582449361233538</v>
      </c>
      <c r="K19" s="44">
        <f t="shared" si="6"/>
        <v>0.40944003321397066</v>
      </c>
      <c r="L19" s="44">
        <f t="shared" si="6"/>
        <v>0.38766594714569691</v>
      </c>
      <c r="M19" s="44">
        <f t="shared" si="6"/>
        <v>0.36564357970308975</v>
      </c>
      <c r="N19" s="44">
        <f t="shared" si="6"/>
        <v>0.33757472792600124</v>
      </c>
      <c r="O19" s="44">
        <f t="shared" si="6"/>
        <v>0.33839838375343889</v>
      </c>
      <c r="P19" s="44">
        <f t="shared" si="6"/>
        <v>0.3156197440902882</v>
      </c>
      <c r="Q19" s="44">
        <f t="shared" si="6"/>
        <v>0.25039504824321868</v>
      </c>
      <c r="R19" s="44">
        <f t="shared" si="6"/>
        <v>0.29629605601786196</v>
      </c>
      <c r="S19" s="44">
        <f t="shared" si="6"/>
        <v>0.21179786475619786</v>
      </c>
      <c r="T19" s="44">
        <f t="shared" si="6"/>
        <v>0.21672733895768195</v>
      </c>
      <c r="U19" s="44">
        <f t="shared" si="6"/>
        <v>0.18094057641876996</v>
      </c>
      <c r="V19" s="44">
        <f t="shared" si="6"/>
        <v>0.13218478786137033</v>
      </c>
      <c r="W19" s="44">
        <f t="shared" si="6"/>
        <v>0.1362673543219928</v>
      </c>
      <c r="X19" s="44">
        <f t="shared" si="6"/>
        <v>0.14538029049357207</v>
      </c>
      <c r="Y19" s="44">
        <f t="shared" si="6"/>
        <v>0.17724720205515834</v>
      </c>
      <c r="Z19" s="44">
        <f t="shared" si="6"/>
        <v>0.15424588790993407</v>
      </c>
      <c r="AA19" s="44">
        <f>+AA9/AA11</f>
        <v>0.16266708973516322</v>
      </c>
      <c r="AB19" s="44">
        <f>+AB9/AB11</f>
        <v>0.15097915608875204</v>
      </c>
      <c r="AC19" s="44">
        <f>+AC9/AC11</f>
        <v>0.38478845685588431</v>
      </c>
      <c r="AD19" s="44">
        <f>+AD9/AD11</f>
        <v>0.20784318346091432</v>
      </c>
    </row>
    <row r="20" spans="3:30">
      <c r="C20" s="15" t="s">
        <v>97</v>
      </c>
      <c r="D20" s="44">
        <f t="shared" ref="D20:Z20" si="7">+D10/D11</f>
        <v>0.19818135412657414</v>
      </c>
      <c r="E20" s="44">
        <f t="shared" si="7"/>
        <v>0.23376045789987476</v>
      </c>
      <c r="F20" s="44">
        <f t="shared" si="7"/>
        <v>0.22679664959076723</v>
      </c>
      <c r="G20" s="44">
        <f t="shared" si="7"/>
        <v>0.22609898160593847</v>
      </c>
      <c r="H20" s="44">
        <f t="shared" si="7"/>
        <v>0.23438197414033032</v>
      </c>
      <c r="I20" s="44">
        <f t="shared" si="7"/>
        <v>0.25169290238987552</v>
      </c>
      <c r="J20" s="44">
        <f t="shared" si="7"/>
        <v>0.22484579574850122</v>
      </c>
      <c r="K20" s="44">
        <f t="shared" si="7"/>
        <v>0.24931063712007201</v>
      </c>
      <c r="L20" s="44">
        <f t="shared" si="7"/>
        <v>0.22519323406383004</v>
      </c>
      <c r="M20" s="44">
        <f t="shared" si="7"/>
        <v>0.21706781326478516</v>
      </c>
      <c r="N20" s="44">
        <f t="shared" si="7"/>
        <v>0.23079199836018444</v>
      </c>
      <c r="O20" s="44">
        <f t="shared" si="7"/>
        <v>0.22766339044579967</v>
      </c>
      <c r="P20" s="44">
        <f t="shared" si="7"/>
        <v>0.21298182304245139</v>
      </c>
      <c r="Q20" s="44">
        <f t="shared" si="7"/>
        <v>0.16811984483748546</v>
      </c>
      <c r="R20" s="44">
        <f t="shared" si="7"/>
        <v>0.14956161178207372</v>
      </c>
      <c r="S20" s="44">
        <f t="shared" si="7"/>
        <v>0.17452867553322848</v>
      </c>
      <c r="T20" s="44">
        <f t="shared" si="7"/>
        <v>0.16686254429368091</v>
      </c>
      <c r="U20" s="44">
        <f t="shared" si="7"/>
        <v>0.17568920178288469</v>
      </c>
      <c r="V20" s="44">
        <f t="shared" si="7"/>
        <v>0.2015178749750349</v>
      </c>
      <c r="W20" s="44">
        <f t="shared" si="7"/>
        <v>0.20149551143563532</v>
      </c>
      <c r="X20" s="44">
        <f t="shared" si="7"/>
        <v>0.2319994012527169</v>
      </c>
      <c r="Y20" s="44">
        <f t="shared" si="7"/>
        <v>0.26370137632368568</v>
      </c>
      <c r="Z20" s="44">
        <f t="shared" si="7"/>
        <v>0.24534173640427515</v>
      </c>
      <c r="AA20" s="44">
        <f>+AA10/AA11</f>
        <v>0.24476215789658032</v>
      </c>
      <c r="AB20" s="44">
        <f>+AB10/AB11</f>
        <v>0.24546464589421876</v>
      </c>
      <c r="AC20" s="44">
        <f>+AC10/AC11</f>
        <v>0.16801296430369331</v>
      </c>
      <c r="AD20" s="44">
        <f>+AD10/AD11</f>
        <v>0.25000459378524681</v>
      </c>
    </row>
    <row r="21" spans="3:30">
      <c r="D21" s="44">
        <f t="shared" ref="D21:Z21" si="8">+D11/D11</f>
        <v>1</v>
      </c>
      <c r="E21" s="44">
        <f t="shared" si="8"/>
        <v>1</v>
      </c>
      <c r="F21" s="44">
        <f t="shared" si="8"/>
        <v>1</v>
      </c>
      <c r="G21" s="44">
        <f t="shared" si="8"/>
        <v>1</v>
      </c>
      <c r="H21" s="44">
        <f t="shared" si="8"/>
        <v>1</v>
      </c>
      <c r="I21" s="44">
        <f t="shared" si="8"/>
        <v>1</v>
      </c>
      <c r="J21" s="44">
        <f t="shared" si="8"/>
        <v>1</v>
      </c>
      <c r="K21" s="44">
        <f t="shared" si="8"/>
        <v>1</v>
      </c>
      <c r="L21" s="44">
        <f t="shared" si="8"/>
        <v>1</v>
      </c>
      <c r="M21" s="44">
        <f t="shared" si="8"/>
        <v>1</v>
      </c>
      <c r="N21" s="44">
        <f t="shared" si="8"/>
        <v>1</v>
      </c>
      <c r="O21" s="44">
        <f t="shared" si="8"/>
        <v>1</v>
      </c>
      <c r="P21" s="44">
        <f t="shared" si="8"/>
        <v>1</v>
      </c>
      <c r="Q21" s="44">
        <f t="shared" si="8"/>
        <v>1</v>
      </c>
      <c r="R21" s="44">
        <f t="shared" si="8"/>
        <v>1</v>
      </c>
      <c r="S21" s="44">
        <f t="shared" si="8"/>
        <v>1</v>
      </c>
      <c r="T21" s="44">
        <f t="shared" si="8"/>
        <v>1</v>
      </c>
      <c r="U21" s="44">
        <f t="shared" si="8"/>
        <v>1</v>
      </c>
      <c r="V21" s="44">
        <f t="shared" si="8"/>
        <v>1</v>
      </c>
      <c r="W21" s="44">
        <f t="shared" si="8"/>
        <v>1</v>
      </c>
      <c r="X21" s="44">
        <f t="shared" si="8"/>
        <v>1</v>
      </c>
      <c r="Y21" s="44">
        <f t="shared" si="8"/>
        <v>1</v>
      </c>
      <c r="Z21" s="44">
        <f t="shared" si="8"/>
        <v>1</v>
      </c>
      <c r="AA21" s="44">
        <f>+AA11/AA11</f>
        <v>1</v>
      </c>
      <c r="AB21" s="44">
        <f>+AB11/AB11</f>
        <v>1</v>
      </c>
      <c r="AC21" s="44">
        <f>+AC11/AC11</f>
        <v>1</v>
      </c>
      <c r="AD21" s="44">
        <f>+AD11/AD11</f>
        <v>1</v>
      </c>
    </row>
    <row r="39" spans="13:13">
      <c r="M39" s="47" t="s">
        <v>250</v>
      </c>
    </row>
  </sheetData>
  <sortState xmlns:xlrd2="http://schemas.microsoft.com/office/spreadsheetml/2017/richdata2" columnSort="1" ref="D2:AA41">
    <sortCondition ref="D2:AA2"/>
  </sortState>
  <pageMargins left="0.7" right="0.7" top="0.75" bottom="0.75" header="0.3" footer="0.3"/>
  <pageSetup paperSize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4"/>
  <sheetViews>
    <sheetView topLeftCell="A10" workbookViewId="0">
      <selection activeCell="I39" sqref="I39:I40"/>
    </sheetView>
  </sheetViews>
  <sheetFormatPr defaultRowHeight="15"/>
  <cols>
    <col min="1" max="1" width="21.28515625" customWidth="1"/>
  </cols>
  <sheetData>
    <row r="1" spans="1:20">
      <c r="A1" t="s">
        <v>217</v>
      </c>
    </row>
    <row r="2" spans="1:20">
      <c r="A2" t="s">
        <v>218</v>
      </c>
    </row>
    <row r="3" spans="1:20">
      <c r="A3" t="s">
        <v>219</v>
      </c>
    </row>
    <row r="4" spans="1:20">
      <c r="A4" t="s">
        <v>220</v>
      </c>
    </row>
    <row r="7" spans="1:20">
      <c r="A7" s="3"/>
      <c r="B7" s="3">
        <v>2000</v>
      </c>
      <c r="C7" s="3">
        <v>2001</v>
      </c>
      <c r="D7" s="3">
        <v>2002</v>
      </c>
      <c r="E7" s="3">
        <v>2003</v>
      </c>
      <c r="F7" s="3">
        <v>2004</v>
      </c>
      <c r="G7" s="3">
        <v>2005</v>
      </c>
      <c r="H7" s="3">
        <v>2006</v>
      </c>
      <c r="I7" s="3">
        <v>2007</v>
      </c>
      <c r="J7" s="3">
        <v>2008</v>
      </c>
      <c r="K7" s="3">
        <v>2009</v>
      </c>
      <c r="L7" s="3">
        <v>2010</v>
      </c>
      <c r="M7" s="3">
        <v>2011</v>
      </c>
      <c r="N7" s="3">
        <v>2012</v>
      </c>
      <c r="O7" s="3">
        <v>2013</v>
      </c>
      <c r="P7" s="3">
        <v>2014</v>
      </c>
      <c r="Q7" s="3">
        <v>2015</v>
      </c>
      <c r="R7" s="3">
        <v>2016</v>
      </c>
      <c r="S7" s="3">
        <v>2017</v>
      </c>
      <c r="T7" s="3">
        <v>2018</v>
      </c>
    </row>
    <row r="8" spans="1:20">
      <c r="A8" s="3" t="s">
        <v>221</v>
      </c>
      <c r="B8" s="23">
        <v>10945</v>
      </c>
      <c r="C8" s="23">
        <v>11805</v>
      </c>
      <c r="D8" s="23">
        <v>12290</v>
      </c>
      <c r="E8" s="23">
        <v>11120</v>
      </c>
      <c r="F8" s="23">
        <v>11580</v>
      </c>
      <c r="G8" s="23">
        <v>12815</v>
      </c>
      <c r="H8" s="23">
        <v>11900</v>
      </c>
      <c r="I8" s="23">
        <v>12195</v>
      </c>
      <c r="J8" s="23">
        <v>13045</v>
      </c>
      <c r="K8" s="23">
        <v>15030</v>
      </c>
      <c r="L8" s="23">
        <v>16930</v>
      </c>
      <c r="M8" s="23">
        <v>19300</v>
      </c>
      <c r="N8" s="23">
        <v>26655</v>
      </c>
      <c r="O8" s="23">
        <v>31770</v>
      </c>
      <c r="P8" s="23">
        <v>32305</v>
      </c>
      <c r="Q8" s="23">
        <v>33065</v>
      </c>
      <c r="R8" s="23">
        <v>30300</v>
      </c>
      <c r="S8" s="23">
        <v>28620</v>
      </c>
      <c r="T8" s="23">
        <v>26425</v>
      </c>
    </row>
    <row r="9" spans="1:20">
      <c r="A9" s="3" t="s">
        <v>222</v>
      </c>
      <c r="B9" s="61">
        <v>670</v>
      </c>
      <c r="C9" s="62">
        <v>1015</v>
      </c>
      <c r="D9" s="61">
        <v>470</v>
      </c>
      <c r="E9" s="61">
        <v>690</v>
      </c>
      <c r="F9" s="61">
        <v>985</v>
      </c>
      <c r="G9" s="62">
        <v>1570</v>
      </c>
      <c r="H9" s="61">
        <v>805</v>
      </c>
      <c r="I9" s="62">
        <v>1085</v>
      </c>
      <c r="J9" s="62">
        <v>1280</v>
      </c>
      <c r="K9" s="62">
        <v>2125</v>
      </c>
      <c r="L9" s="62">
        <v>1030</v>
      </c>
      <c r="M9" s="62">
        <v>2715</v>
      </c>
      <c r="N9" s="62">
        <v>5680</v>
      </c>
      <c r="O9" s="62">
        <v>10380</v>
      </c>
      <c r="P9" s="62">
        <v>12030</v>
      </c>
      <c r="Q9" s="62">
        <v>10115</v>
      </c>
      <c r="R9" s="62">
        <v>8790</v>
      </c>
      <c r="S9" s="62">
        <v>4945</v>
      </c>
      <c r="T9" s="62">
        <v>3520</v>
      </c>
    </row>
    <row r="10" spans="1:20">
      <c r="A10" s="3" t="s">
        <v>223</v>
      </c>
      <c r="B10" s="63">
        <v>360</v>
      </c>
      <c r="C10" s="63">
        <v>580</v>
      </c>
      <c r="D10" s="63">
        <v>470</v>
      </c>
      <c r="E10" s="63">
        <v>380</v>
      </c>
      <c r="F10" s="63">
        <v>190</v>
      </c>
      <c r="G10" s="63">
        <v>175</v>
      </c>
      <c r="H10" s="63">
        <v>170</v>
      </c>
      <c r="I10" s="63">
        <v>335</v>
      </c>
      <c r="J10" s="63">
        <v>260</v>
      </c>
      <c r="K10" s="63">
        <v>315</v>
      </c>
      <c r="L10" s="63">
        <v>290</v>
      </c>
      <c r="M10" s="63">
        <v>575</v>
      </c>
      <c r="N10" s="64">
        <v>1790</v>
      </c>
      <c r="O10" s="64">
        <v>3730</v>
      </c>
      <c r="P10" s="64">
        <v>6310</v>
      </c>
      <c r="Q10" s="64">
        <v>9755</v>
      </c>
      <c r="R10" s="64">
        <v>10390</v>
      </c>
      <c r="S10" s="64">
        <v>11095</v>
      </c>
      <c r="T10" s="64">
        <v>11195</v>
      </c>
    </row>
    <row r="34" spans="8:8">
      <c r="H34" t="s">
        <v>224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46"/>
  <sheetViews>
    <sheetView workbookViewId="0">
      <selection activeCell="B3" sqref="B3"/>
    </sheetView>
  </sheetViews>
  <sheetFormatPr defaultRowHeight="15"/>
  <sheetData>
    <row r="2" spans="1:8">
      <c r="A2" s="65"/>
      <c r="B2" s="25">
        <v>2018</v>
      </c>
      <c r="C2" s="25">
        <v>2016</v>
      </c>
      <c r="D2" s="25">
        <v>2014</v>
      </c>
      <c r="E2" s="66">
        <v>2012</v>
      </c>
      <c r="F2" s="66">
        <v>2008</v>
      </c>
      <c r="G2" s="66">
        <v>2004</v>
      </c>
      <c r="H2" s="66">
        <v>2000</v>
      </c>
    </row>
    <row r="3" spans="1:8">
      <c r="A3" s="67" t="s">
        <v>225</v>
      </c>
      <c r="B3" s="68">
        <v>210</v>
      </c>
      <c r="C3" s="68">
        <v>210</v>
      </c>
      <c r="D3" s="68">
        <v>170</v>
      </c>
      <c r="E3" s="68">
        <v>150</v>
      </c>
      <c r="F3" s="68">
        <v>120</v>
      </c>
      <c r="G3" s="68">
        <v>110</v>
      </c>
      <c r="H3" s="68">
        <v>80</v>
      </c>
    </row>
    <row r="4" spans="1:8">
      <c r="A4" s="67" t="s">
        <v>193</v>
      </c>
      <c r="B4" s="68">
        <v>3530</v>
      </c>
      <c r="C4" s="68">
        <v>2920</v>
      </c>
      <c r="D4" s="68">
        <v>2700</v>
      </c>
      <c r="E4" s="68">
        <v>2370</v>
      </c>
      <c r="F4" s="68">
        <v>1870</v>
      </c>
      <c r="G4" s="68">
        <v>1630</v>
      </c>
      <c r="H4" s="68">
        <v>1360</v>
      </c>
    </row>
    <row r="5" spans="1:8">
      <c r="A5" s="67" t="s">
        <v>194</v>
      </c>
      <c r="B5" s="68">
        <v>4380</v>
      </c>
      <c r="C5" s="68">
        <v>3660</v>
      </c>
      <c r="D5" s="68">
        <v>3330</v>
      </c>
      <c r="E5" s="68">
        <v>2860</v>
      </c>
      <c r="F5" s="68">
        <v>2500</v>
      </c>
      <c r="G5" s="68">
        <v>2130</v>
      </c>
      <c r="H5" s="68">
        <v>1880</v>
      </c>
    </row>
    <row r="6" spans="1:8">
      <c r="A6" s="67" t="s">
        <v>195</v>
      </c>
      <c r="B6" s="68">
        <v>4390</v>
      </c>
      <c r="C6" s="68">
        <v>3650</v>
      </c>
      <c r="D6" s="68">
        <v>3400</v>
      </c>
      <c r="E6" s="68">
        <v>2940</v>
      </c>
      <c r="F6" s="68">
        <v>2450</v>
      </c>
      <c r="G6" s="68">
        <v>2060</v>
      </c>
      <c r="H6" s="68">
        <v>1700</v>
      </c>
    </row>
    <row r="7" spans="1:8">
      <c r="A7" s="67" t="s">
        <v>196</v>
      </c>
      <c r="B7" s="68">
        <v>5970</v>
      </c>
      <c r="C7" s="68">
        <v>5030</v>
      </c>
      <c r="D7" s="68">
        <v>4590</v>
      </c>
      <c r="E7" s="68">
        <v>3870</v>
      </c>
      <c r="F7" s="68">
        <v>3210</v>
      </c>
      <c r="G7" s="68">
        <v>2660</v>
      </c>
      <c r="H7" s="68">
        <v>2320</v>
      </c>
    </row>
    <row r="8" spans="1:8">
      <c r="A8" s="67" t="s">
        <v>197</v>
      </c>
      <c r="B8" s="68">
        <v>6250</v>
      </c>
      <c r="C8" s="68">
        <v>5230</v>
      </c>
      <c r="D8" s="68">
        <v>4560</v>
      </c>
      <c r="E8" s="68">
        <v>4050</v>
      </c>
      <c r="F8" s="68">
        <v>3540</v>
      </c>
      <c r="G8" s="68">
        <v>2960</v>
      </c>
      <c r="H8" s="68">
        <v>2460</v>
      </c>
    </row>
    <row r="9" spans="1:8">
      <c r="A9" s="67" t="s">
        <v>198</v>
      </c>
      <c r="B9" s="68">
        <v>4930</v>
      </c>
      <c r="C9" s="68">
        <v>4100</v>
      </c>
      <c r="D9" s="68">
        <v>3710</v>
      </c>
      <c r="E9" s="68">
        <v>3220</v>
      </c>
      <c r="F9" s="68">
        <v>2770</v>
      </c>
      <c r="G9" s="68">
        <v>2420</v>
      </c>
      <c r="H9" s="68">
        <v>1910</v>
      </c>
    </row>
    <row r="10" spans="1:8">
      <c r="A10" s="67" t="s">
        <v>199</v>
      </c>
      <c r="B10" s="68">
        <v>5860</v>
      </c>
      <c r="C10" s="68">
        <v>4980</v>
      </c>
      <c r="D10" s="68">
        <v>4290</v>
      </c>
      <c r="E10" s="68">
        <v>3710</v>
      </c>
      <c r="F10" s="68">
        <v>3080</v>
      </c>
      <c r="G10" s="68">
        <v>2680</v>
      </c>
      <c r="H10" s="68">
        <v>1900</v>
      </c>
    </row>
    <row r="11" spans="1:8">
      <c r="A11" s="67" t="s">
        <v>200</v>
      </c>
      <c r="B11" s="68">
        <v>4850</v>
      </c>
      <c r="C11" s="68">
        <v>4170</v>
      </c>
      <c r="D11" s="68">
        <v>3560</v>
      </c>
      <c r="E11" s="68">
        <v>3160</v>
      </c>
      <c r="F11" s="68">
        <v>2830</v>
      </c>
      <c r="G11" s="68">
        <v>2660</v>
      </c>
      <c r="H11" s="68">
        <v>2190</v>
      </c>
    </row>
    <row r="12" spans="1:8">
      <c r="A12" s="67" t="s">
        <v>201</v>
      </c>
      <c r="B12" s="68">
        <v>2320</v>
      </c>
      <c r="C12" s="68">
        <v>2030</v>
      </c>
      <c r="D12" s="68">
        <v>1740</v>
      </c>
      <c r="E12" s="68">
        <v>1560</v>
      </c>
      <c r="F12" s="68">
        <v>1450</v>
      </c>
      <c r="G12" s="68">
        <v>1530</v>
      </c>
      <c r="H12" s="68">
        <v>1380</v>
      </c>
    </row>
    <row r="13" spans="1:8">
      <c r="A13" s="67" t="s">
        <v>202</v>
      </c>
      <c r="B13" s="68">
        <v>1550</v>
      </c>
      <c r="C13" s="68">
        <v>1390</v>
      </c>
      <c r="D13" s="68">
        <v>1180</v>
      </c>
      <c r="E13" s="68">
        <v>1070</v>
      </c>
      <c r="F13" s="68">
        <v>1060</v>
      </c>
      <c r="G13" s="68">
        <v>1160</v>
      </c>
      <c r="H13" s="68">
        <v>890</v>
      </c>
    </row>
    <row r="14" spans="1:8">
      <c r="A14" s="67" t="s">
        <v>203</v>
      </c>
      <c r="B14" s="68">
        <v>1390</v>
      </c>
      <c r="C14" s="68">
        <v>1200</v>
      </c>
      <c r="D14" s="68">
        <v>1010</v>
      </c>
      <c r="E14" s="68">
        <v>900</v>
      </c>
      <c r="F14" s="68">
        <v>860</v>
      </c>
      <c r="G14" s="68">
        <v>880</v>
      </c>
      <c r="H14" s="68">
        <v>690</v>
      </c>
    </row>
    <row r="15" spans="1:8">
      <c r="A15" s="69" t="s">
        <v>226</v>
      </c>
      <c r="B15" s="70">
        <v>580</v>
      </c>
      <c r="C15" s="70">
        <v>530</v>
      </c>
      <c r="D15" s="70">
        <v>460</v>
      </c>
      <c r="E15" s="70">
        <v>420</v>
      </c>
      <c r="F15" s="70">
        <v>420</v>
      </c>
      <c r="G15" s="70">
        <v>440</v>
      </c>
      <c r="H15" s="70">
        <v>340</v>
      </c>
    </row>
    <row r="26" spans="9:9">
      <c r="I26" s="27" t="s">
        <v>227</v>
      </c>
    </row>
    <row r="33" spans="2:9">
      <c r="B33" s="65"/>
      <c r="C33" s="25"/>
      <c r="D33" s="25"/>
      <c r="E33" s="25"/>
      <c r="F33" s="66"/>
      <c r="G33" s="66"/>
      <c r="H33" s="66"/>
      <c r="I33" s="66"/>
    </row>
    <row r="34" spans="2:9">
      <c r="B34" s="67"/>
      <c r="C34" s="68"/>
      <c r="D34" s="68"/>
      <c r="E34" s="68"/>
      <c r="F34" s="68"/>
      <c r="G34" s="68"/>
      <c r="H34" s="68"/>
      <c r="I34" s="68"/>
    </row>
    <row r="35" spans="2:9">
      <c r="B35" s="67"/>
      <c r="C35" s="68"/>
      <c r="D35" s="68"/>
      <c r="E35" s="68"/>
      <c r="F35" s="68"/>
      <c r="G35" s="68"/>
      <c r="H35" s="68"/>
      <c r="I35" s="68"/>
    </row>
    <row r="36" spans="2:9">
      <c r="B36" s="67"/>
      <c r="C36" s="68"/>
      <c r="D36" s="68"/>
      <c r="E36" s="68"/>
      <c r="F36" s="68"/>
      <c r="G36" s="68"/>
      <c r="H36" s="68"/>
      <c r="I36" s="68"/>
    </row>
    <row r="37" spans="2:9">
      <c r="B37" s="67"/>
      <c r="C37" s="68"/>
      <c r="D37" s="68"/>
      <c r="E37" s="68"/>
      <c r="F37" s="68"/>
      <c r="G37" s="68"/>
      <c r="H37" s="68"/>
      <c r="I37" s="68"/>
    </row>
    <row r="38" spans="2:9">
      <c r="B38" s="67"/>
      <c r="C38" s="68"/>
      <c r="D38" s="68"/>
      <c r="E38" s="68"/>
      <c r="F38" s="68"/>
      <c r="G38" s="68"/>
      <c r="H38" s="68"/>
      <c r="I38" s="68"/>
    </row>
    <row r="39" spans="2:9">
      <c r="B39" s="67"/>
      <c r="C39" s="68"/>
      <c r="D39" s="68"/>
      <c r="E39" s="68"/>
      <c r="F39" s="68"/>
      <c r="G39" s="68"/>
      <c r="H39" s="68"/>
      <c r="I39" s="68"/>
    </row>
    <row r="40" spans="2:9">
      <c r="B40" s="67"/>
      <c r="C40" s="68"/>
      <c r="D40" s="68"/>
      <c r="E40" s="68"/>
      <c r="F40" s="68"/>
      <c r="G40" s="68"/>
      <c r="H40" s="68"/>
      <c r="I40" s="68"/>
    </row>
    <row r="41" spans="2:9">
      <c r="B41" s="67"/>
      <c r="C41" s="68"/>
      <c r="D41" s="68"/>
      <c r="E41" s="68"/>
      <c r="F41" s="68"/>
      <c r="G41" s="68"/>
      <c r="H41" s="68"/>
      <c r="I41" s="68"/>
    </row>
    <row r="42" spans="2:9">
      <c r="B42" s="67"/>
      <c r="C42" s="68"/>
      <c r="D42" s="68"/>
      <c r="E42" s="68"/>
      <c r="F42" s="68"/>
      <c r="G42" s="68"/>
      <c r="H42" s="68"/>
      <c r="I42" s="68"/>
    </row>
    <row r="43" spans="2:9">
      <c r="B43" s="67"/>
      <c r="C43" s="68"/>
      <c r="D43" s="68"/>
      <c r="E43" s="68"/>
      <c r="F43" s="68"/>
      <c r="G43" s="68"/>
      <c r="H43" s="68"/>
      <c r="I43" s="68"/>
    </row>
    <row r="44" spans="2:9">
      <c r="B44" s="67"/>
      <c r="C44" s="68"/>
      <c r="D44" s="68"/>
      <c r="E44" s="68"/>
      <c r="F44" s="68"/>
      <c r="G44" s="68"/>
      <c r="H44" s="68"/>
      <c r="I44" s="68"/>
    </row>
    <row r="45" spans="2:9">
      <c r="B45" s="67"/>
      <c r="C45" s="68"/>
      <c r="D45" s="68"/>
      <c r="E45" s="68"/>
      <c r="F45" s="68"/>
      <c r="G45" s="68"/>
      <c r="H45" s="68"/>
      <c r="I45" s="68"/>
    </row>
    <row r="46" spans="2:9">
      <c r="B46" s="69"/>
      <c r="C46" s="70"/>
      <c r="D46" s="70"/>
      <c r="E46" s="70"/>
      <c r="F46" s="70"/>
      <c r="G46" s="70"/>
      <c r="H46" s="70"/>
      <c r="I46" s="7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8"/>
  <sheetViews>
    <sheetView workbookViewId="0">
      <selection activeCell="D19" sqref="D19"/>
    </sheetView>
  </sheetViews>
  <sheetFormatPr defaultRowHeight="15"/>
  <sheetData>
    <row r="1" spans="1:8">
      <c r="A1" s="65"/>
      <c r="B1" s="25">
        <v>2018</v>
      </c>
      <c r="C1" s="25">
        <v>2016</v>
      </c>
      <c r="D1" s="25">
        <v>2014</v>
      </c>
      <c r="E1" s="66">
        <v>2012</v>
      </c>
      <c r="F1" s="66">
        <v>2008</v>
      </c>
      <c r="G1" s="66">
        <v>2004</v>
      </c>
      <c r="H1" s="66">
        <v>2000</v>
      </c>
    </row>
    <row r="2" spans="1:8">
      <c r="A2" s="67" t="s">
        <v>193</v>
      </c>
      <c r="B2" s="71">
        <v>26760</v>
      </c>
      <c r="C2" s="71">
        <v>28450</v>
      </c>
      <c r="D2" s="71">
        <v>28480</v>
      </c>
      <c r="E2" s="71">
        <v>29060</v>
      </c>
      <c r="F2" s="71">
        <v>27390</v>
      </c>
      <c r="G2" s="71">
        <v>28640</v>
      </c>
      <c r="H2" s="71">
        <v>31330</v>
      </c>
    </row>
    <row r="3" spans="1:8">
      <c r="A3" s="67" t="s">
        <v>194</v>
      </c>
      <c r="B3" s="71">
        <v>29540</v>
      </c>
      <c r="C3" s="71">
        <v>30790</v>
      </c>
      <c r="D3" s="71">
        <v>31260</v>
      </c>
      <c r="E3" s="71">
        <v>31350</v>
      </c>
      <c r="F3" s="71">
        <v>31840</v>
      </c>
      <c r="G3" s="71">
        <v>33930</v>
      </c>
      <c r="H3" s="71">
        <v>38350</v>
      </c>
    </row>
    <row r="4" spans="1:8">
      <c r="A4" s="67" t="s">
        <v>195</v>
      </c>
      <c r="B4" s="71">
        <v>30220</v>
      </c>
      <c r="C4" s="71">
        <v>30780</v>
      </c>
      <c r="D4" s="71">
        <v>31670</v>
      </c>
      <c r="E4" s="71">
        <v>32710</v>
      </c>
      <c r="F4" s="71">
        <v>36200</v>
      </c>
      <c r="G4" s="71">
        <v>38500</v>
      </c>
      <c r="H4" s="71">
        <v>42340</v>
      </c>
    </row>
    <row r="5" spans="1:8">
      <c r="A5" s="67" t="s">
        <v>196</v>
      </c>
      <c r="B5" s="71">
        <v>29940</v>
      </c>
      <c r="C5" s="71">
        <v>32030</v>
      </c>
      <c r="D5" s="71">
        <v>33790</v>
      </c>
      <c r="E5" s="71">
        <v>35060</v>
      </c>
      <c r="F5" s="71">
        <v>38970</v>
      </c>
      <c r="G5" s="71">
        <v>40140</v>
      </c>
      <c r="H5" s="71">
        <v>40930</v>
      </c>
    </row>
    <row r="6" spans="1:8">
      <c r="A6" s="67" t="s">
        <v>197</v>
      </c>
      <c r="B6" s="71">
        <v>36940</v>
      </c>
      <c r="C6" s="71">
        <v>39630</v>
      </c>
      <c r="D6" s="71">
        <v>41000</v>
      </c>
      <c r="E6" s="71">
        <v>42390</v>
      </c>
      <c r="F6" s="71">
        <v>43130</v>
      </c>
      <c r="G6" s="71">
        <v>43530</v>
      </c>
      <c r="H6" s="71">
        <v>43950</v>
      </c>
    </row>
    <row r="7" spans="1:8">
      <c r="A7" s="67" t="s">
        <v>198</v>
      </c>
      <c r="B7" s="71">
        <v>36030</v>
      </c>
      <c r="C7" s="71">
        <v>38090</v>
      </c>
      <c r="D7" s="71">
        <v>38640</v>
      </c>
      <c r="E7" s="71">
        <v>38390</v>
      </c>
      <c r="F7" s="71">
        <v>37560</v>
      </c>
      <c r="G7" s="71">
        <v>37220</v>
      </c>
      <c r="H7" s="71">
        <v>35020</v>
      </c>
    </row>
    <row r="8" spans="1:8">
      <c r="A8" s="67" t="s">
        <v>199</v>
      </c>
      <c r="B8" s="71">
        <v>40650</v>
      </c>
      <c r="C8" s="71">
        <v>41400</v>
      </c>
      <c r="D8" s="71">
        <v>41100</v>
      </c>
      <c r="E8" s="71">
        <v>40700</v>
      </c>
      <c r="F8" s="71">
        <v>37210</v>
      </c>
      <c r="G8" s="71">
        <v>35570</v>
      </c>
      <c r="H8" s="71">
        <v>27950</v>
      </c>
    </row>
    <row r="9" spans="1:8">
      <c r="A9" s="67" t="s">
        <v>200</v>
      </c>
      <c r="B9" s="71">
        <v>41470</v>
      </c>
      <c r="C9" s="71">
        <v>41680</v>
      </c>
      <c r="D9" s="71">
        <v>40930</v>
      </c>
      <c r="E9" s="71">
        <v>39430</v>
      </c>
      <c r="F9" s="71">
        <v>30820</v>
      </c>
      <c r="G9" s="71">
        <v>26740</v>
      </c>
      <c r="H9" s="71">
        <v>22480</v>
      </c>
    </row>
    <row r="10" spans="1:8">
      <c r="A10" s="67" t="s">
        <v>201</v>
      </c>
      <c r="B10" s="71">
        <v>37130</v>
      </c>
      <c r="C10" s="71">
        <v>36160</v>
      </c>
      <c r="D10" s="71">
        <v>34230</v>
      </c>
      <c r="E10" s="71">
        <v>30980</v>
      </c>
      <c r="F10" s="71">
        <v>21560</v>
      </c>
      <c r="G10" s="71">
        <v>20170</v>
      </c>
      <c r="H10" s="71">
        <v>18590</v>
      </c>
    </row>
    <row r="11" spans="1:8">
      <c r="A11" s="67" t="s">
        <v>202</v>
      </c>
      <c r="B11" s="71">
        <v>26260</v>
      </c>
      <c r="C11" s="71">
        <v>23650</v>
      </c>
      <c r="D11" s="71">
        <v>21720</v>
      </c>
      <c r="E11" s="71">
        <v>20410</v>
      </c>
      <c r="F11" s="71">
        <v>17490</v>
      </c>
      <c r="G11" s="71">
        <v>16920</v>
      </c>
      <c r="H11" s="71">
        <v>16140</v>
      </c>
    </row>
    <row r="12" spans="1:8">
      <c r="A12" s="67" t="s">
        <v>203</v>
      </c>
      <c r="B12" s="71">
        <v>20960</v>
      </c>
      <c r="C12" s="71">
        <v>18870</v>
      </c>
      <c r="D12" s="71">
        <v>17200</v>
      </c>
      <c r="E12" s="71">
        <v>16220</v>
      </c>
      <c r="F12" s="71">
        <v>14320</v>
      </c>
      <c r="G12" s="71">
        <v>13850</v>
      </c>
      <c r="H12" s="71">
        <v>13050</v>
      </c>
    </row>
    <row r="13" spans="1:8">
      <c r="A13" s="69" t="s">
        <v>226</v>
      </c>
      <c r="B13" s="72">
        <v>29860</v>
      </c>
      <c r="C13" s="72">
        <v>26480</v>
      </c>
      <c r="D13" s="72">
        <v>24120</v>
      </c>
      <c r="E13" s="72">
        <v>22680</v>
      </c>
      <c r="F13" s="72">
        <v>19390</v>
      </c>
      <c r="G13" s="72">
        <v>18770</v>
      </c>
      <c r="H13" s="72">
        <v>17520</v>
      </c>
    </row>
    <row r="28" spans="11:11">
      <c r="K28" s="27" t="s">
        <v>227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6"/>
  <sheetViews>
    <sheetView topLeftCell="A4" workbookViewId="0">
      <selection activeCell="I26" sqref="I26"/>
    </sheetView>
  </sheetViews>
  <sheetFormatPr defaultRowHeight="15"/>
  <sheetData>
    <row r="1" spans="1:3" ht="30">
      <c r="A1" s="3"/>
      <c r="B1" s="73" t="s">
        <v>228</v>
      </c>
      <c r="C1" s="73" t="s">
        <v>229</v>
      </c>
    </row>
    <row r="2" spans="1:3">
      <c r="A2" s="67" t="s">
        <v>225</v>
      </c>
      <c r="B2" s="68">
        <v>940</v>
      </c>
      <c r="C2" s="68">
        <v>220</v>
      </c>
    </row>
    <row r="3" spans="1:3">
      <c r="A3" s="67" t="s">
        <v>193</v>
      </c>
      <c r="B3" s="68">
        <v>5450</v>
      </c>
      <c r="C3" s="68">
        <v>1140</v>
      </c>
    </row>
    <row r="4" spans="1:3">
      <c r="A4" s="67" t="s">
        <v>194</v>
      </c>
      <c r="B4" s="68">
        <v>5960</v>
      </c>
      <c r="C4" s="68">
        <v>1100</v>
      </c>
    </row>
    <row r="5" spans="1:3">
      <c r="A5" s="67" t="s">
        <v>195</v>
      </c>
      <c r="B5" s="68">
        <v>5690</v>
      </c>
      <c r="C5" s="68">
        <v>1600</v>
      </c>
    </row>
    <row r="6" spans="1:3">
      <c r="A6" s="67" t="s">
        <v>196</v>
      </c>
      <c r="B6" s="68">
        <v>3870</v>
      </c>
      <c r="C6" s="68">
        <v>610</v>
      </c>
    </row>
    <row r="7" spans="1:3">
      <c r="A7" s="67" t="s">
        <v>197</v>
      </c>
      <c r="B7" s="68">
        <v>4660</v>
      </c>
      <c r="C7" s="68">
        <v>750</v>
      </c>
    </row>
    <row r="8" spans="1:3">
      <c r="A8" s="67" t="s">
        <v>198</v>
      </c>
      <c r="B8" s="68">
        <v>3680</v>
      </c>
      <c r="C8" s="68">
        <v>1650</v>
      </c>
    </row>
    <row r="9" spans="1:3">
      <c r="A9" s="67" t="s">
        <v>199</v>
      </c>
      <c r="B9" s="68">
        <v>4410</v>
      </c>
      <c r="C9" s="68">
        <v>1310</v>
      </c>
    </row>
    <row r="10" spans="1:3">
      <c r="A10" s="67" t="s">
        <v>200</v>
      </c>
      <c r="B10" s="68">
        <v>8090</v>
      </c>
      <c r="C10" s="68">
        <v>890</v>
      </c>
    </row>
    <row r="11" spans="1:3">
      <c r="A11" s="67" t="s">
        <v>201</v>
      </c>
      <c r="B11" s="68">
        <v>16120</v>
      </c>
      <c r="C11" s="68">
        <v>810</v>
      </c>
    </row>
    <row r="12" spans="1:3">
      <c r="A12" s="67" t="s">
        <v>202</v>
      </c>
      <c r="B12" s="68">
        <v>15560</v>
      </c>
      <c r="C12" s="68">
        <v>730</v>
      </c>
    </row>
    <row r="13" spans="1:3">
      <c r="A13" s="67" t="s">
        <v>203</v>
      </c>
      <c r="B13" s="68">
        <v>16360</v>
      </c>
      <c r="C13" s="68">
        <v>820</v>
      </c>
    </row>
    <row r="14" spans="1:3">
      <c r="A14" s="69" t="s">
        <v>226</v>
      </c>
      <c r="B14" s="70">
        <v>17310</v>
      </c>
      <c r="C14" s="70">
        <v>1360</v>
      </c>
    </row>
    <row r="26" spans="9:9">
      <c r="I26" s="27" t="s">
        <v>227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AA30"/>
  <sheetViews>
    <sheetView workbookViewId="0">
      <selection activeCell="A2" sqref="A2:AA3"/>
    </sheetView>
  </sheetViews>
  <sheetFormatPr defaultRowHeight="15"/>
  <cols>
    <col min="2" max="2" width="10.140625" bestFit="1" customWidth="1"/>
    <col min="3" max="3" width="9.85546875" bestFit="1" customWidth="1"/>
    <col min="4" max="4" width="11.28515625" customWidth="1"/>
    <col min="5" max="5" width="12.7109375" customWidth="1"/>
    <col min="6" max="6" width="14.140625" customWidth="1"/>
    <col min="7" max="7" width="13.28515625" customWidth="1"/>
    <col min="8" max="9" width="11.5703125" customWidth="1"/>
    <col min="10" max="10" width="10.28515625" customWidth="1"/>
    <col min="19" max="25" width="10.140625" bestFit="1" customWidth="1"/>
    <col min="26" max="26" width="10" bestFit="1" customWidth="1"/>
    <col min="27" max="27" width="10.140625" bestFit="1" customWidth="1"/>
  </cols>
  <sheetData>
    <row r="2" spans="1:27">
      <c r="B2" s="74" t="s">
        <v>230</v>
      </c>
      <c r="C2" s="74" t="s">
        <v>70</v>
      </c>
      <c r="D2" s="74" t="s">
        <v>69</v>
      </c>
      <c r="E2" s="74" t="s">
        <v>68</v>
      </c>
      <c r="F2" s="74" t="s">
        <v>67</v>
      </c>
      <c r="G2" s="74" t="s">
        <v>66</v>
      </c>
      <c r="H2" s="74" t="s">
        <v>65</v>
      </c>
      <c r="I2" s="74" t="s">
        <v>64</v>
      </c>
      <c r="J2" s="74" t="s">
        <v>63</v>
      </c>
      <c r="K2" s="74" t="s">
        <v>62</v>
      </c>
      <c r="L2" s="74" t="s">
        <v>61</v>
      </c>
      <c r="M2" s="74" t="s">
        <v>60</v>
      </c>
      <c r="N2" s="74" t="s">
        <v>59</v>
      </c>
      <c r="O2" s="74" t="s">
        <v>58</v>
      </c>
      <c r="P2" s="74" t="s">
        <v>57</v>
      </c>
      <c r="Q2" s="74" t="s">
        <v>56</v>
      </c>
      <c r="R2" s="74" t="s">
        <v>55</v>
      </c>
      <c r="S2" s="74" t="s">
        <v>54</v>
      </c>
      <c r="T2" s="74" t="s">
        <v>53</v>
      </c>
      <c r="U2" s="74" t="s">
        <v>52</v>
      </c>
      <c r="V2" s="74" t="s">
        <v>51</v>
      </c>
      <c r="W2" s="74" t="s">
        <v>50</v>
      </c>
      <c r="X2" s="74" t="s">
        <v>49</v>
      </c>
      <c r="Y2" s="74" t="s">
        <v>48</v>
      </c>
      <c r="Z2" s="74" t="s">
        <v>47</v>
      </c>
      <c r="AA2" s="74" t="s">
        <v>46</v>
      </c>
    </row>
    <row r="3" spans="1:27">
      <c r="A3" s="34" t="s">
        <v>90</v>
      </c>
      <c r="B3" s="34">
        <v>1456.8019999999999</v>
      </c>
      <c r="C3" s="35">
        <v>1418.9970000000001</v>
      </c>
      <c r="D3" s="33">
        <v>1472.886</v>
      </c>
      <c r="E3" s="33">
        <v>1610.845</v>
      </c>
      <c r="F3" s="33">
        <v>1308.6690000000001</v>
      </c>
      <c r="G3" s="33">
        <v>1310.2249999999999</v>
      </c>
      <c r="H3" s="33">
        <v>1221.741</v>
      </c>
      <c r="I3" s="33">
        <v>1158.5219999999999</v>
      </c>
      <c r="J3" s="33">
        <v>1011.98</v>
      </c>
      <c r="K3" s="33">
        <v>886.79700000000003</v>
      </c>
      <c r="L3" s="33">
        <v>817.37800000000004</v>
      </c>
      <c r="M3" s="33">
        <v>899.98400000000004</v>
      </c>
      <c r="N3" s="33">
        <v>803.99900000000002</v>
      </c>
      <c r="O3" s="33">
        <v>885.71799999999996</v>
      </c>
      <c r="P3" s="33">
        <v>811.18899999999996</v>
      </c>
      <c r="Q3" s="33">
        <v>766.51</v>
      </c>
      <c r="R3" s="33">
        <v>733.21699999999998</v>
      </c>
      <c r="S3" s="33">
        <v>671.41899999999998</v>
      </c>
      <c r="T3" s="33">
        <v>607.16399999999999</v>
      </c>
      <c r="U3" s="33">
        <v>624.67499999999995</v>
      </c>
      <c r="V3" s="33">
        <v>604.971</v>
      </c>
      <c r="W3" s="33">
        <v>545.05700000000002</v>
      </c>
      <c r="X3" s="33">
        <v>543.46400000000006</v>
      </c>
      <c r="Y3" s="33">
        <v>617.81399999999996</v>
      </c>
      <c r="Z3" s="33">
        <v>553.63199999999995</v>
      </c>
      <c r="AA3" s="33">
        <v>494.57400000000001</v>
      </c>
    </row>
    <row r="4" spans="1:27">
      <c r="A4" s="34" t="s">
        <v>91</v>
      </c>
      <c r="B4" s="34">
        <v>1157.127</v>
      </c>
      <c r="C4" s="35">
        <v>1197.5450000000001</v>
      </c>
      <c r="D4" s="33">
        <v>1243.991</v>
      </c>
      <c r="E4" s="33">
        <v>1102.241</v>
      </c>
      <c r="F4" s="33">
        <v>905.39800000000002</v>
      </c>
      <c r="G4" s="33">
        <v>936.82100000000003</v>
      </c>
      <c r="H4" s="33">
        <v>907.00800000000004</v>
      </c>
      <c r="I4" s="33">
        <v>941.01400000000001</v>
      </c>
      <c r="J4" s="33">
        <v>873.17700000000002</v>
      </c>
      <c r="K4" s="33">
        <v>799.85</v>
      </c>
      <c r="L4" s="33">
        <v>703.97500000000002</v>
      </c>
      <c r="M4" s="33">
        <v>757.74199999999996</v>
      </c>
      <c r="N4" s="33">
        <v>685.85599999999999</v>
      </c>
      <c r="O4" s="33">
        <v>685.86900000000003</v>
      </c>
      <c r="P4" s="33">
        <v>629.87199999999996</v>
      </c>
      <c r="Q4" s="33">
        <v>594.55100000000004</v>
      </c>
      <c r="R4" s="33">
        <v>625.14800000000002</v>
      </c>
      <c r="S4" s="33">
        <v>589.99800000000005</v>
      </c>
      <c r="T4" s="33">
        <v>556.36800000000005</v>
      </c>
      <c r="U4" s="33">
        <v>497.85199999999998</v>
      </c>
      <c r="V4" s="33">
        <v>455.53399999999999</v>
      </c>
      <c r="W4" s="33">
        <v>437.67599999999999</v>
      </c>
      <c r="X4" s="33">
        <v>433.42700000000002</v>
      </c>
      <c r="Y4" s="33">
        <v>571.71</v>
      </c>
      <c r="Z4" s="33">
        <v>562.03</v>
      </c>
      <c r="AA4" s="33">
        <v>560.42399999999998</v>
      </c>
    </row>
    <row r="8" spans="1:27">
      <c r="A8" s="3"/>
      <c r="B8" s="74" t="s">
        <v>46</v>
      </c>
      <c r="C8" s="74" t="s">
        <v>47</v>
      </c>
      <c r="D8" s="74" t="s">
        <v>48</v>
      </c>
      <c r="E8" s="74" t="s">
        <v>49</v>
      </c>
      <c r="F8" s="74" t="s">
        <v>50</v>
      </c>
      <c r="G8" s="74" t="s">
        <v>51</v>
      </c>
      <c r="H8" s="74" t="s">
        <v>52</v>
      </c>
      <c r="I8" s="74" t="s">
        <v>53</v>
      </c>
      <c r="J8" s="74" t="s">
        <v>54</v>
      </c>
      <c r="K8" s="74" t="s">
        <v>55</v>
      </c>
      <c r="L8" s="74" t="s">
        <v>56</v>
      </c>
      <c r="M8" s="74" t="s">
        <v>57</v>
      </c>
      <c r="N8" s="74" t="s">
        <v>58</v>
      </c>
      <c r="O8" s="74" t="s">
        <v>59</v>
      </c>
      <c r="P8" s="74" t="s">
        <v>60</v>
      </c>
      <c r="Q8" s="74" t="s">
        <v>61</v>
      </c>
      <c r="R8" s="74" t="s">
        <v>62</v>
      </c>
      <c r="S8" s="74" t="s">
        <v>63</v>
      </c>
      <c r="T8" s="74" t="s">
        <v>64</v>
      </c>
      <c r="U8" s="74" t="s">
        <v>65</v>
      </c>
      <c r="V8" s="74" t="s">
        <v>66</v>
      </c>
      <c r="W8" s="74" t="s">
        <v>67</v>
      </c>
      <c r="X8" s="74" t="s">
        <v>68</v>
      </c>
      <c r="Y8" s="74" t="s">
        <v>69</v>
      </c>
      <c r="Z8" s="74" t="s">
        <v>70</v>
      </c>
      <c r="AA8" s="74" t="s">
        <v>230</v>
      </c>
    </row>
    <row r="9" spans="1:27">
      <c r="A9" s="34" t="s">
        <v>231</v>
      </c>
      <c r="B9" s="33">
        <v>494.57400000000001</v>
      </c>
      <c r="C9" s="33">
        <v>553.63199999999995</v>
      </c>
      <c r="D9" s="33">
        <v>617.81399999999996</v>
      </c>
      <c r="E9" s="33">
        <v>543.46400000000006</v>
      </c>
      <c r="F9" s="33">
        <v>545.05700000000002</v>
      </c>
      <c r="G9" s="33">
        <v>604.971</v>
      </c>
      <c r="H9" s="33">
        <v>624.67499999999995</v>
      </c>
      <c r="I9" s="33">
        <v>607.16399999999999</v>
      </c>
      <c r="J9" s="33">
        <v>671.41899999999998</v>
      </c>
      <c r="K9" s="33">
        <v>733.21699999999998</v>
      </c>
      <c r="L9" s="33">
        <v>766.51</v>
      </c>
      <c r="M9" s="33">
        <v>811.18899999999996</v>
      </c>
      <c r="N9" s="33">
        <v>885.71799999999996</v>
      </c>
      <c r="O9" s="33">
        <v>803.99900000000002</v>
      </c>
      <c r="P9" s="33">
        <v>899.98400000000004</v>
      </c>
      <c r="Q9" s="33">
        <v>817.37800000000004</v>
      </c>
      <c r="R9" s="33">
        <v>886.79700000000003</v>
      </c>
      <c r="S9" s="33">
        <v>1011.98</v>
      </c>
      <c r="T9" s="33">
        <v>1158.5219999999999</v>
      </c>
      <c r="U9" s="33">
        <v>1221.741</v>
      </c>
      <c r="V9" s="33">
        <v>1310.2249999999999</v>
      </c>
      <c r="W9" s="33">
        <v>1308.6690000000001</v>
      </c>
      <c r="X9" s="33">
        <v>1610.845</v>
      </c>
      <c r="Y9" s="33">
        <v>1472.886</v>
      </c>
      <c r="Z9" s="36"/>
      <c r="AA9" s="33"/>
    </row>
    <row r="10" spans="1:27">
      <c r="A10" s="34" t="s">
        <v>232</v>
      </c>
      <c r="B10" s="33">
        <v>560.42399999999998</v>
      </c>
      <c r="C10" s="33">
        <v>562.03</v>
      </c>
      <c r="D10" s="33">
        <v>571.71</v>
      </c>
      <c r="E10" s="33">
        <v>433.42700000000002</v>
      </c>
      <c r="F10" s="33">
        <v>437.67599999999999</v>
      </c>
      <c r="G10" s="33">
        <v>455.53399999999999</v>
      </c>
      <c r="H10" s="33">
        <v>497.85199999999998</v>
      </c>
      <c r="I10" s="33">
        <v>556.36800000000005</v>
      </c>
      <c r="J10" s="33">
        <v>589.99800000000005</v>
      </c>
      <c r="K10" s="33">
        <v>625.14800000000002</v>
      </c>
      <c r="L10" s="33">
        <v>594.55100000000004</v>
      </c>
      <c r="M10" s="33">
        <v>629.87199999999996</v>
      </c>
      <c r="N10" s="33">
        <v>685.86900000000003</v>
      </c>
      <c r="O10" s="33">
        <v>685.85599999999999</v>
      </c>
      <c r="P10" s="33">
        <v>757.74199999999996</v>
      </c>
      <c r="Q10" s="33">
        <v>703.97500000000002</v>
      </c>
      <c r="R10" s="33">
        <v>799.85</v>
      </c>
      <c r="S10" s="33">
        <v>873.17700000000002</v>
      </c>
      <c r="T10" s="33">
        <v>941.01400000000001</v>
      </c>
      <c r="U10" s="33">
        <v>907.00800000000004</v>
      </c>
      <c r="V10" s="33">
        <v>936.82100000000003</v>
      </c>
      <c r="W10" s="33">
        <v>905.39800000000002</v>
      </c>
      <c r="X10" s="33">
        <v>1102.241</v>
      </c>
      <c r="Y10" s="33">
        <v>1243.991</v>
      </c>
      <c r="Z10" s="36"/>
      <c r="AA10" s="33"/>
    </row>
    <row r="11" spans="1:27">
      <c r="A11" t="s">
        <v>233</v>
      </c>
      <c r="Z11" s="36">
        <v>1418.9970000000001</v>
      </c>
      <c r="AA11" s="33">
        <v>1456.8019999999999</v>
      </c>
    </row>
    <row r="12" spans="1:27">
      <c r="A12" t="s">
        <v>234</v>
      </c>
      <c r="Z12" s="36">
        <v>1197.5450000000001</v>
      </c>
      <c r="AA12" s="33">
        <v>1157.127</v>
      </c>
    </row>
    <row r="30" spans="15:15">
      <c r="O30" s="47" t="s">
        <v>235</v>
      </c>
    </row>
  </sheetData>
  <sortState xmlns:xlrd2="http://schemas.microsoft.com/office/spreadsheetml/2017/richdata2" columnSort="1" ref="B8:AA10">
    <sortCondition ref="B8:AA8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AA28"/>
  <sheetViews>
    <sheetView topLeftCell="A10" workbookViewId="0">
      <selection activeCell="A2" sqref="A2:AA3"/>
    </sheetView>
  </sheetViews>
  <sheetFormatPr defaultRowHeight="15"/>
  <cols>
    <col min="4" max="6" width="8.5703125" customWidth="1"/>
    <col min="7" max="14" width="10.140625" bestFit="1" customWidth="1"/>
    <col min="15" max="18" width="8.5703125" customWidth="1"/>
    <col min="19" max="22" width="7.5703125" customWidth="1"/>
    <col min="23" max="24" width="6.5703125" customWidth="1"/>
  </cols>
  <sheetData>
    <row r="2" spans="1:27">
      <c r="A2" s="3"/>
      <c r="B2" s="74" t="s">
        <v>230</v>
      </c>
      <c r="C2" s="74" t="s">
        <v>70</v>
      </c>
      <c r="D2" s="74" t="s">
        <v>69</v>
      </c>
      <c r="E2" s="74" t="s">
        <v>68</v>
      </c>
      <c r="F2" s="74" t="s">
        <v>67</v>
      </c>
      <c r="G2" s="74" t="s">
        <v>66</v>
      </c>
      <c r="H2" s="74" t="s">
        <v>65</v>
      </c>
      <c r="I2" s="74" t="s">
        <v>64</v>
      </c>
      <c r="J2" s="74" t="s">
        <v>63</v>
      </c>
      <c r="K2" s="74" t="s">
        <v>62</v>
      </c>
      <c r="L2" s="74" t="s">
        <v>61</v>
      </c>
      <c r="M2" s="74" t="s">
        <v>60</v>
      </c>
      <c r="N2" s="74" t="s">
        <v>59</v>
      </c>
      <c r="O2" s="74" t="s">
        <v>58</v>
      </c>
      <c r="P2" s="74" t="s">
        <v>57</v>
      </c>
      <c r="Q2" s="74" t="s">
        <v>56</v>
      </c>
      <c r="R2" s="74" t="s">
        <v>55</v>
      </c>
      <c r="S2" s="74" t="s">
        <v>54</v>
      </c>
      <c r="T2" s="74" t="s">
        <v>53</v>
      </c>
      <c r="U2" s="74" t="s">
        <v>52</v>
      </c>
      <c r="V2" s="74" t="s">
        <v>51</v>
      </c>
      <c r="W2" s="74" t="s">
        <v>50</v>
      </c>
      <c r="X2" s="74" t="s">
        <v>49</v>
      </c>
      <c r="Y2" s="74" t="s">
        <v>48</v>
      </c>
      <c r="Z2" s="74" t="s">
        <v>47</v>
      </c>
      <c r="AA2" s="74" t="s">
        <v>46</v>
      </c>
    </row>
    <row r="3" spans="1:27">
      <c r="A3" s="34" t="s">
        <v>236</v>
      </c>
      <c r="B3" s="34">
        <v>1099.9490000000001</v>
      </c>
      <c r="C3" s="34">
        <v>999.89099999999996</v>
      </c>
      <c r="D3" s="33">
        <v>943.94600000000003</v>
      </c>
      <c r="E3" s="33">
        <v>982.69299999999998</v>
      </c>
      <c r="F3" s="33">
        <v>514.55700000000002</v>
      </c>
      <c r="G3" s="33">
        <v>1562.307</v>
      </c>
      <c r="H3" s="33">
        <v>2125.837</v>
      </c>
      <c r="I3" s="33">
        <v>1828.2339999999999</v>
      </c>
      <c r="J3" s="33">
        <v>2794.6329999999998</v>
      </c>
      <c r="K3" s="33">
        <v>2399.444</v>
      </c>
      <c r="L3" s="33">
        <v>2121.3110000000001</v>
      </c>
      <c r="M3" s="33">
        <v>2238.5630000000001</v>
      </c>
      <c r="N3" s="33">
        <v>1753.931</v>
      </c>
      <c r="O3" s="33">
        <v>423.041</v>
      </c>
      <c r="P3" s="33">
        <v>532.53300000000002</v>
      </c>
      <c r="Q3" s="33">
        <v>264.673</v>
      </c>
      <c r="R3" s="33">
        <v>126.798</v>
      </c>
      <c r="S3" s="33">
        <v>81.27</v>
      </c>
      <c r="T3" s="33">
        <v>30.8</v>
      </c>
      <c r="U3" s="33">
        <v>39.82</v>
      </c>
      <c r="V3" s="33">
        <v>23.89</v>
      </c>
      <c r="W3" s="33">
        <v>3.51</v>
      </c>
      <c r="X3" s="33">
        <v>0.66</v>
      </c>
      <c r="Y3" s="33"/>
      <c r="Z3" s="33"/>
      <c r="AA3" s="33"/>
    </row>
    <row r="6" spans="1:27">
      <c r="A6" s="3"/>
      <c r="B6" s="74" t="s">
        <v>46</v>
      </c>
      <c r="C6" s="74" t="s">
        <v>47</v>
      </c>
      <c r="D6" s="74" t="s">
        <v>48</v>
      </c>
      <c r="E6" s="74" t="s">
        <v>49</v>
      </c>
      <c r="F6" s="74" t="s">
        <v>50</v>
      </c>
      <c r="G6" s="74" t="s">
        <v>51</v>
      </c>
      <c r="H6" s="74" t="s">
        <v>52</v>
      </c>
      <c r="I6" s="74" t="s">
        <v>53</v>
      </c>
      <c r="J6" s="74" t="s">
        <v>54</v>
      </c>
      <c r="K6" s="74" t="s">
        <v>55</v>
      </c>
      <c r="L6" s="74" t="s">
        <v>56</v>
      </c>
      <c r="M6" s="74" t="s">
        <v>57</v>
      </c>
      <c r="N6" s="74" t="s">
        <v>58</v>
      </c>
      <c r="O6" s="74" t="s">
        <v>59</v>
      </c>
      <c r="P6" s="74" t="s">
        <v>60</v>
      </c>
      <c r="Q6" s="74" t="s">
        <v>61</v>
      </c>
      <c r="R6" s="74" t="s">
        <v>62</v>
      </c>
      <c r="S6" s="74" t="s">
        <v>63</v>
      </c>
      <c r="T6" s="74" t="s">
        <v>64</v>
      </c>
      <c r="U6" s="74" t="s">
        <v>65</v>
      </c>
      <c r="V6" s="74" t="s">
        <v>66</v>
      </c>
      <c r="W6" s="74" t="s">
        <v>67</v>
      </c>
      <c r="X6" s="74" t="s">
        <v>68</v>
      </c>
      <c r="Y6" s="74" t="s">
        <v>69</v>
      </c>
      <c r="Z6" s="74" t="s">
        <v>70</v>
      </c>
      <c r="AA6" s="74" t="s">
        <v>230</v>
      </c>
    </row>
    <row r="7" spans="1:27">
      <c r="A7" s="34" t="s">
        <v>237</v>
      </c>
      <c r="B7" s="33"/>
      <c r="C7" s="33"/>
      <c r="D7" s="33"/>
      <c r="E7" s="33">
        <v>0.66</v>
      </c>
      <c r="F7" s="33">
        <v>3.51</v>
      </c>
      <c r="G7" s="33">
        <v>23.89</v>
      </c>
      <c r="H7" s="33">
        <v>39.82</v>
      </c>
      <c r="I7" s="33">
        <v>30.8</v>
      </c>
      <c r="J7" s="33">
        <v>81.27</v>
      </c>
      <c r="K7" s="33">
        <v>126.798</v>
      </c>
      <c r="L7" s="33">
        <v>264.673</v>
      </c>
      <c r="M7" s="33">
        <v>532.53300000000002</v>
      </c>
      <c r="N7" s="33">
        <v>423.041</v>
      </c>
      <c r="O7" s="33">
        <v>1753.931</v>
      </c>
      <c r="P7" s="33">
        <v>2238.5630000000001</v>
      </c>
      <c r="Q7" s="33">
        <v>2121.3110000000001</v>
      </c>
      <c r="R7" s="33">
        <v>2399.444</v>
      </c>
      <c r="S7" s="33">
        <v>2794.6329999999998</v>
      </c>
      <c r="T7" s="33">
        <v>1828.2339999999999</v>
      </c>
      <c r="U7" s="33">
        <v>2125.837</v>
      </c>
      <c r="V7" s="33">
        <v>1562.307</v>
      </c>
      <c r="W7" s="33">
        <v>514.55700000000002</v>
      </c>
      <c r="X7" s="33">
        <v>982.69299999999998</v>
      </c>
      <c r="Y7" s="33">
        <v>943.94600000000003</v>
      </c>
      <c r="Z7" s="34"/>
      <c r="AA7" s="34"/>
    </row>
    <row r="8" spans="1:27">
      <c r="A8" t="s">
        <v>238</v>
      </c>
      <c r="Z8" s="34">
        <v>999.89099999999996</v>
      </c>
      <c r="AA8" s="34">
        <v>1099.9490000000001</v>
      </c>
    </row>
    <row r="28" spans="15:15">
      <c r="O28" s="60" t="s">
        <v>235</v>
      </c>
    </row>
  </sheetData>
  <sortState xmlns:xlrd2="http://schemas.microsoft.com/office/spreadsheetml/2017/richdata2" columnSort="1" ref="B6:AA7">
    <sortCondition ref="B6:AA6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AA27"/>
  <sheetViews>
    <sheetView workbookViewId="0">
      <selection activeCell="X17" sqref="X17"/>
    </sheetView>
  </sheetViews>
  <sheetFormatPr defaultColWidth="8.85546875" defaultRowHeight="15"/>
  <cols>
    <col min="1" max="3" width="8.85546875" style="3"/>
    <col min="4" max="6" width="10.140625" style="3" customWidth="1"/>
    <col min="7" max="14" width="10.140625" style="3" bestFit="1" customWidth="1"/>
    <col min="15" max="24" width="10.140625" style="3" customWidth="1"/>
    <col min="25" max="27" width="10.140625" style="3" bestFit="1" customWidth="1"/>
    <col min="28" max="16384" width="8.85546875" style="3"/>
  </cols>
  <sheetData>
    <row r="2" spans="1:27">
      <c r="B2" s="74" t="s">
        <v>230</v>
      </c>
      <c r="C2" s="74" t="s">
        <v>70</v>
      </c>
      <c r="D2" s="74" t="s">
        <v>69</v>
      </c>
      <c r="E2" s="74" t="s">
        <v>68</v>
      </c>
      <c r="F2" s="74" t="s">
        <v>67</v>
      </c>
      <c r="G2" s="74" t="s">
        <v>66</v>
      </c>
      <c r="H2" s="74" t="s">
        <v>65</v>
      </c>
      <c r="I2" s="74" t="s">
        <v>64</v>
      </c>
      <c r="J2" s="74" t="s">
        <v>63</v>
      </c>
      <c r="K2" s="74" t="s">
        <v>62</v>
      </c>
      <c r="L2" s="74" t="s">
        <v>61</v>
      </c>
      <c r="M2" s="74" t="s">
        <v>60</v>
      </c>
      <c r="N2" s="74" t="s">
        <v>59</v>
      </c>
      <c r="O2" s="74" t="s">
        <v>58</v>
      </c>
      <c r="P2" s="74" t="s">
        <v>57</v>
      </c>
      <c r="Q2" s="74" t="s">
        <v>56</v>
      </c>
      <c r="R2" s="74" t="s">
        <v>55</v>
      </c>
      <c r="S2" s="74" t="s">
        <v>54</v>
      </c>
      <c r="T2" s="74" t="s">
        <v>53</v>
      </c>
      <c r="U2" s="74" t="s">
        <v>52</v>
      </c>
      <c r="V2" s="74" t="s">
        <v>51</v>
      </c>
      <c r="W2" s="74" t="s">
        <v>50</v>
      </c>
      <c r="X2" s="74" t="s">
        <v>49</v>
      </c>
      <c r="Y2" s="74" t="s">
        <v>48</v>
      </c>
      <c r="Z2" s="74" t="s">
        <v>47</v>
      </c>
      <c r="AA2" s="74" t="s">
        <v>46</v>
      </c>
    </row>
    <row r="3" spans="1:27">
      <c r="A3" s="34" t="s">
        <v>239</v>
      </c>
      <c r="B3" s="75">
        <v>0.17599999999999999</v>
      </c>
      <c r="C3" s="75">
        <v>0.17399999999999999</v>
      </c>
      <c r="D3" s="75">
        <v>0.12966032956761164</v>
      </c>
      <c r="E3" s="75">
        <v>0.13730388961063095</v>
      </c>
      <c r="F3" s="75">
        <v>8.6087277308351556E-2</v>
      </c>
      <c r="G3" s="75">
        <v>0.22573047096299628</v>
      </c>
      <c r="H3" s="75">
        <v>0.28391919195156923</v>
      </c>
      <c r="I3" s="75">
        <v>0.24358613085109801</v>
      </c>
      <c r="J3" s="75">
        <v>0.31714709886347692</v>
      </c>
      <c r="K3" s="75">
        <v>0.29488490863147471</v>
      </c>
      <c r="L3" s="75">
        <v>0.29071886248971807</v>
      </c>
      <c r="M3" s="75">
        <v>0.25933423471213551</v>
      </c>
      <c r="N3" s="75">
        <v>0.24561763923314991</v>
      </c>
      <c r="O3" s="75">
        <v>7.6621677377568448E-2</v>
      </c>
      <c r="P3" s="75">
        <v>9.5855380204579607E-2</v>
      </c>
      <c r="Q3" s="75">
        <v>5.9033583878061235E-2</v>
      </c>
      <c r="R3" s="75">
        <v>3.0051747650451897E-2</v>
      </c>
      <c r="S3" s="75">
        <v>1.9822192953572605E-2</v>
      </c>
      <c r="T3" s="75">
        <v>7.6115349352154586E-3</v>
      </c>
      <c r="U3" s="75">
        <v>9.8760165575807485E-3</v>
      </c>
      <c r="V3" s="75">
        <v>6.1270973895590063E-3</v>
      </c>
      <c r="W3" s="75">
        <v>8.8813542167455277E-4</v>
      </c>
      <c r="X3" s="75">
        <v>1.5984306317433792E-4</v>
      </c>
      <c r="Y3" s="75">
        <v>0</v>
      </c>
      <c r="Z3" s="33"/>
      <c r="AA3" s="33"/>
    </row>
    <row r="4" spans="1:27"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6" spans="1:27">
      <c r="B6" s="74" t="s">
        <v>46</v>
      </c>
      <c r="C6" s="74" t="s">
        <v>47</v>
      </c>
      <c r="D6" s="74" t="s">
        <v>48</v>
      </c>
      <c r="E6" s="74" t="s">
        <v>49</v>
      </c>
      <c r="F6" s="74" t="s">
        <v>50</v>
      </c>
      <c r="G6" s="74" t="s">
        <v>51</v>
      </c>
      <c r="H6" s="74" t="s">
        <v>52</v>
      </c>
      <c r="I6" s="74" t="s">
        <v>53</v>
      </c>
      <c r="J6" s="74" t="s">
        <v>54</v>
      </c>
      <c r="K6" s="74" t="s">
        <v>55</v>
      </c>
      <c r="L6" s="74" t="s">
        <v>56</v>
      </c>
      <c r="M6" s="74" t="s">
        <v>57</v>
      </c>
      <c r="N6" s="74" t="s">
        <v>58</v>
      </c>
      <c r="O6" s="74" t="s">
        <v>59</v>
      </c>
      <c r="P6" s="74" t="s">
        <v>60</v>
      </c>
      <c r="Q6" s="74" t="s">
        <v>61</v>
      </c>
      <c r="R6" s="74" t="s">
        <v>62</v>
      </c>
      <c r="S6" s="74" t="s">
        <v>63</v>
      </c>
      <c r="T6" s="74" t="s">
        <v>64</v>
      </c>
      <c r="U6" s="74" t="s">
        <v>65</v>
      </c>
      <c r="V6" s="74" t="s">
        <v>66</v>
      </c>
      <c r="W6" s="74" t="s">
        <v>67</v>
      </c>
      <c r="X6" s="74" t="s">
        <v>68</v>
      </c>
      <c r="Y6" s="74" t="s">
        <v>69</v>
      </c>
      <c r="Z6" s="74" t="s">
        <v>70</v>
      </c>
      <c r="AA6" s="74" t="s">
        <v>230</v>
      </c>
    </row>
    <row r="7" spans="1:27">
      <c r="A7" s="34" t="s">
        <v>239</v>
      </c>
      <c r="B7" s="33"/>
      <c r="C7" s="33"/>
      <c r="D7" s="75">
        <v>0</v>
      </c>
      <c r="E7" s="75">
        <v>1.5984306317433792E-4</v>
      </c>
      <c r="F7" s="75">
        <v>8.8813542167455277E-4</v>
      </c>
      <c r="G7" s="75">
        <v>6.1270973895590063E-3</v>
      </c>
      <c r="H7" s="75">
        <v>9.8760165575807485E-3</v>
      </c>
      <c r="I7" s="75">
        <v>7.6115349352154586E-3</v>
      </c>
      <c r="J7" s="75">
        <v>1.9822192953572605E-2</v>
      </c>
      <c r="K7" s="75">
        <v>3.0051747650451897E-2</v>
      </c>
      <c r="L7" s="75">
        <v>5.9033583878061235E-2</v>
      </c>
      <c r="M7" s="75">
        <v>9.5855380204579607E-2</v>
      </c>
      <c r="N7" s="75">
        <v>7.6621677377568448E-2</v>
      </c>
      <c r="O7" s="75">
        <v>0.24561763923314991</v>
      </c>
      <c r="P7" s="75">
        <v>0.25933423471213551</v>
      </c>
      <c r="Q7" s="75">
        <v>0.29071886248971807</v>
      </c>
      <c r="R7" s="75">
        <v>0.29488490863147471</v>
      </c>
      <c r="S7" s="75">
        <v>0.31714709886347692</v>
      </c>
      <c r="T7" s="75">
        <v>0.24358613085109801</v>
      </c>
      <c r="U7" s="75">
        <v>0.28391919195156923</v>
      </c>
      <c r="V7" s="75">
        <v>0.22573047096299628</v>
      </c>
      <c r="W7" s="75">
        <v>8.6087277308351556E-2</v>
      </c>
      <c r="X7" s="75">
        <v>0.13730388961063095</v>
      </c>
      <c r="Y7" s="75">
        <v>0.12966032956761164</v>
      </c>
      <c r="Z7" s="75">
        <v>0.17399999999999999</v>
      </c>
      <c r="AA7" s="75">
        <v>0.17599999999999999</v>
      </c>
    </row>
    <row r="8" spans="1:27">
      <c r="Z8" s="34"/>
      <c r="AA8" s="34"/>
    </row>
    <row r="27" spans="15:15">
      <c r="O27" s="60" t="s">
        <v>235</v>
      </c>
    </row>
  </sheetData>
  <sortState xmlns:xlrd2="http://schemas.microsoft.com/office/spreadsheetml/2017/richdata2" columnSort="1" ref="B6:AA7">
    <sortCondition ref="B6:AA6"/>
  </sortState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A26"/>
  <sheetViews>
    <sheetView workbookViewId="0">
      <selection activeCell="X17" sqref="X17"/>
    </sheetView>
  </sheetViews>
  <sheetFormatPr defaultRowHeight="15"/>
  <cols>
    <col min="2" max="27" width="10.140625" bestFit="1" customWidth="1"/>
  </cols>
  <sheetData>
    <row r="1" spans="1:27">
      <c r="A1" s="3"/>
      <c r="B1" s="74" t="s">
        <v>230</v>
      </c>
      <c r="C1" s="74" t="s">
        <v>70</v>
      </c>
      <c r="D1" s="74" t="s">
        <v>69</v>
      </c>
      <c r="E1" s="74" t="s">
        <v>68</v>
      </c>
      <c r="F1" s="74" t="s">
        <v>67</v>
      </c>
      <c r="G1" s="74" t="s">
        <v>66</v>
      </c>
      <c r="H1" s="74" t="s">
        <v>65</v>
      </c>
      <c r="I1" s="74" t="s">
        <v>64</v>
      </c>
      <c r="J1" s="74" t="s">
        <v>63</v>
      </c>
      <c r="K1" s="74" t="s">
        <v>62</v>
      </c>
      <c r="L1" s="74" t="s">
        <v>61</v>
      </c>
      <c r="M1" s="74" t="s">
        <v>60</v>
      </c>
      <c r="N1" s="74" t="s">
        <v>59</v>
      </c>
      <c r="O1" s="74" t="s">
        <v>58</v>
      </c>
      <c r="P1" s="74" t="s">
        <v>57</v>
      </c>
      <c r="Q1" s="74" t="s">
        <v>56</v>
      </c>
      <c r="R1" s="74" t="s">
        <v>55</v>
      </c>
      <c r="S1" s="74" t="s">
        <v>54</v>
      </c>
      <c r="T1" s="74" t="s">
        <v>53</v>
      </c>
      <c r="U1" s="74" t="s">
        <v>52</v>
      </c>
      <c r="V1" s="74" t="s">
        <v>51</v>
      </c>
      <c r="W1" s="74" t="s">
        <v>50</v>
      </c>
      <c r="X1" s="74" t="s">
        <v>49</v>
      </c>
      <c r="Y1" s="74" t="s">
        <v>48</v>
      </c>
      <c r="Z1" s="74" t="s">
        <v>47</v>
      </c>
      <c r="AA1" s="74" t="s">
        <v>46</v>
      </c>
    </row>
    <row r="2" spans="1:27">
      <c r="A2" s="34" t="s">
        <v>240</v>
      </c>
      <c r="B2" s="34">
        <v>10349.842000000001</v>
      </c>
      <c r="C2" s="34">
        <v>7751.0479999999998</v>
      </c>
      <c r="D2" s="33">
        <v>7280.1450000000004</v>
      </c>
      <c r="E2" s="33">
        <v>7157.0659999999998</v>
      </c>
      <c r="F2" s="33">
        <v>5977.1549999999997</v>
      </c>
      <c r="G2" s="33">
        <v>6921.1170000000002</v>
      </c>
      <c r="H2" s="33">
        <v>7487.4719999999998</v>
      </c>
      <c r="I2" s="33">
        <v>7505.4929999999995</v>
      </c>
      <c r="J2" s="33">
        <v>8811.7880000000005</v>
      </c>
      <c r="K2" s="33">
        <v>8136.8829999999998</v>
      </c>
      <c r="L2" s="33">
        <v>7296.7780000000002</v>
      </c>
      <c r="M2" s="33">
        <v>8631.9610000000011</v>
      </c>
      <c r="N2" s="33">
        <v>7140.9</v>
      </c>
      <c r="O2" s="33">
        <v>5521.1659999999993</v>
      </c>
      <c r="P2" s="33">
        <v>5555.5879999999997</v>
      </c>
      <c r="Q2" s="33">
        <v>4483.4310000000005</v>
      </c>
      <c r="R2" s="33">
        <v>4219.3220000000001</v>
      </c>
      <c r="S2" s="33">
        <v>4099.95</v>
      </c>
      <c r="T2" s="33">
        <v>4046.49</v>
      </c>
      <c r="U2" s="33">
        <v>4031.99</v>
      </c>
      <c r="V2" s="33">
        <v>3899.0729999999994</v>
      </c>
      <c r="W2" s="33">
        <v>3952.1</v>
      </c>
      <c r="X2" s="33">
        <v>4129.05</v>
      </c>
      <c r="Y2" s="33">
        <v>3804.192</v>
      </c>
      <c r="Z2" s="33">
        <v>3748.2429999999999</v>
      </c>
      <c r="AA2" s="33">
        <v>3671.1930000000002</v>
      </c>
    </row>
    <row r="3" spans="1:27">
      <c r="A3" s="34" t="s">
        <v>241</v>
      </c>
      <c r="B3" s="34">
        <v>8425.39</v>
      </c>
      <c r="C3" s="34">
        <v>8272.5030000000006</v>
      </c>
      <c r="D3" s="33">
        <v>8190.8950000000004</v>
      </c>
      <c r="E3" s="33">
        <v>8304.8379999999997</v>
      </c>
      <c r="F3" s="33">
        <v>8183.2139999999999</v>
      </c>
      <c r="G3" s="33">
        <v>7927.0209999999997</v>
      </c>
      <c r="H3" s="33">
        <v>7876.0389999999998</v>
      </c>
      <c r="I3" s="33">
        <v>7700.518</v>
      </c>
      <c r="J3" s="33">
        <v>7837.6310000000003</v>
      </c>
      <c r="K3" s="33">
        <v>7543.28</v>
      </c>
      <c r="L3" s="33">
        <v>7329.353000000001</v>
      </c>
      <c r="M3" s="33">
        <v>6281.5609999999997</v>
      </c>
      <c r="N3" s="33">
        <v>5720.2280000000001</v>
      </c>
      <c r="O3" s="33">
        <v>5367.0810000000001</v>
      </c>
      <c r="P3" s="33">
        <v>5356.3059999999996</v>
      </c>
      <c r="Q3" s="33">
        <v>4972.2780000000002</v>
      </c>
      <c r="R3" s="33">
        <v>5132.9230000000007</v>
      </c>
      <c r="S3" s="33">
        <v>4744.3149999999996</v>
      </c>
      <c r="T3" s="33">
        <v>4514.3029999999999</v>
      </c>
      <c r="U3" s="33">
        <v>4381.6540000000005</v>
      </c>
      <c r="V3" s="33">
        <v>4168.0280000000002</v>
      </c>
      <c r="W3" s="33">
        <v>4139.2330000000002</v>
      </c>
      <c r="X3" s="33">
        <v>3996.4580000000001</v>
      </c>
      <c r="Y3">
        <v>3911.4290000000001</v>
      </c>
      <c r="Z3">
        <v>3937.386</v>
      </c>
      <c r="AA3">
        <v>4045.15</v>
      </c>
    </row>
    <row r="5" spans="1:27">
      <c r="A5" s="3"/>
      <c r="B5" s="74" t="s">
        <v>46</v>
      </c>
      <c r="C5" s="74" t="s">
        <v>47</v>
      </c>
      <c r="D5" s="74" t="s">
        <v>48</v>
      </c>
      <c r="E5" s="74" t="s">
        <v>49</v>
      </c>
      <c r="F5" s="74" t="s">
        <v>50</v>
      </c>
      <c r="G5" s="74" t="s">
        <v>51</v>
      </c>
      <c r="H5" s="74" t="s">
        <v>52</v>
      </c>
      <c r="I5" s="74" t="s">
        <v>53</v>
      </c>
      <c r="J5" s="74" t="s">
        <v>54</v>
      </c>
      <c r="K5" s="74" t="s">
        <v>55</v>
      </c>
      <c r="L5" s="74" t="s">
        <v>56</v>
      </c>
      <c r="M5" s="74" t="s">
        <v>57</v>
      </c>
      <c r="N5" s="74" t="s">
        <v>58</v>
      </c>
      <c r="O5" s="74" t="s">
        <v>59</v>
      </c>
      <c r="P5" s="74" t="s">
        <v>60</v>
      </c>
      <c r="Q5" s="74" t="s">
        <v>61</v>
      </c>
      <c r="R5" s="74" t="s">
        <v>62</v>
      </c>
      <c r="S5" s="74" t="s">
        <v>63</v>
      </c>
      <c r="T5" s="74" t="s">
        <v>64</v>
      </c>
      <c r="U5" s="74" t="s">
        <v>65</v>
      </c>
      <c r="V5" s="74" t="s">
        <v>66</v>
      </c>
      <c r="W5" s="74" t="s">
        <v>67</v>
      </c>
      <c r="X5" s="74" t="s">
        <v>68</v>
      </c>
      <c r="Y5" s="74" t="s">
        <v>69</v>
      </c>
      <c r="Z5" s="74" t="s">
        <v>70</v>
      </c>
      <c r="AA5" s="74" t="s">
        <v>230</v>
      </c>
    </row>
    <row r="6" spans="1:27">
      <c r="A6" s="34" t="s">
        <v>240</v>
      </c>
      <c r="B6" s="33">
        <v>3671.1930000000002</v>
      </c>
      <c r="C6" s="33">
        <v>3748.2429999999999</v>
      </c>
      <c r="D6" s="33">
        <v>3804.192</v>
      </c>
      <c r="E6" s="33">
        <v>4129.05</v>
      </c>
      <c r="F6" s="33">
        <v>3952.1</v>
      </c>
      <c r="G6" s="33">
        <v>3899.0729999999994</v>
      </c>
      <c r="H6" s="33">
        <v>4031.99</v>
      </c>
      <c r="I6" s="33">
        <v>4046.49</v>
      </c>
      <c r="J6" s="33">
        <v>4099.95</v>
      </c>
      <c r="K6" s="33">
        <v>4219.3220000000001</v>
      </c>
      <c r="L6" s="33">
        <v>4483.4310000000005</v>
      </c>
      <c r="M6" s="33">
        <v>5555.5879999999997</v>
      </c>
      <c r="N6" s="33">
        <v>5521.1659999999993</v>
      </c>
      <c r="O6" s="33">
        <v>7140.9</v>
      </c>
      <c r="P6" s="33">
        <v>8631.9610000000011</v>
      </c>
      <c r="Q6" s="33">
        <v>7296.7780000000002</v>
      </c>
      <c r="R6" s="33">
        <v>8136.8829999999998</v>
      </c>
      <c r="S6" s="33">
        <v>8811.7880000000005</v>
      </c>
      <c r="T6" s="33">
        <v>7505.4929999999995</v>
      </c>
      <c r="U6" s="33">
        <v>7487.4719999999998</v>
      </c>
      <c r="V6" s="33">
        <v>6921.1170000000002</v>
      </c>
      <c r="W6" s="33">
        <v>5977.1549999999997</v>
      </c>
      <c r="X6" s="33">
        <v>7157.0659999999998</v>
      </c>
      <c r="Y6" s="33">
        <v>7280.1450000000004</v>
      </c>
      <c r="Z6" s="34">
        <v>7751.0479999999998</v>
      </c>
      <c r="AA6" s="34">
        <v>9957</v>
      </c>
    </row>
    <row r="7" spans="1:27">
      <c r="A7" s="34" t="s">
        <v>241</v>
      </c>
      <c r="B7" s="3">
        <v>4045.15</v>
      </c>
      <c r="C7" s="3">
        <v>3937.386</v>
      </c>
      <c r="D7" s="3">
        <v>3911.4290000000001</v>
      </c>
      <c r="E7" s="33">
        <v>3996.4580000000001</v>
      </c>
      <c r="F7" s="33">
        <v>4139.2330000000002</v>
      </c>
      <c r="G7" s="33">
        <v>4168.0280000000002</v>
      </c>
      <c r="H7" s="33">
        <v>4381.6540000000005</v>
      </c>
      <c r="I7" s="33">
        <v>4514.3029999999999</v>
      </c>
      <c r="J7" s="33">
        <v>4744.3149999999996</v>
      </c>
      <c r="K7" s="33">
        <v>5132.9230000000007</v>
      </c>
      <c r="L7" s="33">
        <v>4972.2780000000002</v>
      </c>
      <c r="M7" s="33">
        <v>5356.3059999999996</v>
      </c>
      <c r="N7" s="33">
        <v>5367.0810000000001</v>
      </c>
      <c r="O7" s="33">
        <v>5720.2280000000001</v>
      </c>
      <c r="P7" s="33">
        <v>6281.5609999999997</v>
      </c>
      <c r="Q7" s="33">
        <v>7329.353000000001</v>
      </c>
      <c r="R7" s="33">
        <v>7543.28</v>
      </c>
      <c r="S7" s="33">
        <v>7837.6310000000003</v>
      </c>
      <c r="T7" s="33">
        <v>7700.518</v>
      </c>
      <c r="U7" s="33">
        <v>7876.0389999999998</v>
      </c>
      <c r="V7" s="33">
        <v>7927.0209999999997</v>
      </c>
      <c r="W7" s="33">
        <v>8183.2139999999999</v>
      </c>
      <c r="X7" s="33">
        <v>8304.8379999999997</v>
      </c>
      <c r="Y7" s="33">
        <v>8190.8950000000004</v>
      </c>
      <c r="Z7" s="34">
        <v>8272.5030000000006</v>
      </c>
      <c r="AA7" s="34">
        <v>8401.2999999999993</v>
      </c>
    </row>
    <row r="8" spans="1:27">
      <c r="A8" s="34" t="s">
        <v>242</v>
      </c>
      <c r="Z8" s="6">
        <f>+Z6</f>
        <v>7751.0479999999998</v>
      </c>
      <c r="AA8" s="6">
        <f>+AA6-2501.239</f>
        <v>7455.7610000000004</v>
      </c>
    </row>
    <row r="26" spans="16:16">
      <c r="P26" s="47" t="s">
        <v>235</v>
      </c>
    </row>
  </sheetData>
  <sortState xmlns:xlrd2="http://schemas.microsoft.com/office/spreadsheetml/2017/richdata2" columnSort="1" ref="B5:AA7">
    <sortCondition ref="B5:AA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H27"/>
  <sheetViews>
    <sheetView topLeftCell="A7" workbookViewId="0">
      <selection activeCell="L39" sqref="L39"/>
    </sheetView>
  </sheetViews>
  <sheetFormatPr defaultRowHeight="15"/>
  <cols>
    <col min="2" max="2" width="18" customWidth="1"/>
    <col min="3" max="3" width="14.7109375" customWidth="1"/>
  </cols>
  <sheetData>
    <row r="2" spans="1:5">
      <c r="A2" s="3"/>
      <c r="B2" s="3" t="s">
        <v>75</v>
      </c>
      <c r="C2" s="3" t="s">
        <v>79</v>
      </c>
    </row>
    <row r="3" spans="1:5">
      <c r="A3" s="4" t="s">
        <v>46</v>
      </c>
      <c r="B3" s="21">
        <v>11890.994419164928</v>
      </c>
      <c r="C3" s="21">
        <v>7254.5269708008691</v>
      </c>
      <c r="D3" s="45">
        <f t="shared" ref="D3:D12" si="0">+B3/C3</f>
        <v>1.6391136826736772</v>
      </c>
      <c r="E3" s="8">
        <f>+B3-C3</f>
        <v>4636.4674483640592</v>
      </c>
    </row>
    <row r="4" spans="1:5">
      <c r="A4" s="4" t="s">
        <v>47</v>
      </c>
      <c r="B4" s="21">
        <v>12550.834777060858</v>
      </c>
      <c r="C4" s="21">
        <v>7663.1064630001847</v>
      </c>
      <c r="D4" s="45">
        <f t="shared" si="0"/>
        <v>1.6378259701414977</v>
      </c>
      <c r="E4" s="8">
        <f t="shared" ref="E4:E27" si="1">+B4-C4</f>
        <v>4887.7283140606733</v>
      </c>
    </row>
    <row r="5" spans="1:5">
      <c r="A5" s="4" t="s">
        <v>48</v>
      </c>
      <c r="B5" s="21">
        <v>12960.593034100533</v>
      </c>
      <c r="C5" s="21">
        <v>7817.2985766684769</v>
      </c>
      <c r="D5" s="45">
        <f t="shared" si="0"/>
        <v>1.6579375735734008</v>
      </c>
      <c r="E5" s="8">
        <f t="shared" si="1"/>
        <v>5143.2944574320563</v>
      </c>
    </row>
    <row r="6" spans="1:5">
      <c r="A6" s="4" t="s">
        <v>49</v>
      </c>
      <c r="B6" s="21">
        <v>13252.67783725502</v>
      </c>
      <c r="C6" s="21">
        <v>8722.7907585012999</v>
      </c>
      <c r="D6" s="45">
        <f t="shared" si="0"/>
        <v>1.5193162606060286</v>
      </c>
      <c r="E6" s="8">
        <f t="shared" si="1"/>
        <v>4529.8870787537198</v>
      </c>
    </row>
    <row r="7" spans="1:5">
      <c r="A7" s="4" t="s">
        <v>50</v>
      </c>
      <c r="B7" s="21">
        <v>14542.818930689109</v>
      </c>
      <c r="C7" s="21">
        <v>9022.1569897705758</v>
      </c>
      <c r="D7" s="45">
        <f t="shared" si="0"/>
        <v>1.6119004520956488</v>
      </c>
      <c r="E7" s="8">
        <f t="shared" si="1"/>
        <v>5520.6619409185332</v>
      </c>
    </row>
    <row r="8" spans="1:5">
      <c r="A8" s="4" t="s">
        <v>51</v>
      </c>
      <c r="B8" s="21">
        <v>15163.846331251443</v>
      </c>
      <c r="C8" s="21">
        <v>9627.6313571571445</v>
      </c>
      <c r="D8" s="45">
        <f t="shared" si="0"/>
        <v>1.5750339588956839</v>
      </c>
      <c r="E8" s="8">
        <f t="shared" si="1"/>
        <v>5536.2149740942987</v>
      </c>
    </row>
    <row r="9" spans="1:5">
      <c r="A9" s="4" t="s">
        <v>52</v>
      </c>
      <c r="B9" s="21">
        <v>15980.163495376595</v>
      </c>
      <c r="C9" s="21">
        <v>9265.4654765546347</v>
      </c>
      <c r="D9" s="45">
        <f t="shared" si="0"/>
        <v>1.7247016392012744</v>
      </c>
      <c r="E9" s="8">
        <f t="shared" si="1"/>
        <v>6714.6980188219604</v>
      </c>
    </row>
    <row r="10" spans="1:5">
      <c r="A10" s="4" t="s">
        <v>53</v>
      </c>
      <c r="B10" s="21">
        <v>17110.112901928183</v>
      </c>
      <c r="C10" s="21">
        <v>9346.9615236662121</v>
      </c>
      <c r="D10" s="45">
        <f t="shared" si="0"/>
        <v>1.8305534754375437</v>
      </c>
      <c r="E10" s="8">
        <f t="shared" si="1"/>
        <v>7763.1513782619713</v>
      </c>
    </row>
    <row r="11" spans="1:5">
      <c r="A11" s="4" t="s">
        <v>54</v>
      </c>
      <c r="B11" s="21">
        <v>20434.849648592932</v>
      </c>
      <c r="C11" s="21">
        <v>9432.0681752361779</v>
      </c>
      <c r="D11" s="45">
        <f t="shared" si="0"/>
        <v>2.1665290442073428</v>
      </c>
      <c r="E11" s="8">
        <f t="shared" si="1"/>
        <v>11002.781473356754</v>
      </c>
    </row>
    <row r="12" spans="1:5">
      <c r="A12" s="4" t="s">
        <v>55</v>
      </c>
      <c r="B12" s="21">
        <v>22156.001118730048</v>
      </c>
      <c r="C12" s="21">
        <v>9547.101242772158</v>
      </c>
      <c r="D12" s="45">
        <f t="shared" si="0"/>
        <v>2.3207045317031421</v>
      </c>
      <c r="E12" s="8">
        <f t="shared" si="1"/>
        <v>12608.89987595789</v>
      </c>
    </row>
    <row r="13" spans="1:5">
      <c r="A13" s="4" t="s">
        <v>56</v>
      </c>
      <c r="B13" s="21">
        <v>22975.639831311051</v>
      </c>
      <c r="C13" s="21">
        <v>9277.6661095710024</v>
      </c>
      <c r="D13" s="45">
        <f>+B13/C13</f>
        <v>2.4764460759812192</v>
      </c>
      <c r="E13" s="8">
        <f t="shared" si="1"/>
        <v>13697.973721740049</v>
      </c>
    </row>
    <row r="14" spans="1:5">
      <c r="A14" s="4" t="s">
        <v>57</v>
      </c>
      <c r="B14" s="21">
        <v>22717.748850412685</v>
      </c>
      <c r="C14" s="21">
        <v>9412.2102648090404</v>
      </c>
      <c r="D14" s="45">
        <f t="shared" ref="D14:D27" si="2">+B14/C14</f>
        <v>2.4136465517936019</v>
      </c>
      <c r="E14" s="8">
        <f t="shared" si="1"/>
        <v>13305.538585603645</v>
      </c>
    </row>
    <row r="15" spans="1:5">
      <c r="A15" s="4" t="s">
        <v>58</v>
      </c>
      <c r="B15" s="21">
        <v>22637.562085768455</v>
      </c>
      <c r="C15" s="21">
        <v>9604.1781442251049</v>
      </c>
      <c r="D15" s="45">
        <f t="shared" si="2"/>
        <v>2.3570535391807774</v>
      </c>
      <c r="E15" s="8">
        <f t="shared" si="1"/>
        <v>13033.38394154335</v>
      </c>
    </row>
    <row r="16" spans="1:5">
      <c r="A16" s="4" t="s">
        <v>59</v>
      </c>
      <c r="B16" s="21">
        <v>20014.266097489581</v>
      </c>
      <c r="C16" s="21">
        <v>9516.0558538797759</v>
      </c>
      <c r="D16" s="45">
        <f t="shared" si="2"/>
        <v>2.1032102380241491</v>
      </c>
      <c r="E16" s="8">
        <f t="shared" si="1"/>
        <v>10498.210243609805</v>
      </c>
    </row>
    <row r="17" spans="1:8">
      <c r="A17" s="4" t="s">
        <v>60</v>
      </c>
      <c r="B17" s="21">
        <v>15577.288712776835</v>
      </c>
      <c r="C17" s="21">
        <v>10254.473255910181</v>
      </c>
      <c r="D17" s="45">
        <f t="shared" si="2"/>
        <v>1.5190725378116172</v>
      </c>
      <c r="E17" s="8">
        <f t="shared" si="1"/>
        <v>5322.8154568666541</v>
      </c>
    </row>
    <row r="18" spans="1:8">
      <c r="A18" s="4" t="s">
        <v>61</v>
      </c>
      <c r="B18" s="21">
        <v>15907.922721581332</v>
      </c>
      <c r="C18" s="21">
        <v>11685.442141548599</v>
      </c>
      <c r="D18" s="45">
        <f t="shared" si="2"/>
        <v>1.3613453841869909</v>
      </c>
      <c r="E18" s="8">
        <f t="shared" si="1"/>
        <v>4222.4805800327322</v>
      </c>
    </row>
    <row r="19" spans="1:8">
      <c r="A19" s="4" t="s">
        <v>62</v>
      </c>
      <c r="B19" s="21">
        <v>15815.808127639028</v>
      </c>
      <c r="C19" s="21">
        <v>12729.049452274092</v>
      </c>
      <c r="D19" s="45">
        <f t="shared" si="2"/>
        <v>1.2424971862147549</v>
      </c>
      <c r="E19" s="8">
        <f t="shared" si="1"/>
        <v>3086.7586753649357</v>
      </c>
    </row>
    <row r="20" spans="1:8">
      <c r="A20" s="4" t="s">
        <v>63</v>
      </c>
      <c r="B20" s="21">
        <v>14926.113778647981</v>
      </c>
      <c r="C20" s="21">
        <v>13797.231354824577</v>
      </c>
      <c r="D20" s="45">
        <f t="shared" si="2"/>
        <v>1.0818194893447706</v>
      </c>
      <c r="E20" s="8">
        <f t="shared" si="1"/>
        <v>1128.8824238234047</v>
      </c>
    </row>
    <row r="21" spans="1:8">
      <c r="A21" s="4" t="s">
        <v>64</v>
      </c>
      <c r="B21" s="21">
        <v>15856.672048627601</v>
      </c>
      <c r="C21" s="21">
        <v>14782.440473886985</v>
      </c>
      <c r="D21" s="45">
        <f t="shared" si="2"/>
        <v>1.0726694334834788</v>
      </c>
      <c r="E21" s="8">
        <f t="shared" si="1"/>
        <v>1074.2315747406155</v>
      </c>
    </row>
    <row r="22" spans="1:8">
      <c r="A22" s="4" t="s">
        <v>65</v>
      </c>
      <c r="B22" s="21">
        <v>17225.956059833257</v>
      </c>
      <c r="C22" s="21">
        <v>15293.770906932661</v>
      </c>
      <c r="D22" s="45">
        <f t="shared" si="2"/>
        <v>1.1263380473434932</v>
      </c>
      <c r="E22" s="8">
        <f t="shared" si="1"/>
        <v>1932.1851529005962</v>
      </c>
    </row>
    <row r="23" spans="1:8">
      <c r="A23" s="4" t="s">
        <v>66</v>
      </c>
      <c r="B23" s="21">
        <v>19549.2802610213</v>
      </c>
      <c r="C23" s="21">
        <v>15830.241725967206</v>
      </c>
      <c r="D23" s="45">
        <f t="shared" si="2"/>
        <v>1.2349325171044958</v>
      </c>
      <c r="E23" s="8">
        <f t="shared" si="1"/>
        <v>3719.0385350540946</v>
      </c>
    </row>
    <row r="24" spans="1:8">
      <c r="A24" s="4" t="s">
        <v>77</v>
      </c>
      <c r="B24" s="21">
        <v>23645.420421130264</v>
      </c>
      <c r="C24" s="21">
        <v>16704.790543923569</v>
      </c>
      <c r="D24" s="45">
        <f t="shared" si="2"/>
        <v>1.4154873932095711</v>
      </c>
      <c r="E24" s="8">
        <f t="shared" si="1"/>
        <v>6940.6298772066948</v>
      </c>
    </row>
    <row r="25" spans="1:8">
      <c r="A25" s="4" t="s">
        <v>78</v>
      </c>
      <c r="B25" s="21">
        <v>25641.48178878193</v>
      </c>
      <c r="C25" s="21">
        <v>17041.055534276722</v>
      </c>
      <c r="D25" s="45">
        <f t="shared" si="2"/>
        <v>1.5046885879343646</v>
      </c>
      <c r="E25" s="8">
        <f t="shared" si="1"/>
        <v>8600.4262545052079</v>
      </c>
    </row>
    <row r="26" spans="1:8">
      <c r="A26" s="4" t="s">
        <v>69</v>
      </c>
      <c r="B26" s="21">
        <v>27748.192664002861</v>
      </c>
      <c r="C26" s="21">
        <v>17423.19140970935</v>
      </c>
      <c r="D26" s="45">
        <f t="shared" si="2"/>
        <v>1.5926010345349095</v>
      </c>
      <c r="E26" s="8">
        <f t="shared" si="1"/>
        <v>10325.001254293511</v>
      </c>
      <c r="H26" t="s">
        <v>80</v>
      </c>
    </row>
    <row r="27" spans="1:8">
      <c r="A27" s="4" t="s">
        <v>70</v>
      </c>
      <c r="B27" s="21">
        <v>29339.713146348658</v>
      </c>
      <c r="C27" s="21">
        <v>17866.974202314479</v>
      </c>
      <c r="D27" s="45">
        <f t="shared" si="2"/>
        <v>1.6421198583556473</v>
      </c>
      <c r="E27" s="8">
        <f t="shared" si="1"/>
        <v>11472.738944034179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73"/>
  <sheetViews>
    <sheetView topLeftCell="AZ1" workbookViewId="0">
      <selection activeCell="BR14" sqref="BR14:BS20"/>
    </sheetView>
  </sheetViews>
  <sheetFormatPr defaultRowHeight="15"/>
  <cols>
    <col min="2" max="2" width="16" customWidth="1"/>
    <col min="3" max="3" width="12.140625" customWidth="1"/>
    <col min="4" max="4" width="16.28515625" customWidth="1"/>
    <col min="7" max="7" width="14.42578125" customWidth="1"/>
    <col min="8" max="8" width="17.140625" customWidth="1"/>
    <col min="9" max="9" width="17.7109375" customWidth="1"/>
    <col min="12" max="12" width="13.140625" customWidth="1"/>
    <col min="13" max="13" width="12.5703125" customWidth="1"/>
    <col min="14" max="14" width="11.7109375" customWidth="1"/>
    <col min="17" max="17" width="10.7109375" customWidth="1"/>
    <col min="18" max="23" width="10.7109375" style="3" customWidth="1"/>
    <col min="25" max="25" width="8.85546875" style="3"/>
    <col min="26" max="26" width="16.42578125" style="3" customWidth="1"/>
    <col min="28" max="28" width="14" customWidth="1"/>
    <col min="29" max="29" width="13.7109375" customWidth="1"/>
    <col min="30" max="30" width="14.28515625" customWidth="1"/>
    <col min="31" max="31" width="14" customWidth="1"/>
    <col min="32" max="32" width="14" style="3" customWidth="1"/>
    <col min="33" max="33" width="12.28515625" customWidth="1"/>
    <col min="39" max="39" width="11.7109375" customWidth="1"/>
    <col min="49" max="49" width="11.28515625" customWidth="1"/>
    <col min="56" max="56" width="15.5703125" customWidth="1"/>
    <col min="63" max="63" width="11.7109375" customWidth="1"/>
    <col min="64" max="64" width="11.5703125" customWidth="1"/>
    <col min="65" max="65" width="11.85546875" customWidth="1"/>
    <col min="71" max="71" width="11" customWidth="1"/>
    <col min="72" max="72" width="10.140625" bestFit="1" customWidth="1"/>
  </cols>
  <sheetData>
    <row r="1" spans="1:77">
      <c r="W1" s="25" t="s">
        <v>136</v>
      </c>
    </row>
    <row r="2" spans="1:77">
      <c r="A2" s="3"/>
      <c r="B2" s="3" t="s">
        <v>81</v>
      </c>
      <c r="C2" s="3" t="s">
        <v>82</v>
      </c>
      <c r="D2" s="3" t="s">
        <v>83</v>
      </c>
      <c r="F2" s="3"/>
      <c r="G2" s="3" t="s">
        <v>84</v>
      </c>
      <c r="H2" s="3" t="s">
        <v>85</v>
      </c>
      <c r="I2" s="3" t="s">
        <v>86</v>
      </c>
      <c r="K2" s="3"/>
      <c r="L2" s="3" t="s">
        <v>74</v>
      </c>
      <c r="M2" s="3" t="s">
        <v>76</v>
      </c>
      <c r="N2" s="3" t="s">
        <v>87</v>
      </c>
      <c r="Q2" t="s">
        <v>129</v>
      </c>
      <c r="R2" s="3" t="s">
        <v>144</v>
      </c>
      <c r="S2" s="25" t="s">
        <v>132</v>
      </c>
      <c r="T2" s="25" t="s">
        <v>133</v>
      </c>
      <c r="U2" s="25" t="s">
        <v>134</v>
      </c>
      <c r="V2" s="25" t="s">
        <v>135</v>
      </c>
      <c r="W2" s="25" t="s">
        <v>140</v>
      </c>
      <c r="X2" s="25" t="s">
        <v>141</v>
      </c>
      <c r="Y2" s="25" t="s">
        <v>138</v>
      </c>
      <c r="Z2" s="25" t="s">
        <v>137</v>
      </c>
      <c r="AA2" s="25" t="s">
        <v>137</v>
      </c>
      <c r="AC2" s="3" t="s">
        <v>143</v>
      </c>
      <c r="AD2" t="s">
        <v>130</v>
      </c>
      <c r="AE2" s="3" t="s">
        <v>131</v>
      </c>
      <c r="AF2" s="3" t="s">
        <v>142</v>
      </c>
      <c r="AG2" t="s">
        <v>145</v>
      </c>
      <c r="AH2" t="s">
        <v>146</v>
      </c>
      <c r="AI2" t="s">
        <v>139</v>
      </c>
      <c r="AJ2" t="s">
        <v>127</v>
      </c>
      <c r="AK2" t="s">
        <v>128</v>
      </c>
      <c r="AL2" s="3"/>
      <c r="AM2" s="15" t="s">
        <v>89</v>
      </c>
      <c r="AN2" s="34" t="s">
        <v>90</v>
      </c>
      <c r="AO2" s="34" t="s">
        <v>91</v>
      </c>
      <c r="AP2" s="34" t="s">
        <v>92</v>
      </c>
      <c r="AQ2" s="34" t="s">
        <v>93</v>
      </c>
      <c r="AR2" s="34" t="s">
        <v>94</v>
      </c>
      <c r="AS2" s="34" t="s">
        <v>95</v>
      </c>
      <c r="AT2" s="34" t="s">
        <v>96</v>
      </c>
      <c r="AU2" s="34" t="s">
        <v>97</v>
      </c>
      <c r="AV2" s="34" t="s">
        <v>98</v>
      </c>
      <c r="AW2" s="31" t="s">
        <v>99</v>
      </c>
      <c r="AX2" s="15" t="s">
        <v>100</v>
      </c>
      <c r="AY2" s="34" t="s">
        <v>101</v>
      </c>
      <c r="AZ2" s="34" t="s">
        <v>102</v>
      </c>
      <c r="BA2" s="34" t="s">
        <v>103</v>
      </c>
      <c r="BB2" s="31" t="s">
        <v>104</v>
      </c>
      <c r="BC2" s="15" t="s">
        <v>105</v>
      </c>
      <c r="BD2" s="15" t="s">
        <v>106</v>
      </c>
      <c r="BE2" s="15" t="s">
        <v>107</v>
      </c>
      <c r="BF2" s="15" t="s">
        <v>108</v>
      </c>
      <c r="BG2" s="34" t="s">
        <v>109</v>
      </c>
      <c r="BH2" s="34" t="s">
        <v>110</v>
      </c>
      <c r="BI2" s="34" t="s">
        <v>111</v>
      </c>
      <c r="BJ2" s="31" t="s">
        <v>112</v>
      </c>
      <c r="BK2" s="16" t="s">
        <v>113</v>
      </c>
      <c r="BL2" s="5" t="s">
        <v>114</v>
      </c>
      <c r="BM2" s="15" t="s">
        <v>115</v>
      </c>
      <c r="BN2" s="39" t="s">
        <v>116</v>
      </c>
      <c r="BO2" s="34" t="s">
        <v>117</v>
      </c>
      <c r="BP2" s="34" t="s">
        <v>118</v>
      </c>
      <c r="BQ2" s="34" t="s">
        <v>119</v>
      </c>
      <c r="BR2" s="34" t="s">
        <v>120</v>
      </c>
      <c r="BS2" s="34" t="s">
        <v>121</v>
      </c>
      <c r="BT2" s="34" t="s">
        <v>122</v>
      </c>
      <c r="BU2" s="34" t="s">
        <v>97</v>
      </c>
      <c r="BV2" s="34" t="s">
        <v>123</v>
      </c>
      <c r="BW2" s="34" t="s">
        <v>126</v>
      </c>
      <c r="BX2" s="31" t="s">
        <v>124</v>
      </c>
      <c r="BY2" s="19" t="s">
        <v>125</v>
      </c>
    </row>
    <row r="3" spans="1:77">
      <c r="A3" s="23" t="s">
        <v>46</v>
      </c>
      <c r="B3" s="9">
        <v>3413.3682411143573</v>
      </c>
      <c r="C3" s="9">
        <v>4248.8605273954872</v>
      </c>
      <c r="D3" s="9">
        <v>3189.006530265513</v>
      </c>
      <c r="F3" s="23" t="s">
        <v>46</v>
      </c>
      <c r="G3" s="9">
        <v>2977.2501766858263</v>
      </c>
      <c r="H3" s="9">
        <v>942.94984725144366</v>
      </c>
      <c r="I3" s="9">
        <v>2107.6889002056346</v>
      </c>
      <c r="K3" s="23" t="s">
        <v>46</v>
      </c>
      <c r="L3" s="9">
        <v>6390.6184178001831</v>
      </c>
      <c r="M3" s="9">
        <v>5191.8103746469305</v>
      </c>
      <c r="N3" s="9">
        <v>5296.6954304711471</v>
      </c>
      <c r="P3" s="23" t="s">
        <v>46</v>
      </c>
      <c r="Q3" s="9">
        <f>+BK3/AK3*1000000</f>
        <v>3413.3682411143573</v>
      </c>
      <c r="R3" s="9">
        <f>+S3+T3+X3</f>
        <v>3413.3682411143568</v>
      </c>
      <c r="S3" s="9">
        <f>+AN3/AK3*1000000</f>
        <v>860.92823596174537</v>
      </c>
      <c r="T3" s="9">
        <f t="shared" ref="T3:T26" si="0">+AO3/AK3*1000000</f>
        <v>975.55642979741174</v>
      </c>
      <c r="U3" s="9" t="str">
        <f>+IF(BD3/AK3*1000000=0," ",BD3/AK3*1000000)</f>
        <v xml:space="preserve"> </v>
      </c>
      <c r="V3" s="9" t="str">
        <f>+IF(AQ3/AK3*1000000=0," ",AQ3/AK3*1000000)</f>
        <v xml:space="preserve"> </v>
      </c>
      <c r="W3" s="9" t="str">
        <f>+IF((BD3+AQ3)/AK3*1000000=0," ",(BD3+AQ3)/AK3*1000000)</f>
        <v xml:space="preserve"> </v>
      </c>
      <c r="X3" s="9">
        <f>+(BK3-AN3-AO3-AQ3-BD3)/AK3*1000000</f>
        <v>1576.8835753551998</v>
      </c>
      <c r="Y3" s="9"/>
      <c r="AB3" s="23" t="s">
        <v>46</v>
      </c>
      <c r="AC3" s="9">
        <f t="shared" ref="AC3:AC26" si="1">+BX3/AK3*1000000</f>
        <v>2977.2501766858263</v>
      </c>
      <c r="AD3" s="9">
        <f t="shared" ref="AD3:AD5" si="2">+BR3/AK3*1000000</f>
        <v>0</v>
      </c>
      <c r="AE3" s="9">
        <f t="shared" ref="AE3:AE5" si="3">+BS3/AK3*1000000</f>
        <v>0</v>
      </c>
      <c r="AF3" s="9">
        <f>+AD3+AE3</f>
        <v>0</v>
      </c>
      <c r="AG3" s="9">
        <f>+BT3/AK3*1000000</f>
        <v>1668.2379810119312</v>
      </c>
      <c r="AH3" s="9">
        <f t="shared" ref="AH3:AH26" si="4">+(BX3-BR3-BS3-BT3)/AK3*1000000</f>
        <v>1309.0121956738953</v>
      </c>
      <c r="AI3" s="28">
        <f>+(AD3+AE3)/AC3</f>
        <v>0</v>
      </c>
      <c r="AJ3">
        <v>1994</v>
      </c>
      <c r="AK3">
        <v>574466</v>
      </c>
      <c r="AL3" s="7" t="s">
        <v>46</v>
      </c>
      <c r="AM3" s="13">
        <v>1432.038</v>
      </c>
      <c r="AN3" s="33">
        <v>494.57400000000001</v>
      </c>
      <c r="AO3" s="33">
        <v>560.42399999999998</v>
      </c>
      <c r="AP3" s="33">
        <v>53.811999999999998</v>
      </c>
      <c r="AQ3" s="33"/>
      <c r="AR3" s="33"/>
      <c r="AS3" s="33">
        <v>124.492</v>
      </c>
      <c r="AT3" s="33"/>
      <c r="AU3" s="33">
        <v>198.73599999999999</v>
      </c>
      <c r="AV3" s="33"/>
      <c r="AW3" s="30">
        <v>1432.038</v>
      </c>
      <c r="AX3" s="13">
        <v>327.67899999999997</v>
      </c>
      <c r="AY3" s="33">
        <v>95.403999999999996</v>
      </c>
      <c r="AZ3" s="33">
        <v>100.41800000000001</v>
      </c>
      <c r="BA3" s="33">
        <v>131.857</v>
      </c>
      <c r="BB3" s="30">
        <v>327.67899999999997</v>
      </c>
      <c r="BC3" s="13">
        <v>89.409000000000006</v>
      </c>
      <c r="BD3" s="13"/>
      <c r="BE3" s="13">
        <v>37.517000000000003</v>
      </c>
      <c r="BF3" s="13">
        <v>74.221000000000004</v>
      </c>
      <c r="BG3" s="33">
        <v>0</v>
      </c>
      <c r="BH3" s="33">
        <v>0</v>
      </c>
      <c r="BI3" s="33">
        <v>0</v>
      </c>
      <c r="BJ3" s="30">
        <v>0</v>
      </c>
      <c r="BK3" s="17">
        <v>1960.8640000000003</v>
      </c>
      <c r="BL3" s="11">
        <v>1960.8640000000003</v>
      </c>
      <c r="BM3" s="14">
        <v>1710.329</v>
      </c>
      <c r="BN3" s="41"/>
      <c r="BO3" s="33"/>
      <c r="BP3" s="33">
        <v>448.858</v>
      </c>
      <c r="BQ3" s="33"/>
      <c r="BR3" s="33"/>
      <c r="BS3" s="33"/>
      <c r="BT3" s="33">
        <v>958.346</v>
      </c>
      <c r="BU3" s="33">
        <v>65.397999999999996</v>
      </c>
      <c r="BV3" s="33"/>
      <c r="BW3" s="33">
        <v>237.727</v>
      </c>
      <c r="BX3" s="30">
        <v>1710.329</v>
      </c>
      <c r="BY3" s="20">
        <v>3671.1930000000002</v>
      </c>
    </row>
    <row r="4" spans="1:77">
      <c r="A4" s="23" t="s">
        <v>47</v>
      </c>
      <c r="B4" s="9">
        <v>3835.0167519391184</v>
      </c>
      <c r="C4" s="9">
        <v>4407.0994049806859</v>
      </c>
      <c r="D4" s="9">
        <v>3280.1087192676173</v>
      </c>
      <c r="F4" s="23" t="s">
        <v>47</v>
      </c>
      <c r="G4" s="9">
        <v>2771.0157085779447</v>
      </c>
      <c r="H4" s="9">
        <v>940.6053035292681</v>
      </c>
      <c r="I4" s="9">
        <v>2133.7010981109224</v>
      </c>
      <c r="K4" s="23" t="s">
        <v>47</v>
      </c>
      <c r="L4" s="9">
        <v>6604.2700261016535</v>
      </c>
      <c r="M4" s="9">
        <v>5347.7047085099539</v>
      </c>
      <c r="N4" s="9">
        <v>5413.8098173785402</v>
      </c>
      <c r="P4" s="23" t="s">
        <v>47</v>
      </c>
      <c r="Q4" s="9">
        <f t="shared" ref="Q4:Q26" si="5">+BK4/AK4*1000000</f>
        <v>3833.2543175237092</v>
      </c>
      <c r="R4" s="9">
        <f t="shared" ref="R4:R26" si="6">+S4+T4+X4</f>
        <v>3833.2543175237088</v>
      </c>
      <c r="S4" s="9">
        <f t="shared" ref="S4:S26" si="7">+AN4/AK4*1000000</f>
        <v>975.74009027189061</v>
      </c>
      <c r="T4" s="9">
        <f t="shared" si="0"/>
        <v>990.54101449249811</v>
      </c>
      <c r="U4" s="9" t="str">
        <f t="shared" ref="U4:U26" si="8">+IF(BD4/AK4*1000000=0," ",BD4/AK4*1000000)</f>
        <v xml:space="preserve"> </v>
      </c>
      <c r="V4" s="9" t="str">
        <f>+IF(AQ4/AK4*1000000=0," ",AQ4/AK4*1000000)</f>
        <v xml:space="preserve"> </v>
      </c>
      <c r="W4" s="9" t="str">
        <f t="shared" ref="W4:W26" si="9">+IF((BD4+AQ4)/AK4*1000000=0," ",(BD4+AQ4)/AK4*1000000)</f>
        <v xml:space="preserve"> </v>
      </c>
      <c r="X4" s="9">
        <f t="shared" ref="X4:X26" si="10">+(BK4-AN4-AO4-AQ4-BD4)/AK4*1000000</f>
        <v>1866.9732127593199</v>
      </c>
      <c r="Y4" s="9"/>
      <c r="AB4" s="23" t="s">
        <v>47</v>
      </c>
      <c r="AC4" s="9">
        <f t="shared" si="1"/>
        <v>2771.0157085779447</v>
      </c>
      <c r="AD4" s="9">
        <f t="shared" si="2"/>
        <v>0</v>
      </c>
      <c r="AE4" s="9">
        <f t="shared" si="3"/>
        <v>0</v>
      </c>
      <c r="AF4" s="9">
        <f t="shared" ref="AF4:AF26" si="11">+AD4+AE4</f>
        <v>0</v>
      </c>
      <c r="AG4" s="9">
        <f t="shared" ref="AG4:AG26" si="12">+BT4/AK4*1000000</f>
        <v>1607.2591148701879</v>
      </c>
      <c r="AH4" s="9">
        <f t="shared" si="4"/>
        <v>1163.756593707757</v>
      </c>
      <c r="AI4" s="28">
        <f t="shared" ref="AI4:AI26" si="13">+(AD4+AE4)/AC4</f>
        <v>0</v>
      </c>
      <c r="AJ4">
        <v>1995</v>
      </c>
      <c r="AK4">
        <v>567397</v>
      </c>
      <c r="AL4" s="7" t="s">
        <v>47</v>
      </c>
      <c r="AM4" s="13">
        <v>1521.759</v>
      </c>
      <c r="AN4" s="33">
        <v>553.63199999999995</v>
      </c>
      <c r="AO4" s="33">
        <v>562.03</v>
      </c>
      <c r="AP4" s="33">
        <v>62.744999999999997</v>
      </c>
      <c r="AQ4" s="33"/>
      <c r="AR4" s="33"/>
      <c r="AS4" s="33">
        <v>121.379</v>
      </c>
      <c r="AT4" s="33"/>
      <c r="AU4" s="33">
        <v>221.97300000000001</v>
      </c>
      <c r="AV4" s="33"/>
      <c r="AW4" s="30">
        <v>1521.7589999999996</v>
      </c>
      <c r="AX4" s="13">
        <v>344.09500000000003</v>
      </c>
      <c r="AY4" s="33">
        <v>94.81</v>
      </c>
      <c r="AZ4" s="33">
        <v>88.594999999999999</v>
      </c>
      <c r="BA4" s="33">
        <v>160.69</v>
      </c>
      <c r="BB4" s="30">
        <v>344.09500000000003</v>
      </c>
      <c r="BC4" s="13">
        <v>100.4</v>
      </c>
      <c r="BD4" s="13"/>
      <c r="BE4" s="13">
        <v>108.598</v>
      </c>
      <c r="BF4" s="13">
        <v>100.125</v>
      </c>
      <c r="BG4" s="33">
        <v>0</v>
      </c>
      <c r="BH4" s="33">
        <v>0</v>
      </c>
      <c r="BI4" s="33">
        <v>0</v>
      </c>
      <c r="BJ4" s="30">
        <v>0</v>
      </c>
      <c r="BK4" s="17">
        <v>2174.9769999999999</v>
      </c>
      <c r="BL4" s="11">
        <v>2175.9769999999999</v>
      </c>
      <c r="BM4" s="14">
        <v>1572.2660000000001</v>
      </c>
      <c r="BN4" s="40"/>
      <c r="BO4" s="33">
        <v>221.22300000000001</v>
      </c>
      <c r="BP4" s="33">
        <v>390.05399999999997</v>
      </c>
      <c r="BQ4" s="33"/>
      <c r="BR4" s="33"/>
      <c r="BS4" s="33"/>
      <c r="BT4" s="33">
        <v>911.95399999999995</v>
      </c>
      <c r="BU4" s="33">
        <v>49.034999999999997</v>
      </c>
      <c r="BV4" s="33"/>
      <c r="BW4" s="33"/>
      <c r="BX4" s="30">
        <v>1572.2660000000001</v>
      </c>
      <c r="BY4" s="20">
        <v>3748.2429999999999</v>
      </c>
    </row>
    <row r="5" spans="1:77">
      <c r="A5" s="23" t="s">
        <v>48</v>
      </c>
      <c r="B5" s="9">
        <v>3976.6999346075922</v>
      </c>
      <c r="C5" s="9">
        <v>4543.7820401915296</v>
      </c>
      <c r="D5" s="9">
        <v>3415.1106010337858</v>
      </c>
      <c r="F5" s="23" t="s">
        <v>48</v>
      </c>
      <c r="G5" s="9">
        <v>2820.165517832831</v>
      </c>
      <c r="H5" s="9">
        <v>748.06300820161891</v>
      </c>
      <c r="I5" s="9">
        <v>1959.6082518198984</v>
      </c>
      <c r="K5" s="23" t="s">
        <v>48</v>
      </c>
      <c r="L5" s="9">
        <v>6796.8654524404228</v>
      </c>
      <c r="M5" s="9">
        <v>5291.8450483931483</v>
      </c>
      <c r="N5" s="9">
        <v>5374.7188528536853</v>
      </c>
      <c r="P5" s="23" t="s">
        <v>48</v>
      </c>
      <c r="Q5" s="9">
        <f t="shared" si="5"/>
        <v>3976.6820678294362</v>
      </c>
      <c r="R5" s="9">
        <f t="shared" si="6"/>
        <v>3976.6820678294357</v>
      </c>
      <c r="S5" s="9">
        <f t="shared" si="7"/>
        <v>1103.8345679277038</v>
      </c>
      <c r="T5" s="9">
        <f t="shared" si="0"/>
        <v>1021.4615739202212</v>
      </c>
      <c r="U5" s="9" t="str">
        <f t="shared" si="8"/>
        <v xml:space="preserve"> </v>
      </c>
      <c r="V5" s="9" t="str">
        <f>+IF(AQ5/AK5*1000000=0," ",AQ5/AK5*1000000)</f>
        <v xml:space="preserve"> </v>
      </c>
      <c r="W5" s="9" t="str">
        <f t="shared" si="9"/>
        <v xml:space="preserve"> </v>
      </c>
      <c r="X5" s="9">
        <f t="shared" si="10"/>
        <v>1851.3859259815108</v>
      </c>
      <c r="Y5" s="9"/>
      <c r="AB5" s="23" t="s">
        <v>48</v>
      </c>
      <c r="AC5" s="9">
        <f t="shared" si="1"/>
        <v>2820.1655178328306</v>
      </c>
      <c r="AD5" s="9">
        <f t="shared" si="2"/>
        <v>0</v>
      </c>
      <c r="AE5" s="9">
        <f t="shared" si="3"/>
        <v>0</v>
      </c>
      <c r="AF5" s="9">
        <f t="shared" si="11"/>
        <v>0</v>
      </c>
      <c r="AG5" s="9">
        <f t="shared" si="12"/>
        <v>1767.4817490861144</v>
      </c>
      <c r="AH5" s="9">
        <f t="shared" si="4"/>
        <v>1052.6837687467166</v>
      </c>
      <c r="AI5" s="28">
        <f t="shared" si="13"/>
        <v>0</v>
      </c>
      <c r="AJ5">
        <v>1996</v>
      </c>
      <c r="AK5">
        <v>559698</v>
      </c>
      <c r="AL5" s="7" t="s">
        <v>48</v>
      </c>
      <c r="AM5" s="13">
        <v>1565.3240000000001</v>
      </c>
      <c r="AN5" s="33">
        <v>617.81399999999996</v>
      </c>
      <c r="AO5" s="33">
        <v>571.71</v>
      </c>
      <c r="AP5" s="33">
        <v>64.119</v>
      </c>
      <c r="AQ5" s="33"/>
      <c r="AR5" s="33"/>
      <c r="AS5" s="33">
        <v>109.33</v>
      </c>
      <c r="AT5" s="33"/>
      <c r="AU5" s="33">
        <v>202.351</v>
      </c>
      <c r="AV5" s="33"/>
      <c r="AW5" s="30">
        <v>1565.3239999999996</v>
      </c>
      <c r="AX5" s="13">
        <v>320.15699999999998</v>
      </c>
      <c r="AY5" s="33">
        <v>87.762</v>
      </c>
      <c r="AZ5" s="33">
        <v>88.606999999999999</v>
      </c>
      <c r="BA5" s="33">
        <v>143.77799999999999</v>
      </c>
      <c r="BB5" s="30">
        <v>320.14699999999999</v>
      </c>
      <c r="BC5" s="13">
        <v>112.996</v>
      </c>
      <c r="BD5" s="13"/>
      <c r="BE5" s="13">
        <v>133.99299999999999</v>
      </c>
      <c r="BF5" s="13">
        <v>93.281000000000006</v>
      </c>
      <c r="BG5" s="33">
        <v>0</v>
      </c>
      <c r="BH5" s="33">
        <v>0</v>
      </c>
      <c r="BI5" s="33">
        <v>0</v>
      </c>
      <c r="BJ5" s="30">
        <v>0</v>
      </c>
      <c r="BK5" s="17">
        <v>2225.7409999999995</v>
      </c>
      <c r="BL5" s="11">
        <v>2225.7510000000002</v>
      </c>
      <c r="BM5" s="14">
        <v>1578.441</v>
      </c>
      <c r="BN5" s="40"/>
      <c r="BO5" s="33">
        <v>342.26600000000002</v>
      </c>
      <c r="BP5" s="33">
        <v>177.851</v>
      </c>
      <c r="BQ5" s="33"/>
      <c r="BR5" s="33"/>
      <c r="BS5" s="33"/>
      <c r="BT5" s="33">
        <v>989.25599999999997</v>
      </c>
      <c r="BU5" s="33">
        <v>69.067999999999998</v>
      </c>
      <c r="BV5" s="33"/>
      <c r="BW5" s="33"/>
      <c r="BX5" s="30">
        <v>1578.4409999999998</v>
      </c>
      <c r="BY5" s="20">
        <v>3804.192</v>
      </c>
    </row>
    <row r="6" spans="1:77">
      <c r="A6" s="23" t="s">
        <v>49</v>
      </c>
      <c r="B6" s="9">
        <v>3829.3136277910589</v>
      </c>
      <c r="C6" s="9">
        <v>4916.7757250707564</v>
      </c>
      <c r="D6" s="9">
        <v>3202.3533120118086</v>
      </c>
      <c r="F6" s="23" t="s">
        <v>49</v>
      </c>
      <c r="G6" s="9">
        <v>3665.6356471371969</v>
      </c>
      <c r="H6" s="9">
        <v>721.57940609995353</v>
      </c>
      <c r="I6" s="9">
        <v>2126.1894511171836</v>
      </c>
      <c r="K6" s="23" t="s">
        <v>49</v>
      </c>
      <c r="L6" s="9">
        <v>7494.9492749282554</v>
      </c>
      <c r="M6" s="9">
        <v>5638.3551311707097</v>
      </c>
      <c r="N6" s="9">
        <v>5328.5427631289922</v>
      </c>
      <c r="P6" s="23" t="s">
        <v>49</v>
      </c>
      <c r="Q6" s="9">
        <f t="shared" si="5"/>
        <v>3829.3136277910594</v>
      </c>
      <c r="R6" s="9">
        <f t="shared" si="6"/>
        <v>3828.1156121406184</v>
      </c>
      <c r="S6" s="9">
        <f t="shared" si="7"/>
        <v>986.48239007752613</v>
      </c>
      <c r="T6" s="9">
        <f t="shared" si="0"/>
        <v>786.74595352062317</v>
      </c>
      <c r="U6" s="9">
        <f t="shared" si="8"/>
        <v>1.1980156504408155</v>
      </c>
      <c r="V6" s="9">
        <f t="shared" ref="V6:V11" si="14">+AQ6/AK6*1000000</f>
        <v>0</v>
      </c>
      <c r="W6" s="9">
        <f t="shared" si="9"/>
        <v>1.1980156504408155</v>
      </c>
      <c r="X6" s="9">
        <f t="shared" si="10"/>
        <v>2054.887268542469</v>
      </c>
      <c r="Y6" s="28">
        <f>+(W6+V6)/L6</f>
        <v>1.5984306317433795E-4</v>
      </c>
      <c r="Z6" s="28">
        <f t="shared" ref="Z6:Z26" si="15">+(W6+V6+AD6+AE6)/L6</f>
        <v>1.5984306317433795E-4</v>
      </c>
      <c r="AA6" s="28">
        <f>+(AD6+AE6)/L6</f>
        <v>0</v>
      </c>
      <c r="AB6" s="23" t="s">
        <v>49</v>
      </c>
      <c r="AC6" s="9">
        <f t="shared" si="1"/>
        <v>3665.6356471371964</v>
      </c>
      <c r="AD6" s="9">
        <f t="shared" ref="AD6:AD26" si="16">+BR6/AK6*1000000</f>
        <v>0</v>
      </c>
      <c r="AE6" s="9">
        <f t="shared" ref="AE6:AE26" si="17">+BS6/AK6*1000000</f>
        <v>0</v>
      </c>
      <c r="AF6" s="9">
        <f t="shared" si="11"/>
        <v>0</v>
      </c>
      <c r="AG6" s="9">
        <f t="shared" si="12"/>
        <v>1828.5185810412208</v>
      </c>
      <c r="AH6" s="9">
        <f t="shared" si="4"/>
        <v>1837.1170660959754</v>
      </c>
      <c r="AI6" s="28">
        <f t="shared" si="13"/>
        <v>0</v>
      </c>
      <c r="AJ6">
        <v>1997</v>
      </c>
      <c r="AK6">
        <v>550911</v>
      </c>
      <c r="AL6" s="7" t="s">
        <v>49</v>
      </c>
      <c r="AM6" s="14">
        <v>1348.7629999999999</v>
      </c>
      <c r="AN6" s="33">
        <v>543.46400000000006</v>
      </c>
      <c r="AO6" s="33">
        <v>433.42700000000002</v>
      </c>
      <c r="AP6" s="33">
        <v>78.069000000000003</v>
      </c>
      <c r="AQ6" s="33"/>
      <c r="AR6" s="33"/>
      <c r="AS6" s="33">
        <v>120.417</v>
      </c>
      <c r="AT6" s="33"/>
      <c r="AU6" s="33">
        <v>173.386</v>
      </c>
      <c r="AV6" s="33"/>
      <c r="AW6" s="30">
        <v>1348.7629999999999</v>
      </c>
      <c r="AX6" s="14">
        <v>281.52800000000002</v>
      </c>
      <c r="AY6" s="33">
        <v>85.454999999999998</v>
      </c>
      <c r="AZ6" s="33">
        <v>77.763999999999996</v>
      </c>
      <c r="BA6" s="33">
        <v>118.309</v>
      </c>
      <c r="BB6" s="30">
        <v>281.52800000000002</v>
      </c>
      <c r="BC6" s="14">
        <v>122.43899999999999</v>
      </c>
      <c r="BD6" s="14">
        <v>0.66</v>
      </c>
      <c r="BE6" s="14">
        <v>227.16300000000001</v>
      </c>
      <c r="BF6" s="14">
        <v>129.059</v>
      </c>
      <c r="BG6" s="33">
        <v>0</v>
      </c>
      <c r="BH6" s="33">
        <v>0</v>
      </c>
      <c r="BI6" s="33">
        <v>0</v>
      </c>
      <c r="BJ6" s="30">
        <v>0</v>
      </c>
      <c r="BK6" s="17">
        <v>2109.6110000000003</v>
      </c>
      <c r="BL6" s="12">
        <v>2109.6109999999999</v>
      </c>
      <c r="BM6" s="14">
        <v>2019.4390000000001</v>
      </c>
      <c r="BN6" s="40"/>
      <c r="BO6" s="33">
        <v>279.339</v>
      </c>
      <c r="BP6" s="33">
        <v>197.40700000000001</v>
      </c>
      <c r="BQ6" s="33"/>
      <c r="BR6" s="33"/>
      <c r="BS6" s="33"/>
      <c r="BT6" s="33">
        <v>1007.351</v>
      </c>
      <c r="BU6" s="33">
        <v>187.77099999999999</v>
      </c>
      <c r="BV6" s="33">
        <v>347.57100000000003</v>
      </c>
      <c r="BW6" s="33"/>
      <c r="BX6" s="30">
        <v>2019.4389999999999</v>
      </c>
      <c r="BY6" s="20">
        <v>4129.05</v>
      </c>
    </row>
    <row r="7" spans="1:77">
      <c r="A7" s="23" t="s">
        <v>50</v>
      </c>
      <c r="B7" s="9">
        <v>3923.7055958862115</v>
      </c>
      <c r="C7" s="9">
        <v>5178.0026402406811</v>
      </c>
      <c r="D7" s="9">
        <v>3303.6025234164017</v>
      </c>
      <c r="F7" s="23" t="s">
        <v>50</v>
      </c>
      <c r="G7" s="9">
        <v>3397.1265719848179</v>
      </c>
      <c r="H7" s="9">
        <v>813.50527218106072</v>
      </c>
      <c r="I7" s="9">
        <v>2468.4704950582177</v>
      </c>
      <c r="K7" s="23" t="s">
        <v>50</v>
      </c>
      <c r="L7" s="9">
        <v>7320.832167871029</v>
      </c>
      <c r="M7" s="9">
        <v>5991.5079124217409</v>
      </c>
      <c r="N7" s="9">
        <v>5772.0730184746199</v>
      </c>
      <c r="P7" s="23" t="s">
        <v>50</v>
      </c>
      <c r="Q7" s="9">
        <f t="shared" si="5"/>
        <v>3923.7055958862106</v>
      </c>
      <c r="R7" s="9">
        <f t="shared" si="6"/>
        <v>3917.2037055217897</v>
      </c>
      <c r="S7" s="9">
        <f t="shared" si="7"/>
        <v>1009.6583636353532</v>
      </c>
      <c r="T7" s="9">
        <f t="shared" si="0"/>
        <v>810.74682824450815</v>
      </c>
      <c r="U7" s="9">
        <f t="shared" si="8"/>
        <v>6.5018903644207668</v>
      </c>
      <c r="V7" s="9">
        <f t="shared" si="14"/>
        <v>0</v>
      </c>
      <c r="W7" s="9">
        <f t="shared" si="9"/>
        <v>6.5018903644207668</v>
      </c>
      <c r="X7" s="9">
        <f t="shared" si="10"/>
        <v>2096.7985136419284</v>
      </c>
      <c r="Y7" s="28">
        <f t="shared" ref="Y7:Y26" si="18">+(W7+V7)/L7</f>
        <v>8.8813542167455277E-4</v>
      </c>
      <c r="Z7" s="28">
        <f t="shared" si="15"/>
        <v>8.8813542167455277E-4</v>
      </c>
      <c r="AA7" s="28">
        <f t="shared" ref="AA7:AA26" si="19">+(AD7+AE7)/L7</f>
        <v>0</v>
      </c>
      <c r="AB7" s="23" t="s">
        <v>50</v>
      </c>
      <c r="AC7" s="9">
        <f t="shared" si="1"/>
        <v>3397.1265719848179</v>
      </c>
      <c r="AD7" s="9">
        <f t="shared" si="16"/>
        <v>0</v>
      </c>
      <c r="AE7" s="9">
        <f t="shared" si="17"/>
        <v>0</v>
      </c>
      <c r="AF7" s="9">
        <f t="shared" si="11"/>
        <v>0</v>
      </c>
      <c r="AG7" s="9">
        <f t="shared" si="12"/>
        <v>2184.0183164364453</v>
      </c>
      <c r="AH7" s="9">
        <f t="shared" si="4"/>
        <v>1213.1082555483722</v>
      </c>
      <c r="AI7" s="28">
        <f t="shared" si="13"/>
        <v>0</v>
      </c>
      <c r="AJ7">
        <v>1998</v>
      </c>
      <c r="AK7">
        <v>539843</v>
      </c>
      <c r="AL7" s="7" t="s">
        <v>50</v>
      </c>
      <c r="AM7" s="14">
        <v>1361.22</v>
      </c>
      <c r="AN7" s="33">
        <v>545.05700000000002</v>
      </c>
      <c r="AO7" s="33">
        <v>437.67599999999999</v>
      </c>
      <c r="AP7" s="33">
        <v>83.128</v>
      </c>
      <c r="AQ7" s="37">
        <v>0</v>
      </c>
      <c r="AR7" s="37">
        <v>83.128</v>
      </c>
      <c r="AS7" s="33">
        <v>122.51300000000001</v>
      </c>
      <c r="AT7" s="33"/>
      <c r="AU7" s="33">
        <v>172.846</v>
      </c>
      <c r="AV7" s="33"/>
      <c r="AW7" s="30">
        <v>1361.2199999999998</v>
      </c>
      <c r="AX7" s="14">
        <v>306.14499999999998</v>
      </c>
      <c r="AY7" s="33">
        <v>86.581000000000003</v>
      </c>
      <c r="AZ7" s="33">
        <v>86.53</v>
      </c>
      <c r="BA7" s="33">
        <v>133.03399999999999</v>
      </c>
      <c r="BB7" s="30">
        <v>306.14499999999998</v>
      </c>
      <c r="BC7" s="14">
        <v>123.80200000000001</v>
      </c>
      <c r="BD7" s="14">
        <v>3.51</v>
      </c>
      <c r="BE7" s="14">
        <v>166.72300000000001</v>
      </c>
      <c r="BF7" s="14">
        <v>156.785</v>
      </c>
      <c r="BG7" s="33">
        <v>0</v>
      </c>
      <c r="BH7" s="33">
        <v>87.185000000000002</v>
      </c>
      <c r="BI7" s="33">
        <v>0</v>
      </c>
      <c r="BJ7" s="30">
        <v>87.185000000000002</v>
      </c>
      <c r="BK7" s="17">
        <v>2118.1849999999995</v>
      </c>
      <c r="BL7" s="12">
        <v>2118.1849999999999</v>
      </c>
      <c r="BM7" s="14">
        <v>1833.915</v>
      </c>
      <c r="BN7" s="40"/>
      <c r="BO7" s="33">
        <v>281.24900000000002</v>
      </c>
      <c r="BP7" s="33">
        <v>185.12100000000001</v>
      </c>
      <c r="BQ7" s="33"/>
      <c r="BR7" s="33"/>
      <c r="BS7" s="33"/>
      <c r="BT7" s="33">
        <v>1179.027</v>
      </c>
      <c r="BU7" s="33">
        <v>188.518</v>
      </c>
      <c r="BV7" s="33"/>
      <c r="BW7" s="33"/>
      <c r="BX7" s="30">
        <v>1833.915</v>
      </c>
      <c r="BY7" s="20">
        <v>3952.1</v>
      </c>
    </row>
    <row r="8" spans="1:77">
      <c r="A8" s="23" t="s">
        <v>51</v>
      </c>
      <c r="B8" s="9">
        <v>4272.4322135117336</v>
      </c>
      <c r="C8" s="9">
        <v>5587.8026574255973</v>
      </c>
      <c r="D8" s="9">
        <v>3492.1056360694388</v>
      </c>
      <c r="F8" s="23" t="s">
        <v>51</v>
      </c>
      <c r="G8" s="9">
        <v>3038.389061911128</v>
      </c>
      <c r="H8" s="9">
        <v>846.42150072385652</v>
      </c>
      <c r="I8" s="9">
        <v>2280.1815379646787</v>
      </c>
      <c r="K8" s="23" t="s">
        <v>51</v>
      </c>
      <c r="L8" s="9">
        <v>7310.8212754228625</v>
      </c>
      <c r="M8" s="9">
        <v>6434.2241581494545</v>
      </c>
      <c r="N8" s="9">
        <v>5772.287174034117</v>
      </c>
      <c r="P8" s="23" t="s">
        <v>51</v>
      </c>
      <c r="Q8" s="9">
        <f t="shared" si="5"/>
        <v>4272.4322135117345</v>
      </c>
      <c r="R8" s="9">
        <f t="shared" si="6"/>
        <v>4227.6380995595591</v>
      </c>
      <c r="S8" s="9">
        <f t="shared" si="7"/>
        <v>1134.3298414299616</v>
      </c>
      <c r="T8" s="9">
        <f t="shared" si="0"/>
        <v>854.13318983216732</v>
      </c>
      <c r="U8" s="9">
        <f t="shared" si="8"/>
        <v>44.794113952175863</v>
      </c>
      <c r="V8" s="9">
        <f t="shared" si="14"/>
        <v>0</v>
      </c>
      <c r="W8" s="9">
        <f t="shared" si="9"/>
        <v>44.794113952175863</v>
      </c>
      <c r="X8" s="9">
        <f t="shared" si="10"/>
        <v>2239.1750682974298</v>
      </c>
      <c r="Y8" s="28">
        <f t="shared" si="18"/>
        <v>6.1270973895590055E-3</v>
      </c>
      <c r="Z8" s="28">
        <f t="shared" si="15"/>
        <v>6.1270973895590055E-3</v>
      </c>
      <c r="AA8" s="28">
        <f t="shared" si="19"/>
        <v>0</v>
      </c>
      <c r="AB8" s="23" t="s">
        <v>51</v>
      </c>
      <c r="AC8" s="9">
        <f t="shared" si="1"/>
        <v>3038.3890619111285</v>
      </c>
      <c r="AD8" s="9">
        <f t="shared" si="16"/>
        <v>0</v>
      </c>
      <c r="AE8" s="9">
        <f t="shared" si="17"/>
        <v>0</v>
      </c>
      <c r="AF8" s="9">
        <f t="shared" si="11"/>
        <v>0</v>
      </c>
      <c r="AG8" s="9">
        <f t="shared" si="12"/>
        <v>1986.1042620971298</v>
      </c>
      <c r="AH8" s="9">
        <f t="shared" si="4"/>
        <v>1052.2847998139987</v>
      </c>
      <c r="AI8" s="28">
        <f t="shared" si="13"/>
        <v>0</v>
      </c>
      <c r="AJ8">
        <v>1999</v>
      </c>
      <c r="AK8">
        <v>533329</v>
      </c>
      <c r="AL8" s="7" t="s">
        <v>51</v>
      </c>
      <c r="AM8" s="14">
        <v>1473.451</v>
      </c>
      <c r="AN8" s="33">
        <v>604.971</v>
      </c>
      <c r="AO8" s="33">
        <v>455.53399999999999</v>
      </c>
      <c r="AP8" s="33">
        <v>83.626000000000005</v>
      </c>
      <c r="AQ8" s="37">
        <v>0</v>
      </c>
      <c r="AR8" s="37">
        <v>83.626000000000005</v>
      </c>
      <c r="AS8" s="33">
        <v>129.22200000000001</v>
      </c>
      <c r="AT8" s="33"/>
      <c r="AU8" s="33">
        <v>200.09800000000001</v>
      </c>
      <c r="AV8" s="33"/>
      <c r="AW8" s="30">
        <v>1473.451</v>
      </c>
      <c r="AX8" s="14">
        <v>341.63900000000001</v>
      </c>
      <c r="AY8" s="33">
        <v>86.641000000000005</v>
      </c>
      <c r="AZ8" s="33">
        <v>70.929000000000002</v>
      </c>
      <c r="BA8" s="33">
        <v>184.06899999999999</v>
      </c>
      <c r="BB8" s="30">
        <v>341.63900000000001</v>
      </c>
      <c r="BC8" s="14">
        <v>99.406999999999996</v>
      </c>
      <c r="BD8" s="14">
        <v>23.89</v>
      </c>
      <c r="BE8" s="14">
        <v>195.79499999999999</v>
      </c>
      <c r="BF8" s="14">
        <v>144.43</v>
      </c>
      <c r="BG8" s="33">
        <v>0</v>
      </c>
      <c r="BH8" s="33">
        <v>92.83</v>
      </c>
      <c r="BI8" s="33">
        <v>51.6</v>
      </c>
      <c r="BJ8" s="30">
        <v>144.43</v>
      </c>
      <c r="BK8" s="17">
        <v>2278.6120000000001</v>
      </c>
      <c r="BL8" s="12">
        <v>2278.6119999999996</v>
      </c>
      <c r="BM8" s="14">
        <v>1620.461</v>
      </c>
      <c r="BN8" s="40"/>
      <c r="BO8" s="33">
        <v>291.52100000000002</v>
      </c>
      <c r="BP8" s="33">
        <v>183.16499999999999</v>
      </c>
      <c r="BQ8" s="33"/>
      <c r="BR8" s="33"/>
      <c r="BS8" s="33"/>
      <c r="BT8" s="33">
        <v>1059.2470000000001</v>
      </c>
      <c r="BU8" s="33">
        <v>86.528000000000006</v>
      </c>
      <c r="BV8" s="33"/>
      <c r="BW8" s="33"/>
      <c r="BX8" s="30">
        <v>1620.4610000000002</v>
      </c>
      <c r="BY8" s="20">
        <v>3899.0729999999994</v>
      </c>
    </row>
    <row r="9" spans="1:77">
      <c r="A9" s="23" t="s">
        <v>52</v>
      </c>
      <c r="B9" s="9">
        <v>4308.5160786868855</v>
      </c>
      <c r="C9" s="9">
        <v>5957.5564412476588</v>
      </c>
      <c r="D9" s="9">
        <v>3989.5502436281045</v>
      </c>
      <c r="F9" s="23" t="s">
        <v>52</v>
      </c>
      <c r="G9" s="9">
        <v>3328.3203842671687</v>
      </c>
      <c r="H9" s="9">
        <v>894.72445433376731</v>
      </c>
      <c r="I9" s="9">
        <v>2316.5633059608699</v>
      </c>
      <c r="K9" s="23" t="s">
        <v>52</v>
      </c>
      <c r="L9" s="9">
        <v>7636.8364629540547</v>
      </c>
      <c r="M9" s="9">
        <v>6852.2808955814253</v>
      </c>
      <c r="N9" s="9">
        <v>6306.1135495889748</v>
      </c>
      <c r="P9" s="23" t="s">
        <v>52</v>
      </c>
      <c r="Q9" s="9">
        <f t="shared" si="5"/>
        <v>4308.5160786868855</v>
      </c>
      <c r="R9" s="9">
        <f t="shared" si="6"/>
        <v>4233.094555331214</v>
      </c>
      <c r="S9" s="9">
        <f t="shared" si="7"/>
        <v>1183.1727800653828</v>
      </c>
      <c r="T9" s="9">
        <f t="shared" si="0"/>
        <v>942.9622362046041</v>
      </c>
      <c r="U9" s="9">
        <f t="shared" si="8"/>
        <v>75.421523355670629</v>
      </c>
      <c r="V9" s="9">
        <f t="shared" si="14"/>
        <v>0</v>
      </c>
      <c r="W9" s="9">
        <f t="shared" si="9"/>
        <v>75.421523355670629</v>
      </c>
      <c r="X9" s="9">
        <f t="shared" si="10"/>
        <v>2106.9595390612271</v>
      </c>
      <c r="Y9" s="28">
        <f t="shared" si="18"/>
        <v>9.8760165575807468E-3</v>
      </c>
      <c r="Z9" s="28">
        <f t="shared" si="15"/>
        <v>9.8760165575807468E-3</v>
      </c>
      <c r="AA9" s="28">
        <f t="shared" si="19"/>
        <v>0</v>
      </c>
      <c r="AB9" s="23" t="s">
        <v>52</v>
      </c>
      <c r="AC9" s="9">
        <f t="shared" si="1"/>
        <v>3328.3203842671687</v>
      </c>
      <c r="AD9" s="9">
        <f t="shared" si="16"/>
        <v>0</v>
      </c>
      <c r="AE9" s="9">
        <f t="shared" si="17"/>
        <v>0</v>
      </c>
      <c r="AF9" s="9">
        <f t="shared" si="11"/>
        <v>0</v>
      </c>
      <c r="AG9" s="9">
        <f t="shared" si="12"/>
        <v>2267.5399552243894</v>
      </c>
      <c r="AH9" s="9">
        <f t="shared" si="4"/>
        <v>1060.7804290427789</v>
      </c>
      <c r="AI9" s="28">
        <f t="shared" si="13"/>
        <v>0</v>
      </c>
      <c r="AJ9">
        <v>2000</v>
      </c>
      <c r="AK9">
        <v>527966</v>
      </c>
      <c r="AL9" s="7" t="s">
        <v>52</v>
      </c>
      <c r="AM9" s="14">
        <v>1552.769</v>
      </c>
      <c r="AN9" s="33">
        <v>624.67499999999995</v>
      </c>
      <c r="AO9" s="33">
        <v>497.85199999999998</v>
      </c>
      <c r="AP9" s="33">
        <v>75.433999999999997</v>
      </c>
      <c r="AQ9" s="37">
        <v>0</v>
      </c>
      <c r="AR9" s="37">
        <v>75.433999999999997</v>
      </c>
      <c r="AS9" s="33">
        <v>130.393</v>
      </c>
      <c r="AT9" s="33"/>
      <c r="AU9" s="33">
        <v>224.41499999999999</v>
      </c>
      <c r="AV9" s="33"/>
      <c r="AW9" s="30">
        <v>1552.769</v>
      </c>
      <c r="AX9" s="14">
        <v>264.40699999999998</v>
      </c>
      <c r="AY9" s="33">
        <v>91.290999999999997</v>
      </c>
      <c r="AZ9" s="33">
        <v>66.734999999999999</v>
      </c>
      <c r="BA9" s="33">
        <v>106.381</v>
      </c>
      <c r="BB9" s="30">
        <v>264.40700000000004</v>
      </c>
      <c r="BC9" s="14">
        <v>127.905</v>
      </c>
      <c r="BD9" s="14">
        <v>39.82</v>
      </c>
      <c r="BE9" s="14">
        <v>158.80799999999999</v>
      </c>
      <c r="BF9" s="14">
        <v>131.041</v>
      </c>
      <c r="BG9" s="33">
        <v>0</v>
      </c>
      <c r="BH9" s="33">
        <v>96.141000000000005</v>
      </c>
      <c r="BI9" s="33">
        <v>34.9</v>
      </c>
      <c r="BJ9" s="30">
        <v>131.041</v>
      </c>
      <c r="BK9" s="17">
        <v>2274.75</v>
      </c>
      <c r="BL9" s="12">
        <v>2274.75</v>
      </c>
      <c r="BM9" s="14">
        <v>1757.24</v>
      </c>
      <c r="BN9" s="40"/>
      <c r="BO9" s="33">
        <v>330.72699999999998</v>
      </c>
      <c r="BP9" s="33">
        <v>181.44900000000001</v>
      </c>
      <c r="BQ9" s="33"/>
      <c r="BR9" s="33"/>
      <c r="BS9" s="33"/>
      <c r="BT9" s="33">
        <v>1197.184</v>
      </c>
      <c r="BU9" s="33">
        <v>47.88</v>
      </c>
      <c r="BV9" s="33"/>
      <c r="BW9" s="33"/>
      <c r="BX9" s="30">
        <v>1757.2399999999998</v>
      </c>
      <c r="BY9" s="20">
        <v>4031.99</v>
      </c>
    </row>
    <row r="10" spans="1:77">
      <c r="A10" s="23" t="s">
        <v>53</v>
      </c>
      <c r="B10" s="9">
        <v>4577.5563839201905</v>
      </c>
      <c r="C10" s="9">
        <v>5601.0163880132686</v>
      </c>
      <c r="D10" s="9">
        <v>4158.405695515331</v>
      </c>
      <c r="F10" s="23" t="s">
        <v>53</v>
      </c>
      <c r="G10" s="9">
        <v>3173.6571106760712</v>
      </c>
      <c r="H10" s="9">
        <v>1025.5893748478179</v>
      </c>
      <c r="I10" s="9">
        <v>2468.1130856663776</v>
      </c>
      <c r="K10" s="23" t="s">
        <v>53</v>
      </c>
      <c r="L10" s="9">
        <v>7751.2134945962616</v>
      </c>
      <c r="M10" s="9">
        <v>6626.6057628610861</v>
      </c>
      <c r="N10" s="9">
        <v>6626.5187811817086</v>
      </c>
      <c r="P10" s="23" t="s">
        <v>53</v>
      </c>
      <c r="Q10" s="9">
        <f t="shared" si="5"/>
        <v>4577.5579163521998</v>
      </c>
      <c r="R10" s="9">
        <f t="shared" si="6"/>
        <v>4518.5592840477666</v>
      </c>
      <c r="S10" s="9">
        <f t="shared" si="7"/>
        <v>1163.0469345613224</v>
      </c>
      <c r="T10" s="9">
        <f t="shared" si="0"/>
        <v>1065.745164219245</v>
      </c>
      <c r="U10" s="9">
        <f t="shared" si="8"/>
        <v>58.998632304432945</v>
      </c>
      <c r="V10" s="9">
        <f t="shared" si="14"/>
        <v>0</v>
      </c>
      <c r="W10" s="9">
        <f t="shared" si="9"/>
        <v>58.998632304432945</v>
      </c>
      <c r="X10" s="9">
        <f t="shared" si="10"/>
        <v>2289.7671852671992</v>
      </c>
      <c r="Y10" s="28">
        <f t="shared" si="18"/>
        <v>7.6115349352154586E-3</v>
      </c>
      <c r="Z10" s="28">
        <f t="shared" si="15"/>
        <v>2.0305005078475418E-2</v>
      </c>
      <c r="AA10" s="28">
        <f t="shared" si="19"/>
        <v>1.269347014325996E-2</v>
      </c>
      <c r="AB10" s="23" t="s">
        <v>53</v>
      </c>
      <c r="AC10" s="9">
        <f t="shared" si="1"/>
        <v>3173.6571106760712</v>
      </c>
      <c r="AD10" s="9">
        <f t="shared" si="16"/>
        <v>98.389797067691347</v>
      </c>
      <c r="AE10" s="9">
        <f t="shared" si="17"/>
        <v>0</v>
      </c>
      <c r="AF10" s="9">
        <f t="shared" si="11"/>
        <v>98.389797067691347</v>
      </c>
      <c r="AG10" s="9">
        <f t="shared" si="12"/>
        <v>2041.9848059366414</v>
      </c>
      <c r="AH10" s="9">
        <f t="shared" si="4"/>
        <v>1033.2825076717379</v>
      </c>
      <c r="AI10" s="28">
        <f t="shared" si="13"/>
        <v>3.100202499403969E-2</v>
      </c>
      <c r="AJ10">
        <v>2001</v>
      </c>
      <c r="AK10">
        <v>522046</v>
      </c>
      <c r="AL10" s="7" t="s">
        <v>53</v>
      </c>
      <c r="AM10" s="14">
        <v>1584.3430000000001</v>
      </c>
      <c r="AN10" s="33">
        <v>607.16399999999999</v>
      </c>
      <c r="AO10" s="33">
        <v>556.36800000000005</v>
      </c>
      <c r="AP10" s="33">
        <v>54.905999999999999</v>
      </c>
      <c r="AQ10" s="37">
        <v>0</v>
      </c>
      <c r="AR10" s="37">
        <v>54.905999999999999</v>
      </c>
      <c r="AS10" s="33">
        <v>131.624</v>
      </c>
      <c r="AT10" s="33"/>
      <c r="AU10" s="33">
        <v>234.28100000000001</v>
      </c>
      <c r="AV10" s="33"/>
      <c r="AW10" s="30">
        <v>1584.3430000000001</v>
      </c>
      <c r="AX10" s="14">
        <v>332.72399999999999</v>
      </c>
      <c r="AY10" s="33">
        <v>78.513000000000005</v>
      </c>
      <c r="AZ10" s="33">
        <v>60.188800000000001</v>
      </c>
      <c r="BA10" s="33">
        <v>194.023</v>
      </c>
      <c r="BB10" s="30">
        <v>332.72479999999996</v>
      </c>
      <c r="BC10" s="14">
        <v>105.98699999999999</v>
      </c>
      <c r="BD10" s="14">
        <v>30.8</v>
      </c>
      <c r="BE10" s="14">
        <v>189.46299999999999</v>
      </c>
      <c r="BF10" s="14">
        <v>146.37799999999999</v>
      </c>
      <c r="BG10" s="33">
        <v>0</v>
      </c>
      <c r="BH10" s="33">
        <v>92.977999999999994</v>
      </c>
      <c r="BI10" s="33">
        <v>53.4</v>
      </c>
      <c r="BJ10" s="30">
        <v>146.37799999999999</v>
      </c>
      <c r="BK10" s="17">
        <v>2389.6958000000004</v>
      </c>
      <c r="BL10" s="12">
        <v>2389.6949999999997</v>
      </c>
      <c r="BM10" s="14">
        <v>1656.7950000000001</v>
      </c>
      <c r="BN10" s="40"/>
      <c r="BO10" s="33">
        <v>333.80500000000001</v>
      </c>
      <c r="BP10" s="33">
        <v>187.07599999999999</v>
      </c>
      <c r="BQ10" s="33"/>
      <c r="BR10" s="33">
        <v>51.363999999999997</v>
      </c>
      <c r="BS10" s="33"/>
      <c r="BT10" s="33">
        <v>1066.01</v>
      </c>
      <c r="BU10" s="33">
        <v>18.54</v>
      </c>
      <c r="BV10" s="33"/>
      <c r="BW10" s="33"/>
      <c r="BX10" s="30">
        <v>1656.7950000000001</v>
      </c>
      <c r="BY10" s="20">
        <v>4046.49</v>
      </c>
    </row>
    <row r="11" spans="1:77">
      <c r="A11" s="23" t="s">
        <v>54</v>
      </c>
      <c r="B11" s="9">
        <v>4832.764498549519</v>
      </c>
      <c r="C11" s="9">
        <v>5700.6582583779955</v>
      </c>
      <c r="D11" s="9">
        <v>4315.9102014373475</v>
      </c>
      <c r="F11" s="23" t="s">
        <v>54</v>
      </c>
      <c r="G11" s="9">
        <v>3059.6015654025255</v>
      </c>
      <c r="H11" s="9">
        <v>1044.0828090705204</v>
      </c>
      <c r="I11" s="9">
        <v>2294.5212774718489</v>
      </c>
      <c r="K11" s="23" t="s">
        <v>54</v>
      </c>
      <c r="L11" s="9">
        <v>7892.3660639520449</v>
      </c>
      <c r="M11" s="9">
        <v>6744.7410674485154</v>
      </c>
      <c r="N11" s="9">
        <v>6610.4314789091968</v>
      </c>
      <c r="P11" s="23" t="s">
        <v>54</v>
      </c>
      <c r="Q11" s="9">
        <f t="shared" si="5"/>
        <v>4832.764498549519</v>
      </c>
      <c r="R11" s="9">
        <f t="shared" si="6"/>
        <v>4676.3204955696337</v>
      </c>
      <c r="S11" s="9">
        <f t="shared" si="7"/>
        <v>1292.4754034299488</v>
      </c>
      <c r="T11" s="9">
        <f t="shared" si="0"/>
        <v>1135.7407268380296</v>
      </c>
      <c r="U11" s="9">
        <f t="shared" si="8"/>
        <v>156.44400297988577</v>
      </c>
      <c r="V11" s="9">
        <f t="shared" si="14"/>
        <v>0</v>
      </c>
      <c r="W11" s="9">
        <f t="shared" si="9"/>
        <v>156.44400297988577</v>
      </c>
      <c r="X11" s="9">
        <f t="shared" si="10"/>
        <v>2248.1043653016554</v>
      </c>
      <c r="Y11" s="28">
        <f t="shared" si="18"/>
        <v>1.9822192953572602E-2</v>
      </c>
      <c r="Z11" s="28">
        <f t="shared" si="15"/>
        <v>6.2990768180099757E-2</v>
      </c>
      <c r="AA11" s="28">
        <f t="shared" si="19"/>
        <v>4.3168575226527152E-2</v>
      </c>
      <c r="AB11" s="23" t="s">
        <v>54</v>
      </c>
      <c r="AC11" s="9">
        <f t="shared" si="1"/>
        <v>3059.5823154944428</v>
      </c>
      <c r="AD11" s="9">
        <f t="shared" si="16"/>
        <v>340.70219814700386</v>
      </c>
      <c r="AE11" s="9">
        <f t="shared" si="17"/>
        <v>0</v>
      </c>
      <c r="AF11" s="9">
        <f t="shared" si="11"/>
        <v>340.70219814700386</v>
      </c>
      <c r="AG11" s="9">
        <f t="shared" si="12"/>
        <v>1749.7665948645097</v>
      </c>
      <c r="AH11" s="9">
        <f t="shared" si="4"/>
        <v>969.11352248292974</v>
      </c>
      <c r="AI11" s="28">
        <f t="shared" si="13"/>
        <v>0.11135578749478579</v>
      </c>
      <c r="AJ11">
        <v>2002</v>
      </c>
      <c r="AK11">
        <v>519483</v>
      </c>
      <c r="AL11" s="7" t="s">
        <v>54</v>
      </c>
      <c r="AM11" s="14">
        <v>1796.2180000000001</v>
      </c>
      <c r="AN11" s="33">
        <v>671.41899999999998</v>
      </c>
      <c r="AO11" s="33">
        <v>589.99800000000005</v>
      </c>
      <c r="AP11" s="33">
        <v>108.645</v>
      </c>
      <c r="AQ11" s="37">
        <v>0</v>
      </c>
      <c r="AR11" s="37">
        <v>108.645</v>
      </c>
      <c r="AS11" s="33">
        <v>135.92599999999999</v>
      </c>
      <c r="AT11" s="33"/>
      <c r="AU11" s="33">
        <v>290.23</v>
      </c>
      <c r="AV11" s="33"/>
      <c r="AW11" s="30">
        <v>1796.2179999999998</v>
      </c>
      <c r="AX11" s="14">
        <v>167.41499999999999</v>
      </c>
      <c r="AY11" s="33">
        <v>69.771000000000001</v>
      </c>
      <c r="AZ11" s="33">
        <v>40.637</v>
      </c>
      <c r="BA11" s="33">
        <v>57.006999999999998</v>
      </c>
      <c r="BB11" s="30">
        <v>167.41499999999999</v>
      </c>
      <c r="BC11" s="14">
        <v>142.95599999999999</v>
      </c>
      <c r="BD11" s="14">
        <v>81.27</v>
      </c>
      <c r="BE11" s="14">
        <v>172.30600000000001</v>
      </c>
      <c r="BF11" s="14">
        <v>150.374</v>
      </c>
      <c r="BG11" s="33">
        <v>0</v>
      </c>
      <c r="BH11" s="33">
        <v>92.373999999999995</v>
      </c>
      <c r="BI11" s="33">
        <v>58</v>
      </c>
      <c r="BJ11" s="30">
        <v>150.374</v>
      </c>
      <c r="BK11" s="17">
        <v>2510.5389999999998</v>
      </c>
      <c r="BL11" s="12">
        <v>2510.5389999999998</v>
      </c>
      <c r="BM11" s="14">
        <v>1589.4110000000001</v>
      </c>
      <c r="BN11" s="40"/>
      <c r="BO11" s="33">
        <v>312.86799999999999</v>
      </c>
      <c r="BP11" s="33">
        <v>173.803</v>
      </c>
      <c r="BQ11" s="33"/>
      <c r="BR11" s="33">
        <v>176.989</v>
      </c>
      <c r="BS11" s="33"/>
      <c r="BT11" s="33">
        <v>908.97400000000005</v>
      </c>
      <c r="BU11" s="33">
        <v>16.766999999999999</v>
      </c>
      <c r="BV11" s="33"/>
      <c r="BW11" s="33"/>
      <c r="BX11" s="30">
        <v>1589.4009999999998</v>
      </c>
      <c r="BY11" s="20">
        <v>4099.95</v>
      </c>
    </row>
    <row r="12" spans="1:77">
      <c r="A12" s="23" t="s">
        <v>55</v>
      </c>
      <c r="B12" s="9">
        <v>5162.6575625186852</v>
      </c>
      <c r="C12" s="9">
        <v>5835.8379382706717</v>
      </c>
      <c r="D12" s="9">
        <v>4427.3199326218764</v>
      </c>
      <c r="F12" s="23" t="s">
        <v>55</v>
      </c>
      <c r="G12" s="9">
        <v>2975.7602060006366</v>
      </c>
      <c r="H12" s="9">
        <v>1118.716604157119</v>
      </c>
      <c r="I12" s="9">
        <v>2266.8687864208855</v>
      </c>
      <c r="K12" s="23" t="s">
        <v>55</v>
      </c>
      <c r="L12" s="9">
        <v>8138.4177685193226</v>
      </c>
      <c r="M12" s="9">
        <v>6954.5545424277907</v>
      </c>
      <c r="N12" s="9">
        <v>6694.1887190427624</v>
      </c>
      <c r="P12" s="23" t="s">
        <v>55</v>
      </c>
      <c r="Q12" s="9">
        <f t="shared" si="5"/>
        <v>5162.6575625186852</v>
      </c>
      <c r="R12" s="9">
        <f t="shared" si="6"/>
        <v>4828.3289452111603</v>
      </c>
      <c r="S12" s="9">
        <f t="shared" si="7"/>
        <v>1414.2618792735971</v>
      </c>
      <c r="T12" s="9">
        <f t="shared" si="0"/>
        <v>1205.8135385624319</v>
      </c>
      <c r="U12" s="9">
        <f t="shared" si="8"/>
        <v>244.57367705349654</v>
      </c>
      <c r="V12" s="9">
        <f>+AQ12/AK12*1000000</f>
        <v>89.754940254028867</v>
      </c>
      <c r="W12" s="9">
        <f t="shared" si="9"/>
        <v>334.32861730752541</v>
      </c>
      <c r="X12" s="9">
        <f t="shared" si="10"/>
        <v>2208.2535273751314</v>
      </c>
      <c r="Y12" s="28">
        <f t="shared" si="18"/>
        <v>5.210884592358677E-2</v>
      </c>
      <c r="Z12" s="28">
        <f t="shared" si="15"/>
        <v>0.1007382228708783</v>
      </c>
      <c r="AA12" s="28">
        <f t="shared" si="19"/>
        <v>4.8629376947291525E-2</v>
      </c>
      <c r="AB12" s="23" t="s">
        <v>55</v>
      </c>
      <c r="AC12" s="9">
        <f t="shared" si="1"/>
        <v>2975.7602060006366</v>
      </c>
      <c r="AD12" s="9">
        <f t="shared" si="16"/>
        <v>395.7661854198613</v>
      </c>
      <c r="AE12" s="9">
        <f t="shared" si="17"/>
        <v>0</v>
      </c>
      <c r="AF12" s="9">
        <f t="shared" si="11"/>
        <v>395.7661854198613</v>
      </c>
      <c r="AG12" s="9">
        <f t="shared" si="12"/>
        <v>1415.3863958568411</v>
      </c>
      <c r="AH12" s="9">
        <f t="shared" si="4"/>
        <v>1164.6076247239344</v>
      </c>
      <c r="AI12" s="28">
        <f t="shared" si="13"/>
        <v>0.1329966657332794</v>
      </c>
      <c r="AJ12">
        <v>2003</v>
      </c>
      <c r="AK12">
        <v>518445</v>
      </c>
      <c r="AL12" s="7" t="s">
        <v>55</v>
      </c>
      <c r="AM12" s="14">
        <v>1856.415</v>
      </c>
      <c r="AN12" s="33">
        <v>733.21699999999998</v>
      </c>
      <c r="AO12" s="33">
        <v>625.14800000000002</v>
      </c>
      <c r="AP12" s="33">
        <v>139.57499999999999</v>
      </c>
      <c r="AQ12" s="37">
        <v>46.533000000000001</v>
      </c>
      <c r="AR12" s="37">
        <v>93.041999999999987</v>
      </c>
      <c r="AS12" s="33">
        <v>135.93700000000001</v>
      </c>
      <c r="AT12" s="33"/>
      <c r="AU12" s="33">
        <v>222.53800000000001</v>
      </c>
      <c r="AV12" s="33"/>
      <c r="AW12" s="30">
        <v>1856.415</v>
      </c>
      <c r="AX12" s="14">
        <v>242.44499999999999</v>
      </c>
      <c r="AY12" s="33">
        <v>59.301000000000002</v>
      </c>
      <c r="AZ12" s="33">
        <v>41.054000000000002</v>
      </c>
      <c r="BA12" s="33">
        <v>142.09</v>
      </c>
      <c r="BB12" s="30">
        <v>242.44499999999999</v>
      </c>
      <c r="BC12" s="14">
        <v>173.06899999999999</v>
      </c>
      <c r="BD12" s="14">
        <v>126.798</v>
      </c>
      <c r="BE12" s="14">
        <v>252.38900000000001</v>
      </c>
      <c r="BF12" s="14">
        <v>25.437999999999999</v>
      </c>
      <c r="BG12" s="33">
        <v>0</v>
      </c>
      <c r="BH12" s="33">
        <v>100.038</v>
      </c>
      <c r="BI12" s="33">
        <v>-74.599999999999994</v>
      </c>
      <c r="BJ12" s="30">
        <v>25.438000000000002</v>
      </c>
      <c r="BK12" s="17">
        <v>2676.5540000000001</v>
      </c>
      <c r="BL12" s="12">
        <v>2676.5540000000001</v>
      </c>
      <c r="BM12" s="14">
        <v>1542.768</v>
      </c>
      <c r="BN12" s="40"/>
      <c r="BO12" s="33">
        <v>393.66800000000001</v>
      </c>
      <c r="BP12" s="33">
        <v>192.82</v>
      </c>
      <c r="BQ12" s="33"/>
      <c r="BR12" s="33">
        <v>205.18299999999999</v>
      </c>
      <c r="BS12" s="33"/>
      <c r="BT12" s="33">
        <v>733.8</v>
      </c>
      <c r="BU12" s="33">
        <v>17.297000000000001</v>
      </c>
      <c r="BV12" s="33"/>
      <c r="BW12" s="33"/>
      <c r="BX12" s="30">
        <v>1542.768</v>
      </c>
      <c r="BY12" s="20">
        <v>4219.3220000000001</v>
      </c>
    </row>
    <row r="13" spans="1:77">
      <c r="A13" s="23" t="s">
        <v>56</v>
      </c>
      <c r="B13" s="9">
        <v>5740.0976416790036</v>
      </c>
      <c r="C13" s="9">
        <v>6384.6498398613412</v>
      </c>
      <c r="D13" s="9">
        <v>4619.5326985642432</v>
      </c>
      <c r="F13" s="23" t="s">
        <v>56</v>
      </c>
      <c r="G13" s="9">
        <v>2925.1781013602576</v>
      </c>
      <c r="H13" s="9">
        <v>1289.9315065474866</v>
      </c>
      <c r="I13" s="9">
        <v>2722.5451784391644</v>
      </c>
      <c r="K13" s="23" t="s">
        <v>56</v>
      </c>
      <c r="L13" s="9">
        <v>8665.2757430392612</v>
      </c>
      <c r="M13" s="9">
        <v>7674.5813464088278</v>
      </c>
      <c r="N13" s="9">
        <v>7342.0778770034076</v>
      </c>
      <c r="P13" s="23" t="s">
        <v>56</v>
      </c>
      <c r="Q13" s="9">
        <f t="shared" si="5"/>
        <v>5740.1034398784705</v>
      </c>
      <c r="R13" s="9">
        <f t="shared" si="6"/>
        <v>5123.6330744759407</v>
      </c>
      <c r="S13" s="9">
        <f t="shared" si="7"/>
        <v>1481.4592908415507</v>
      </c>
      <c r="T13" s="9">
        <f t="shared" si="0"/>
        <v>1149.1084301954768</v>
      </c>
      <c r="U13" s="9">
        <f t="shared" si="8"/>
        <v>511.54228240323778</v>
      </c>
      <c r="V13" s="9">
        <f t="shared" ref="V13:V26" si="20">+AQ13/AK13*1000000</f>
        <v>104.92808299929261</v>
      </c>
      <c r="W13" s="9">
        <f t="shared" si="9"/>
        <v>616.47036540253043</v>
      </c>
      <c r="X13" s="9">
        <f t="shared" si="10"/>
        <v>2493.065353438913</v>
      </c>
      <c r="Y13" s="28">
        <f t="shared" si="18"/>
        <v>8.3251643663078578E-2</v>
      </c>
      <c r="Z13" s="28">
        <f t="shared" si="15"/>
        <v>0.1121005319363675</v>
      </c>
      <c r="AA13" s="28">
        <f t="shared" si="19"/>
        <v>2.8848888273288919E-2</v>
      </c>
      <c r="AB13" s="23" t="s">
        <v>56</v>
      </c>
      <c r="AC13" s="9">
        <f t="shared" si="1"/>
        <v>2925.1781013602576</v>
      </c>
      <c r="AD13" s="9">
        <f t="shared" si="16"/>
        <v>249.98357176818027</v>
      </c>
      <c r="AE13" s="9">
        <f t="shared" si="17"/>
        <v>0</v>
      </c>
      <c r="AF13" s="9">
        <f t="shared" si="11"/>
        <v>249.98357176818027</v>
      </c>
      <c r="AG13" s="9">
        <f t="shared" si="12"/>
        <v>1528.0439580828834</v>
      </c>
      <c r="AH13" s="9">
        <f t="shared" si="4"/>
        <v>1147.1505715091937</v>
      </c>
      <c r="AI13" s="28">
        <f t="shared" si="13"/>
        <v>8.545926542111526E-2</v>
      </c>
      <c r="AJ13">
        <v>2004</v>
      </c>
      <c r="AK13">
        <v>517402</v>
      </c>
      <c r="AL13" s="7" t="s">
        <v>56</v>
      </c>
      <c r="AM13" s="14">
        <v>1892.809</v>
      </c>
      <c r="AN13" s="33">
        <v>766.51</v>
      </c>
      <c r="AO13" s="33">
        <v>594.55100000000004</v>
      </c>
      <c r="AP13" s="33">
        <v>171.66300000000001</v>
      </c>
      <c r="AQ13" s="37">
        <v>54.29</v>
      </c>
      <c r="AR13" s="37">
        <v>117.37300000000002</v>
      </c>
      <c r="AS13" s="33">
        <v>137.80099999999999</v>
      </c>
      <c r="AT13" s="33"/>
      <c r="AU13" s="33">
        <v>222.28399999999999</v>
      </c>
      <c r="AV13" s="33"/>
      <c r="AW13" s="30">
        <v>1892.8090000000002</v>
      </c>
      <c r="AX13" s="14">
        <v>237.411</v>
      </c>
      <c r="AY13" s="33">
        <v>44.518999999999998</v>
      </c>
      <c r="AZ13" s="33">
        <v>46.439</v>
      </c>
      <c r="BA13" s="33">
        <v>146.45599999999999</v>
      </c>
      <c r="BB13" s="30">
        <v>237.41399999999999</v>
      </c>
      <c r="BC13" s="14">
        <v>185.11799999999999</v>
      </c>
      <c r="BD13" s="14">
        <v>264.673</v>
      </c>
      <c r="BE13" s="14">
        <v>218.71</v>
      </c>
      <c r="BF13" s="14">
        <v>171.21700000000001</v>
      </c>
      <c r="BG13" s="33">
        <v>0</v>
      </c>
      <c r="BH13" s="33">
        <v>104.017</v>
      </c>
      <c r="BI13" s="33">
        <v>67.2</v>
      </c>
      <c r="BJ13" s="30">
        <v>171.21699999999998</v>
      </c>
      <c r="BK13" s="17">
        <v>2969.9410000000003</v>
      </c>
      <c r="BL13" s="12">
        <v>2969.9380000000001</v>
      </c>
      <c r="BM13" s="14">
        <v>1513.4929999999999</v>
      </c>
      <c r="BN13" s="40"/>
      <c r="BO13" s="33">
        <v>426.40600000000001</v>
      </c>
      <c r="BP13" s="33">
        <v>147.46899999999999</v>
      </c>
      <c r="BQ13" s="33"/>
      <c r="BR13" s="33">
        <v>129.34200000000001</v>
      </c>
      <c r="BS13" s="33"/>
      <c r="BT13" s="33">
        <v>790.61300000000006</v>
      </c>
      <c r="BU13" s="33">
        <v>19.663</v>
      </c>
      <c r="BV13" s="33"/>
      <c r="BW13" s="33"/>
      <c r="BX13" s="30">
        <v>1513.4929999999999</v>
      </c>
      <c r="BY13" s="20">
        <v>4483.4310000000005</v>
      </c>
    </row>
    <row r="14" spans="1:77">
      <c r="A14" s="23" t="s">
        <v>57</v>
      </c>
      <c r="B14" s="9">
        <v>7146.56582055744</v>
      </c>
      <c r="C14" s="9">
        <v>7048.8662628812926</v>
      </c>
      <c r="D14" s="9">
        <v>5042.2947938248044</v>
      </c>
      <c r="F14" s="23" t="s">
        <v>57</v>
      </c>
      <c r="G14" s="9">
        <v>3655.3512924958436</v>
      </c>
      <c r="H14" s="9">
        <v>1368.2079892076538</v>
      </c>
      <c r="I14" s="9">
        <v>2797.9503368134001</v>
      </c>
      <c r="K14" s="23" t="s">
        <v>57</v>
      </c>
      <c r="L14" s="9">
        <v>10801.917113053283</v>
      </c>
      <c r="M14" s="9">
        <v>8417.0742520889453</v>
      </c>
      <c r="N14" s="9">
        <v>7840.2451306382045</v>
      </c>
      <c r="P14" s="23" t="s">
        <v>57</v>
      </c>
      <c r="Q14" s="9">
        <f t="shared" si="5"/>
        <v>7146.56582055744</v>
      </c>
      <c r="R14" s="9">
        <f t="shared" si="6"/>
        <v>5891.685056823153</v>
      </c>
      <c r="S14" s="9">
        <f t="shared" si="7"/>
        <v>1577.2221304064628</v>
      </c>
      <c r="T14" s="9">
        <f t="shared" si="0"/>
        <v>1224.6813723107432</v>
      </c>
      <c r="U14" s="9">
        <f t="shared" si="8"/>
        <v>1035.4218718100776</v>
      </c>
      <c r="V14" s="9">
        <f t="shared" si="20"/>
        <v>219.45889192420984</v>
      </c>
      <c r="W14" s="9">
        <f t="shared" si="9"/>
        <v>1254.8807637342873</v>
      </c>
      <c r="X14" s="9">
        <f t="shared" si="10"/>
        <v>3089.7815541059472</v>
      </c>
      <c r="Y14" s="28">
        <f t="shared" si="18"/>
        <v>0.13648870290597503</v>
      </c>
      <c r="Z14" s="28">
        <f t="shared" si="15"/>
        <v>0.19450236410619362</v>
      </c>
      <c r="AA14" s="28">
        <f t="shared" si="19"/>
        <v>5.8013661200218593E-2</v>
      </c>
      <c r="AB14" s="23" t="s">
        <v>57</v>
      </c>
      <c r="AC14" s="9">
        <f t="shared" si="1"/>
        <v>3655.3512924958436</v>
      </c>
      <c r="AD14" s="9">
        <f t="shared" si="16"/>
        <v>0</v>
      </c>
      <c r="AE14" s="9">
        <f t="shared" si="17"/>
        <v>626.65875970951652</v>
      </c>
      <c r="AF14" s="9">
        <f t="shared" si="11"/>
        <v>626.65875970951652</v>
      </c>
      <c r="AG14" s="9">
        <f t="shared" si="12"/>
        <v>1673.9916199216432</v>
      </c>
      <c r="AH14" s="9">
        <f t="shared" si="4"/>
        <v>1354.7009128646841</v>
      </c>
      <c r="AI14" s="28">
        <f t="shared" si="13"/>
        <v>0.1714359878340555</v>
      </c>
      <c r="AJ14">
        <v>2005</v>
      </c>
      <c r="AK14">
        <v>514315</v>
      </c>
      <c r="AL14" s="7" t="s">
        <v>57</v>
      </c>
      <c r="AM14" s="14">
        <v>2118.1880000000001</v>
      </c>
      <c r="AN14" s="33">
        <v>811.18899999999996</v>
      </c>
      <c r="AO14" s="33">
        <v>629.87199999999996</v>
      </c>
      <c r="AP14" s="33">
        <v>295.96199999999999</v>
      </c>
      <c r="AQ14" s="37">
        <v>112.871</v>
      </c>
      <c r="AR14" s="37">
        <v>183.09100000000001</v>
      </c>
      <c r="AS14" s="33">
        <v>141.226</v>
      </c>
      <c r="AT14" s="33"/>
      <c r="AU14" s="33">
        <v>239.93899999999999</v>
      </c>
      <c r="AV14" s="33"/>
      <c r="AW14" s="30">
        <v>2118.1879999999996</v>
      </c>
      <c r="AX14" s="14">
        <v>289.86</v>
      </c>
      <c r="AY14" s="33">
        <v>53.670999999999999</v>
      </c>
      <c r="AZ14" s="33">
        <v>101.22</v>
      </c>
      <c r="BA14" s="33">
        <v>134.96899999999999</v>
      </c>
      <c r="BB14" s="30">
        <v>289.86</v>
      </c>
      <c r="BC14" s="14">
        <v>231.179</v>
      </c>
      <c r="BD14" s="14">
        <v>532.53300000000002</v>
      </c>
      <c r="BE14" s="14">
        <v>325.79399999999998</v>
      </c>
      <c r="BF14" s="14">
        <v>178.03200000000001</v>
      </c>
      <c r="BG14" s="33">
        <v>0</v>
      </c>
      <c r="BH14" s="33">
        <v>106.13200000000001</v>
      </c>
      <c r="BI14" s="33">
        <v>71.900000000000006</v>
      </c>
      <c r="BJ14" s="30">
        <v>178.03200000000001</v>
      </c>
      <c r="BK14" s="17">
        <v>3675.5859999999998</v>
      </c>
      <c r="BL14" s="12">
        <v>3675.5859999999998</v>
      </c>
      <c r="BM14" s="14">
        <v>1880.002</v>
      </c>
      <c r="BN14" s="40"/>
      <c r="BO14" s="33">
        <v>491.56799999999998</v>
      </c>
      <c r="BP14" s="33">
        <v>145.83099999999999</v>
      </c>
      <c r="BQ14" s="33"/>
      <c r="BR14" s="33"/>
      <c r="BS14" s="33">
        <v>322.3</v>
      </c>
      <c r="BT14" s="33">
        <v>860.95899999999995</v>
      </c>
      <c r="BU14" s="33">
        <v>59.344000000000001</v>
      </c>
      <c r="BV14" s="33"/>
      <c r="BW14" s="33"/>
      <c r="BX14" s="30">
        <v>1880.002</v>
      </c>
      <c r="BY14" s="20">
        <v>5555.5879999999997</v>
      </c>
    </row>
    <row r="15" spans="1:77">
      <c r="A15" s="23" t="s">
        <v>58</v>
      </c>
      <c r="B15" s="9">
        <v>7400.5002115224916</v>
      </c>
      <c r="C15" s="9">
        <v>7526.3729413156434</v>
      </c>
      <c r="D15" s="9">
        <v>5544.7375919856931</v>
      </c>
      <c r="F15" s="23" t="s">
        <v>58</v>
      </c>
      <c r="G15" s="9">
        <v>3412.9330335459003</v>
      </c>
      <c r="H15" s="9">
        <v>1437.2992014060362</v>
      </c>
      <c r="I15" s="9">
        <v>3060.862231880541</v>
      </c>
      <c r="K15" s="23" t="s">
        <v>58</v>
      </c>
      <c r="L15" s="9">
        <v>10813.433245068391</v>
      </c>
      <c r="M15" s="9">
        <v>8963.672142721678</v>
      </c>
      <c r="N15" s="9">
        <v>8605.5998238662341</v>
      </c>
      <c r="P15" s="23" t="s">
        <v>58</v>
      </c>
      <c r="Q15" s="9">
        <f t="shared" si="5"/>
        <v>7400.5002115224925</v>
      </c>
      <c r="R15" s="9">
        <f t="shared" si="6"/>
        <v>6243.4565125425006</v>
      </c>
      <c r="S15" s="9">
        <f t="shared" si="7"/>
        <v>1734.7155414192375</v>
      </c>
      <c r="T15" s="9">
        <f t="shared" si="0"/>
        <v>1343.3029628817198</v>
      </c>
      <c r="U15" s="9">
        <f t="shared" si="8"/>
        <v>828.54339344750326</v>
      </c>
      <c r="V15" s="9">
        <f t="shared" si="20"/>
        <v>328.50030553248826</v>
      </c>
      <c r="W15" s="9">
        <f t="shared" si="9"/>
        <v>1157.0436989799916</v>
      </c>
      <c r="X15" s="9">
        <f t="shared" si="10"/>
        <v>3165.4380082415432</v>
      </c>
      <c r="Y15" s="28">
        <f t="shared" si="18"/>
        <v>0.13737949556307494</v>
      </c>
      <c r="Z15" s="28">
        <f t="shared" si="15"/>
        <v>0.19696872001312771</v>
      </c>
      <c r="AA15" s="28">
        <f t="shared" si="19"/>
        <v>5.9589224450052769E-2</v>
      </c>
      <c r="AB15" s="23" t="s">
        <v>58</v>
      </c>
      <c r="AC15" s="9">
        <f t="shared" si="1"/>
        <v>3412.9330335459003</v>
      </c>
      <c r="AD15" s="9">
        <f t="shared" si="16"/>
        <v>215.01653009103302</v>
      </c>
      <c r="AE15" s="9">
        <f t="shared" si="17"/>
        <v>429.34757062500978</v>
      </c>
      <c r="AF15" s="9">
        <f t="shared" si="11"/>
        <v>644.3641007160428</v>
      </c>
      <c r="AG15" s="9">
        <f t="shared" si="12"/>
        <v>1344.7405324099461</v>
      </c>
      <c r="AH15" s="9">
        <f t="shared" si="4"/>
        <v>1423.8284004199111</v>
      </c>
      <c r="AI15" s="28">
        <f t="shared" si="13"/>
        <v>0.18880068679418957</v>
      </c>
      <c r="AJ15">
        <v>2006</v>
      </c>
      <c r="AK15">
        <v>510584</v>
      </c>
      <c r="AL15" s="7" t="s">
        <v>58</v>
      </c>
      <c r="AM15" s="14">
        <v>2389.3119999999999</v>
      </c>
      <c r="AN15" s="33">
        <v>885.71799999999996</v>
      </c>
      <c r="AO15" s="33">
        <v>685.86900000000003</v>
      </c>
      <c r="AP15" s="33">
        <v>341.89600000000002</v>
      </c>
      <c r="AQ15" s="37">
        <v>167.727</v>
      </c>
      <c r="AR15" s="37">
        <v>174.16900000000001</v>
      </c>
      <c r="AS15" s="33">
        <v>144.63900000000001</v>
      </c>
      <c r="AT15" s="33">
        <v>121.506</v>
      </c>
      <c r="AU15" s="33">
        <v>209.684</v>
      </c>
      <c r="AV15" s="33"/>
      <c r="AW15" s="30">
        <v>2389.3119999999999</v>
      </c>
      <c r="AX15" s="14">
        <v>261.14800000000002</v>
      </c>
      <c r="AY15" s="33">
        <v>58.59</v>
      </c>
      <c r="AZ15" s="33">
        <v>62.369</v>
      </c>
      <c r="BA15" s="33">
        <v>140.18899999999999</v>
      </c>
      <c r="BB15" s="30">
        <v>261.14800000000002</v>
      </c>
      <c r="BC15" s="14">
        <v>224.34200000000001</v>
      </c>
      <c r="BD15" s="14">
        <v>423.041</v>
      </c>
      <c r="BE15" s="14">
        <v>299.584</v>
      </c>
      <c r="BF15" s="14">
        <v>181.15</v>
      </c>
      <c r="BG15" s="33">
        <v>0</v>
      </c>
      <c r="BH15" s="33">
        <v>111.15</v>
      </c>
      <c r="BI15" s="33">
        <v>70</v>
      </c>
      <c r="BJ15" s="30">
        <v>181.15</v>
      </c>
      <c r="BK15" s="17">
        <v>3778.5770000000002</v>
      </c>
      <c r="BL15" s="12">
        <v>3778.5769999999998</v>
      </c>
      <c r="BM15" s="14">
        <v>1742.5889999999999</v>
      </c>
      <c r="BN15" s="40"/>
      <c r="BO15" s="33">
        <v>492.98500000000001</v>
      </c>
      <c r="BP15" s="33">
        <v>168.8</v>
      </c>
      <c r="BQ15" s="33"/>
      <c r="BR15" s="33">
        <v>109.78400000000001</v>
      </c>
      <c r="BS15" s="33">
        <v>219.21799999999999</v>
      </c>
      <c r="BT15" s="33">
        <v>686.60299999999995</v>
      </c>
      <c r="BU15" s="33">
        <v>65.198999999999998</v>
      </c>
      <c r="BV15" s="33"/>
      <c r="BW15" s="33"/>
      <c r="BX15" s="30">
        <v>1742.5889999999999</v>
      </c>
      <c r="BY15" s="20">
        <v>5521.1659999999993</v>
      </c>
    </row>
    <row r="16" spans="1:77">
      <c r="A16" s="23" t="s">
        <v>59</v>
      </c>
      <c r="B16" s="9">
        <v>10515.606859199392</v>
      </c>
      <c r="C16" s="9">
        <v>7758.3420734843239</v>
      </c>
      <c r="D16" s="9">
        <v>5929.2140189275224</v>
      </c>
      <c r="F16" s="23" t="s">
        <v>59</v>
      </c>
      <c r="G16" s="9">
        <v>3512.5913731560845</v>
      </c>
      <c r="H16" s="9">
        <v>1617.2406028180287</v>
      </c>
      <c r="I16" s="9">
        <v>3443.8205058962189</v>
      </c>
      <c r="K16" s="23" t="s">
        <v>59</v>
      </c>
      <c r="L16" s="9">
        <v>14028.198232355477</v>
      </c>
      <c r="M16" s="9">
        <v>9375.5826763023524</v>
      </c>
      <c r="N16" s="9">
        <v>9373.0345248237409</v>
      </c>
      <c r="P16" s="23" t="s">
        <v>59</v>
      </c>
      <c r="Q16" s="9">
        <f t="shared" si="5"/>
        <v>10515.606859199394</v>
      </c>
      <c r="R16" s="9">
        <f t="shared" si="6"/>
        <v>6728.1524598311735</v>
      </c>
      <c r="S16" s="9">
        <f t="shared" si="7"/>
        <v>1579.4447969605471</v>
      </c>
      <c r="T16" s="9">
        <f t="shared" si="0"/>
        <v>1347.354524898878</v>
      </c>
      <c r="U16" s="9">
        <f t="shared" si="8"/>
        <v>3445.5729325257989</v>
      </c>
      <c r="V16" s="9">
        <f t="shared" si="20"/>
        <v>341.8814668424227</v>
      </c>
      <c r="W16" s="9">
        <f t="shared" si="9"/>
        <v>3787.4543993682214</v>
      </c>
      <c r="X16" s="9">
        <f t="shared" si="10"/>
        <v>3801.3531379717483</v>
      </c>
      <c r="Y16" s="28">
        <f t="shared" si="18"/>
        <v>0.29435967455082696</v>
      </c>
      <c r="Z16" s="28">
        <f t="shared" si="15"/>
        <v>0.36357714013639736</v>
      </c>
      <c r="AA16" s="28">
        <f t="shared" si="19"/>
        <v>6.9217465585570445E-2</v>
      </c>
      <c r="AB16" s="23" t="s">
        <v>59</v>
      </c>
      <c r="AC16" s="9">
        <f t="shared" si="1"/>
        <v>3453.6567925050927</v>
      </c>
      <c r="AD16" s="9">
        <f t="shared" si="16"/>
        <v>370.45884500008839</v>
      </c>
      <c r="AE16" s="9">
        <f t="shared" si="17"/>
        <v>600.53748337553702</v>
      </c>
      <c r="AF16" s="9">
        <f t="shared" si="11"/>
        <v>970.99632837562535</v>
      </c>
      <c r="AG16" s="9">
        <f t="shared" si="12"/>
        <v>878.86193395790895</v>
      </c>
      <c r="AH16" s="9">
        <f t="shared" si="4"/>
        <v>1603.798530171558</v>
      </c>
      <c r="AI16" s="28">
        <f t="shared" si="13"/>
        <v>0.28115020881137354</v>
      </c>
      <c r="AJ16">
        <v>2007</v>
      </c>
      <c r="AK16">
        <v>509039</v>
      </c>
      <c r="AL16" s="7" t="s">
        <v>59</v>
      </c>
      <c r="AM16" s="14">
        <v>2620.4839999999999</v>
      </c>
      <c r="AN16" s="33">
        <v>803.99900000000002</v>
      </c>
      <c r="AO16" s="33">
        <v>685.85599999999999</v>
      </c>
      <c r="AP16" s="33">
        <v>483.89299999999997</v>
      </c>
      <c r="AQ16" s="37">
        <v>174.03100000000001</v>
      </c>
      <c r="AR16" s="37">
        <v>309.86199999999997</v>
      </c>
      <c r="AS16" s="33">
        <v>148.05500000000001</v>
      </c>
      <c r="AT16" s="33">
        <v>276.59300000000002</v>
      </c>
      <c r="AU16" s="33">
        <v>222.08799999999999</v>
      </c>
      <c r="AV16" s="33"/>
      <c r="AW16" s="30">
        <v>2620.4839999999999</v>
      </c>
      <c r="AX16" s="14">
        <v>233.809</v>
      </c>
      <c r="AY16" s="33">
        <v>53.185000000000002</v>
      </c>
      <c r="AZ16" s="33">
        <v>60.094000000000001</v>
      </c>
      <c r="BA16" s="33">
        <v>120.53</v>
      </c>
      <c r="BB16" s="30">
        <v>233.809</v>
      </c>
      <c r="BC16" s="14">
        <v>226.28800000000001</v>
      </c>
      <c r="BD16" s="14">
        <v>1753.931</v>
      </c>
      <c r="BE16" s="14">
        <v>319.58300000000003</v>
      </c>
      <c r="BF16" s="14">
        <v>198.75899999999999</v>
      </c>
      <c r="BG16" s="33">
        <v>0</v>
      </c>
      <c r="BH16" s="33">
        <v>117.15900000000001</v>
      </c>
      <c r="BI16" s="33">
        <v>81.599999999999994</v>
      </c>
      <c r="BJ16" s="30">
        <v>198.75900000000001</v>
      </c>
      <c r="BK16" s="17">
        <v>5352.8540000000003</v>
      </c>
      <c r="BL16" s="12">
        <v>5352.8539999999994</v>
      </c>
      <c r="BM16" s="14">
        <v>1788.046</v>
      </c>
      <c r="BN16" s="40"/>
      <c r="BO16" s="33">
        <v>517.46699999999998</v>
      </c>
      <c r="BP16" s="33">
        <v>235.643</v>
      </c>
      <c r="BQ16" s="33"/>
      <c r="BR16" s="33">
        <v>188.578</v>
      </c>
      <c r="BS16" s="33">
        <v>305.697</v>
      </c>
      <c r="BT16" s="33">
        <v>447.375</v>
      </c>
      <c r="BU16" s="33">
        <v>63.286000000000001</v>
      </c>
      <c r="BV16" s="33"/>
      <c r="BW16" s="33"/>
      <c r="BX16" s="30">
        <v>1758.0459999999998</v>
      </c>
      <c r="BY16" s="20">
        <v>7140.9</v>
      </c>
    </row>
    <row r="17" spans="1:77">
      <c r="A17" s="23" t="s">
        <v>60</v>
      </c>
      <c r="B17" s="9">
        <v>11874.554045309977</v>
      </c>
      <c r="C17" s="9">
        <v>7487.0270245418515</v>
      </c>
      <c r="D17" s="9">
        <v>5982.9210687549266</v>
      </c>
      <c r="F17" s="23" t="s">
        <v>60</v>
      </c>
      <c r="G17" s="9">
        <v>4999.8064678824649</v>
      </c>
      <c r="H17" s="9">
        <v>1670.7926218127316</v>
      </c>
      <c r="I17" s="9">
        <v>3441.1068118083936</v>
      </c>
      <c r="K17" s="23" t="s">
        <v>60</v>
      </c>
      <c r="L17" s="9">
        <v>16874.360513192441</v>
      </c>
      <c r="M17" s="9">
        <v>9157.8196463545846</v>
      </c>
      <c r="N17" s="9">
        <v>9424.0278805633225</v>
      </c>
      <c r="P17" s="23" t="s">
        <v>60</v>
      </c>
      <c r="Q17" s="9">
        <f t="shared" si="5"/>
        <v>11874.554045309975</v>
      </c>
      <c r="R17" s="9">
        <f t="shared" si="6"/>
        <v>7257.8414717824307</v>
      </c>
      <c r="S17" s="9">
        <f t="shared" si="7"/>
        <v>1759.3516087601629</v>
      </c>
      <c r="T17" s="9">
        <f t="shared" si="0"/>
        <v>1481.2870081303038</v>
      </c>
      <c r="U17" s="9">
        <f t="shared" si="8"/>
        <v>4376.0993699454393</v>
      </c>
      <c r="V17" s="9">
        <f t="shared" si="20"/>
        <v>240.61320358210358</v>
      </c>
      <c r="W17" s="9">
        <f t="shared" si="9"/>
        <v>4616.7125735275431</v>
      </c>
      <c r="X17" s="9">
        <f t="shared" si="10"/>
        <v>4017.2028548919639</v>
      </c>
      <c r="Y17" s="28">
        <f t="shared" si="18"/>
        <v>0.28785243584858639</v>
      </c>
      <c r="Z17" s="28">
        <f t="shared" si="15"/>
        <v>0.4858971211755938</v>
      </c>
      <c r="AA17" s="28">
        <f t="shared" si="19"/>
        <v>0.19804468532700739</v>
      </c>
      <c r="AB17" s="23" t="s">
        <v>60</v>
      </c>
      <c r="AC17" s="9">
        <f t="shared" si="1"/>
        <v>4999.8064678824649</v>
      </c>
      <c r="AD17" s="9">
        <f t="shared" si="16"/>
        <v>1088.3327501304877</v>
      </c>
      <c r="AE17" s="9">
        <f t="shared" si="17"/>
        <v>2253.5446677991881</v>
      </c>
      <c r="AF17" s="9">
        <f t="shared" si="11"/>
        <v>3341.8774179296761</v>
      </c>
      <c r="AG17" s="9">
        <f t="shared" si="12"/>
        <v>0</v>
      </c>
      <c r="AH17" s="9">
        <f t="shared" si="4"/>
        <v>1657.9290499527895</v>
      </c>
      <c r="AI17" s="28">
        <f t="shared" si="13"/>
        <v>0.66840135501185494</v>
      </c>
      <c r="AJ17">
        <v>2008</v>
      </c>
      <c r="AK17">
        <v>511543</v>
      </c>
      <c r="AL17" s="7" t="s">
        <v>60</v>
      </c>
      <c r="AM17" s="14">
        <v>2779.32</v>
      </c>
      <c r="AN17" s="33">
        <v>899.98400000000004</v>
      </c>
      <c r="AO17" s="33">
        <v>757.74199999999996</v>
      </c>
      <c r="AP17" s="33">
        <v>520.00900000000001</v>
      </c>
      <c r="AQ17" s="37">
        <v>123.084</v>
      </c>
      <c r="AR17" s="37">
        <v>396.92500000000001</v>
      </c>
      <c r="AS17" s="33">
        <v>150.09200000000001</v>
      </c>
      <c r="AT17" s="33">
        <v>216.94499999999999</v>
      </c>
      <c r="AU17" s="33">
        <v>234.548</v>
      </c>
      <c r="AV17" s="33"/>
      <c r="AW17" s="30">
        <v>2779.3200000000006</v>
      </c>
      <c r="AX17" s="14">
        <v>244.959</v>
      </c>
      <c r="AY17" s="33">
        <v>47.283999999999999</v>
      </c>
      <c r="AZ17" s="33">
        <v>62.823999999999998</v>
      </c>
      <c r="BA17" s="33">
        <v>134.851</v>
      </c>
      <c r="BB17" s="30">
        <v>244.959</v>
      </c>
      <c r="BC17" s="14">
        <v>238.328</v>
      </c>
      <c r="BD17" s="14">
        <v>2238.5630000000001</v>
      </c>
      <c r="BE17" s="14">
        <v>367.80700000000002</v>
      </c>
      <c r="BF17" s="14">
        <v>205.36799999999999</v>
      </c>
      <c r="BG17" s="33">
        <v>0</v>
      </c>
      <c r="BH17" s="33">
        <v>123.16800000000001</v>
      </c>
      <c r="BI17" s="33">
        <v>82.2</v>
      </c>
      <c r="BJ17" s="30">
        <v>205.36799999999999</v>
      </c>
      <c r="BK17" s="17">
        <v>6074.3450000000003</v>
      </c>
      <c r="BL17" s="12">
        <v>6074.3450000000012</v>
      </c>
      <c r="BM17" s="14">
        <v>2557.616</v>
      </c>
      <c r="BN17" s="40"/>
      <c r="BO17" s="33">
        <v>536.99</v>
      </c>
      <c r="BP17" s="33">
        <v>254.56800000000001</v>
      </c>
      <c r="BQ17" s="33"/>
      <c r="BR17" s="33">
        <v>556.72900000000004</v>
      </c>
      <c r="BS17" s="33">
        <v>1152.7850000000001</v>
      </c>
      <c r="BT17" s="33"/>
      <c r="BU17" s="33">
        <v>56.543999999999997</v>
      </c>
      <c r="BV17" s="33"/>
      <c r="BW17" s="33"/>
      <c r="BX17" s="30">
        <v>2557.616</v>
      </c>
      <c r="BY17" s="20">
        <v>8631.9610000000011</v>
      </c>
    </row>
    <row r="18" spans="1:77">
      <c r="A18" s="23" t="s">
        <v>61</v>
      </c>
      <c r="B18" s="9">
        <v>11130.275250663308</v>
      </c>
      <c r="C18" s="9">
        <v>7257.3501635231487</v>
      </c>
      <c r="D18" s="9">
        <v>5698.5991137037854</v>
      </c>
      <c r="F18" s="23" t="s">
        <v>61</v>
      </c>
      <c r="G18" s="9">
        <v>2990.8172368881947</v>
      </c>
      <c r="H18" s="9">
        <v>1848.2886118359834</v>
      </c>
      <c r="I18" s="9">
        <v>3730.6500836680698</v>
      </c>
      <c r="K18" s="23" t="s">
        <v>61</v>
      </c>
      <c r="L18" s="9">
        <v>14121.092487551503</v>
      </c>
      <c r="M18" s="9">
        <v>9105.6387753591316</v>
      </c>
      <c r="N18" s="9">
        <v>9429.2491973718552</v>
      </c>
      <c r="P18" s="23" t="s">
        <v>61</v>
      </c>
      <c r="Q18" s="9">
        <f t="shared" si="5"/>
        <v>11130.275250663308</v>
      </c>
      <c r="R18" s="9">
        <f t="shared" si="6"/>
        <v>6655.2815886083426</v>
      </c>
      <c r="S18" s="9">
        <f t="shared" si="7"/>
        <v>1581.8310952162547</v>
      </c>
      <c r="T18" s="9">
        <f t="shared" si="0"/>
        <v>1362.3678949700909</v>
      </c>
      <c r="U18" s="9">
        <f t="shared" si="8"/>
        <v>4105.2679450930764</v>
      </c>
      <c r="V18" s="9">
        <f t="shared" si="20"/>
        <v>369.72571696188913</v>
      </c>
      <c r="W18" s="9">
        <f t="shared" si="9"/>
        <v>4474.9936620549652</v>
      </c>
      <c r="X18" s="9">
        <f t="shared" si="10"/>
        <v>3711.0825984219973</v>
      </c>
      <c r="Y18" s="28">
        <f t="shared" si="18"/>
        <v>0.34308389264412315</v>
      </c>
      <c r="Z18" s="28">
        <f t="shared" si="15"/>
        <v>0.40685011932663973</v>
      </c>
      <c r="AA18" s="28">
        <f t="shared" si="19"/>
        <v>6.376622668251658E-2</v>
      </c>
      <c r="AB18" s="23" t="s">
        <v>61</v>
      </c>
      <c r="AC18" s="9">
        <f t="shared" si="1"/>
        <v>2990.8172368881947</v>
      </c>
      <c r="AD18" s="9">
        <f t="shared" si="16"/>
        <v>900.44878456599099</v>
      </c>
      <c r="AE18" s="9">
        <f t="shared" si="17"/>
        <v>0</v>
      </c>
      <c r="AF18" s="9">
        <f t="shared" si="11"/>
        <v>900.44878456599099</v>
      </c>
      <c r="AG18" s="9">
        <f t="shared" si="12"/>
        <v>0</v>
      </c>
      <c r="AH18" s="9">
        <f t="shared" si="4"/>
        <v>2090.3684523222037</v>
      </c>
      <c r="AI18" s="28">
        <f t="shared" si="13"/>
        <v>0.3010711498716872</v>
      </c>
      <c r="AJ18">
        <v>2009</v>
      </c>
      <c r="AK18">
        <v>516729</v>
      </c>
      <c r="AL18" s="7" t="s">
        <v>61</v>
      </c>
      <c r="AM18" s="14">
        <v>2600.9769999999999</v>
      </c>
      <c r="AN18" s="33">
        <v>817.37800000000004</v>
      </c>
      <c r="AO18" s="33">
        <v>703.97500000000002</v>
      </c>
      <c r="AP18" s="33">
        <v>594.93499999999995</v>
      </c>
      <c r="AQ18" s="37">
        <v>191.048</v>
      </c>
      <c r="AR18" s="37">
        <v>403.88699999999994</v>
      </c>
      <c r="AS18" s="33">
        <v>155.39099999999999</v>
      </c>
      <c r="AT18" s="33">
        <v>84.849000000000004</v>
      </c>
      <c r="AU18" s="33">
        <v>244.44900000000001</v>
      </c>
      <c r="AV18" s="33"/>
      <c r="AW18" s="30">
        <v>2600.9770000000003</v>
      </c>
      <c r="AX18" s="14">
        <v>209.78700000000001</v>
      </c>
      <c r="AY18" s="33">
        <v>51.023000000000003</v>
      </c>
      <c r="AZ18" s="33">
        <v>25.834</v>
      </c>
      <c r="BA18" s="33">
        <v>132.93</v>
      </c>
      <c r="BB18" s="30">
        <v>209.78700000000001</v>
      </c>
      <c r="BC18" s="14">
        <v>256.94299999999998</v>
      </c>
      <c r="BD18" s="14">
        <v>2121.3110000000001</v>
      </c>
      <c r="BE18" s="14">
        <v>371.38</v>
      </c>
      <c r="BF18" s="14">
        <v>190.93799999999999</v>
      </c>
      <c r="BG18" s="33">
        <v>0</v>
      </c>
      <c r="BH18" s="33">
        <v>130.93799999999999</v>
      </c>
      <c r="BI18" s="33">
        <v>60</v>
      </c>
      <c r="BJ18" s="30">
        <v>190.93799999999999</v>
      </c>
      <c r="BK18" s="17">
        <v>5751.3360000000002</v>
      </c>
      <c r="BL18" s="12">
        <v>5751.3360000000002</v>
      </c>
      <c r="BM18" s="14">
        <v>1545.442</v>
      </c>
      <c r="BN18" s="40"/>
      <c r="BO18" s="33">
        <v>686.31700000000001</v>
      </c>
      <c r="BP18" s="33">
        <v>355.77100000000002</v>
      </c>
      <c r="BQ18" s="33"/>
      <c r="BR18" s="33">
        <v>465.28800000000001</v>
      </c>
      <c r="BS18" s="33"/>
      <c r="BT18" s="33"/>
      <c r="BU18" s="33">
        <v>38.066000000000003</v>
      </c>
      <c r="BV18" s="33"/>
      <c r="BW18" s="33"/>
      <c r="BX18" s="30">
        <v>1545.442</v>
      </c>
      <c r="BY18" s="20">
        <v>7296.7780000000002</v>
      </c>
    </row>
    <row r="19" spans="1:77">
      <c r="A19" s="23" t="s">
        <v>62</v>
      </c>
      <c r="B19" s="9">
        <v>12210.229667491743</v>
      </c>
      <c r="C19" s="9">
        <v>7605.919170444151</v>
      </c>
      <c r="D19" s="9">
        <v>6362.4732210181328</v>
      </c>
      <c r="F19" s="23" t="s">
        <v>62</v>
      </c>
      <c r="G19" s="9">
        <v>3378.5049772784741</v>
      </c>
      <c r="H19" s="9">
        <v>2011.0210407953359</v>
      </c>
      <c r="I19" s="9">
        <v>3662.4076176165549</v>
      </c>
      <c r="K19" s="23" t="s">
        <v>62</v>
      </c>
      <c r="L19" s="9">
        <v>15588.734644770218</v>
      </c>
      <c r="M19" s="9">
        <v>9616.9402112394873</v>
      </c>
      <c r="N19" s="9">
        <v>10024.880838634688</v>
      </c>
      <c r="P19" s="23" t="s">
        <v>62</v>
      </c>
      <c r="Q19" s="9">
        <f t="shared" si="5"/>
        <v>12210.229667491742</v>
      </c>
      <c r="R19" s="9">
        <f t="shared" si="6"/>
        <v>7166.1219375751916</v>
      </c>
      <c r="S19" s="9">
        <f t="shared" si="7"/>
        <v>1698.9359582506343</v>
      </c>
      <c r="T19" s="9">
        <f t="shared" si="0"/>
        <v>1532.3618891434789</v>
      </c>
      <c r="U19" s="9">
        <f t="shared" si="8"/>
        <v>4596.8825914033696</v>
      </c>
      <c r="V19" s="9">
        <f t="shared" si="20"/>
        <v>447.22513851317694</v>
      </c>
      <c r="W19" s="9">
        <f t="shared" si="9"/>
        <v>5044.1077299165472</v>
      </c>
      <c r="X19" s="9">
        <f t="shared" si="10"/>
        <v>3934.8240901810786</v>
      </c>
      <c r="Y19" s="28">
        <f t="shared" si="18"/>
        <v>0.35226289968775509</v>
      </c>
      <c r="Z19" s="28">
        <f t="shared" si="15"/>
        <v>0.43114593143344937</v>
      </c>
      <c r="AA19" s="28">
        <f t="shared" si="19"/>
        <v>7.8883031745694263E-2</v>
      </c>
      <c r="AB19" s="23" t="s">
        <v>62</v>
      </c>
      <c r="AC19" s="9">
        <f t="shared" si="1"/>
        <v>3378.5049772784737</v>
      </c>
      <c r="AD19" s="9">
        <f t="shared" si="16"/>
        <v>1229.686649858613</v>
      </c>
      <c r="AE19" s="9">
        <f t="shared" si="17"/>
        <v>0</v>
      </c>
      <c r="AF19" s="9">
        <f t="shared" si="11"/>
        <v>1229.686649858613</v>
      </c>
      <c r="AG19" s="9">
        <f t="shared" si="12"/>
        <v>0</v>
      </c>
      <c r="AH19" s="9">
        <f t="shared" si="4"/>
        <v>2148.8183274198609</v>
      </c>
      <c r="AI19" s="28">
        <f t="shared" si="13"/>
        <v>0.36397360907521192</v>
      </c>
      <c r="AJ19">
        <v>2010</v>
      </c>
      <c r="AK19">
        <v>521972</v>
      </c>
      <c r="AL19" s="7" t="s">
        <v>62</v>
      </c>
      <c r="AM19" s="14">
        <v>2892.37</v>
      </c>
      <c r="AN19" s="33">
        <v>886.79700000000003</v>
      </c>
      <c r="AO19" s="33">
        <v>799.85</v>
      </c>
      <c r="AP19" s="33">
        <v>532.58799999999997</v>
      </c>
      <c r="AQ19" s="37">
        <v>233.43899999999999</v>
      </c>
      <c r="AR19" s="37">
        <v>299.149</v>
      </c>
      <c r="AS19" s="33">
        <v>228.07599999999999</v>
      </c>
      <c r="AT19" s="33">
        <v>168.90199999999999</v>
      </c>
      <c r="AU19" s="33">
        <v>276.15699999999998</v>
      </c>
      <c r="AV19" s="33"/>
      <c r="AW19" s="30">
        <v>2892.37</v>
      </c>
      <c r="AX19" s="14">
        <v>195.452</v>
      </c>
      <c r="AY19" s="33">
        <v>52.743000000000002</v>
      </c>
      <c r="AZ19" s="33">
        <v>33.11</v>
      </c>
      <c r="BA19" s="33">
        <v>109.599</v>
      </c>
      <c r="BB19" s="30">
        <v>195.452</v>
      </c>
      <c r="BC19" s="14">
        <v>282.06299999999999</v>
      </c>
      <c r="BD19" s="14">
        <v>2399.444</v>
      </c>
      <c r="BE19" s="14">
        <v>394.55599999999998</v>
      </c>
      <c r="BF19" s="14">
        <v>209.51300000000001</v>
      </c>
      <c r="BG19" s="33">
        <v>0</v>
      </c>
      <c r="BH19" s="33">
        <v>132.01300000000001</v>
      </c>
      <c r="BI19" s="33">
        <v>77.5</v>
      </c>
      <c r="BJ19" s="30">
        <v>209.51300000000001</v>
      </c>
      <c r="BK19" s="17">
        <v>6373.3979999999992</v>
      </c>
      <c r="BL19" s="12">
        <v>6373.3980000000001</v>
      </c>
      <c r="BM19" s="14">
        <v>1763.4849999999999</v>
      </c>
      <c r="BN19" s="40"/>
      <c r="BO19" s="33">
        <v>597.50599999999997</v>
      </c>
      <c r="BP19" s="33">
        <v>474.92200000000003</v>
      </c>
      <c r="BQ19" s="33"/>
      <c r="BR19" s="33">
        <v>641.86199999999997</v>
      </c>
      <c r="BS19" s="33"/>
      <c r="BT19" s="33"/>
      <c r="BU19" s="33">
        <v>49.195</v>
      </c>
      <c r="BV19" s="33"/>
      <c r="BW19" s="33"/>
      <c r="BX19" s="30">
        <v>1763.4849999999997</v>
      </c>
      <c r="BY19" s="20">
        <v>8136.8829999999998</v>
      </c>
    </row>
    <row r="20" spans="1:77">
      <c r="A20" s="23" t="s">
        <v>63</v>
      </c>
      <c r="B20" s="9">
        <v>13746.417871502388</v>
      </c>
      <c r="C20" s="9">
        <v>7990.2840688659999</v>
      </c>
      <c r="D20" s="9">
        <v>6410.8198479748507</v>
      </c>
      <c r="F20" s="23" t="s">
        <v>63</v>
      </c>
      <c r="G20" s="9">
        <v>3036.7574094778088</v>
      </c>
      <c r="H20" s="9">
        <v>1911.2149352474987</v>
      </c>
      <c r="I20" s="9">
        <v>3554.2979885978425</v>
      </c>
      <c r="K20" s="23" t="s">
        <v>63</v>
      </c>
      <c r="L20" s="9">
        <v>16783.175280980195</v>
      </c>
      <c r="M20" s="9">
        <v>9901.4990041134988</v>
      </c>
      <c r="N20" s="9">
        <v>9965.1178365726937</v>
      </c>
      <c r="P20" s="23" t="s">
        <v>63</v>
      </c>
      <c r="Q20" s="9">
        <f t="shared" si="5"/>
        <v>13746.076943148768</v>
      </c>
      <c r="R20" s="9">
        <f t="shared" si="6"/>
        <v>8307.1688281016377</v>
      </c>
      <c r="S20" s="9">
        <f t="shared" si="7"/>
        <v>1927.4451133920086</v>
      </c>
      <c r="T20" s="9">
        <f t="shared" si="0"/>
        <v>1663.0770783773335</v>
      </c>
      <c r="U20" s="9">
        <f t="shared" si="8"/>
        <v>5322.7353500800891</v>
      </c>
      <c r="V20" s="9">
        <f t="shared" si="20"/>
        <v>116.17276496704041</v>
      </c>
      <c r="W20" s="9">
        <f t="shared" si="9"/>
        <v>5438.9081150471293</v>
      </c>
      <c r="X20" s="9">
        <f t="shared" si="10"/>
        <v>4716.6466363322961</v>
      </c>
      <c r="Y20" s="28">
        <f t="shared" si="18"/>
        <v>0.33099105425595804</v>
      </c>
      <c r="Z20" s="28">
        <f t="shared" si="15"/>
        <v>0.3918323954230401</v>
      </c>
      <c r="AA20" s="28">
        <f t="shared" si="19"/>
        <v>6.0841341167082098E-2</v>
      </c>
      <c r="AB20" s="23" t="s">
        <v>63</v>
      </c>
      <c r="AC20" s="9">
        <f t="shared" si="1"/>
        <v>3036.7574094778083</v>
      </c>
      <c r="AD20" s="9">
        <f t="shared" si="16"/>
        <v>1021.110893137055</v>
      </c>
      <c r="AE20" s="9">
        <f t="shared" si="17"/>
        <v>0</v>
      </c>
      <c r="AF20" s="9">
        <f t="shared" si="11"/>
        <v>1021.110893137055</v>
      </c>
      <c r="AG20" s="9">
        <f t="shared" si="12"/>
        <v>0</v>
      </c>
      <c r="AH20" s="9">
        <f t="shared" si="4"/>
        <v>2015.6465163407524</v>
      </c>
      <c r="AI20" s="28">
        <f t="shared" si="13"/>
        <v>0.33625039983442145</v>
      </c>
      <c r="AJ20">
        <v>2011</v>
      </c>
      <c r="AK20">
        <v>525037</v>
      </c>
      <c r="AL20" s="7" t="s">
        <v>63</v>
      </c>
      <c r="AM20" s="14">
        <v>3189.33</v>
      </c>
      <c r="AN20" s="33">
        <v>1011.98</v>
      </c>
      <c r="AO20" s="33">
        <v>873.17700000000002</v>
      </c>
      <c r="AP20" s="33">
        <v>503.43700000000001</v>
      </c>
      <c r="AQ20" s="37">
        <v>60.994999999999997</v>
      </c>
      <c r="AR20" s="37">
        <v>442.44200000000001</v>
      </c>
      <c r="AS20" s="33">
        <v>168.566</v>
      </c>
      <c r="AT20" s="33">
        <v>317.44900000000001</v>
      </c>
      <c r="AU20" s="33">
        <v>314.721</v>
      </c>
      <c r="AV20" s="33"/>
      <c r="AW20" s="30">
        <v>3189.33</v>
      </c>
      <c r="AX20" s="14">
        <v>195.047</v>
      </c>
      <c r="AY20" s="33">
        <v>55.771999999999998</v>
      </c>
      <c r="AZ20" s="33">
        <v>32.048999999999999</v>
      </c>
      <c r="BA20" s="33">
        <v>107.047</v>
      </c>
      <c r="BB20" s="30">
        <v>194.86799999999999</v>
      </c>
      <c r="BC20" s="14">
        <v>275.2</v>
      </c>
      <c r="BD20" s="14">
        <v>2794.6329999999998</v>
      </c>
      <c r="BE20" s="14">
        <v>494.67200000000003</v>
      </c>
      <c r="BF20" s="14">
        <v>268.49599999999998</v>
      </c>
      <c r="BG20" s="33">
        <v>0</v>
      </c>
      <c r="BH20" s="33">
        <v>141.79599999999999</v>
      </c>
      <c r="BI20" s="33">
        <v>126.7</v>
      </c>
      <c r="BJ20" s="30">
        <v>268.49599999999998</v>
      </c>
      <c r="BK20" s="17">
        <v>7217.1989999999996</v>
      </c>
      <c r="BL20" s="12">
        <v>7217.3779999999997</v>
      </c>
      <c r="BM20" s="14">
        <v>1594.41</v>
      </c>
      <c r="BN20" s="40"/>
      <c r="BO20" s="33">
        <v>625.34699999999998</v>
      </c>
      <c r="BP20" s="33">
        <v>384.49599999999998</v>
      </c>
      <c r="BQ20" s="33"/>
      <c r="BR20" s="33">
        <v>536.12099999999998</v>
      </c>
      <c r="BS20" s="33"/>
      <c r="BT20" s="33"/>
      <c r="BU20" s="33">
        <v>48.445999999999998</v>
      </c>
      <c r="BV20" s="33"/>
      <c r="BW20" s="33"/>
      <c r="BX20" s="30">
        <v>1594.4099999999999</v>
      </c>
      <c r="BY20" s="20">
        <v>8811.7880000000005</v>
      </c>
    </row>
    <row r="21" spans="1:77">
      <c r="A21" s="23" t="s">
        <v>64</v>
      </c>
      <c r="B21" s="9">
        <v>12372.268971412288</v>
      </c>
      <c r="C21" s="9">
        <v>8068.0047186527627</v>
      </c>
      <c r="D21" s="9">
        <v>6468.288390729911</v>
      </c>
      <c r="F21" s="23" t="s">
        <v>64</v>
      </c>
      <c r="G21" s="9">
        <v>1884.5322442777092</v>
      </c>
      <c r="H21" s="9">
        <v>1893.4959801506525</v>
      </c>
      <c r="I21" s="9">
        <v>3650.0850119124975</v>
      </c>
      <c r="K21" s="23" t="s">
        <v>64</v>
      </c>
      <c r="L21" s="9">
        <v>14256.801215689999</v>
      </c>
      <c r="M21" s="9">
        <v>9961.5006988034147</v>
      </c>
      <c r="N21" s="9">
        <v>10118.373402642408</v>
      </c>
      <c r="P21" s="23" t="s">
        <v>64</v>
      </c>
      <c r="Q21" s="9">
        <f t="shared" si="5"/>
        <v>12372.029632443728</v>
      </c>
      <c r="R21" s="9">
        <f t="shared" si="6"/>
        <v>8746.899040744609</v>
      </c>
      <c r="S21" s="9">
        <f t="shared" si="7"/>
        <v>2200.6306391870071</v>
      </c>
      <c r="T21" s="9">
        <f t="shared" si="0"/>
        <v>1787.4707949472886</v>
      </c>
      <c r="U21" s="9">
        <f t="shared" si="8"/>
        <v>3472.7590464431569</v>
      </c>
      <c r="V21" s="9">
        <f t="shared" si="20"/>
        <v>152.37154525595972</v>
      </c>
      <c r="W21" s="9">
        <f t="shared" si="9"/>
        <v>3625.1305916991164</v>
      </c>
      <c r="X21" s="9">
        <f t="shared" si="10"/>
        <v>4758.7976066103138</v>
      </c>
      <c r="Y21" s="28">
        <f t="shared" si="18"/>
        <v>0.26496140893076575</v>
      </c>
      <c r="Z21" s="28">
        <f t="shared" si="15"/>
        <v>0.26496140893076575</v>
      </c>
      <c r="AA21" s="28">
        <f t="shared" si="19"/>
        <v>0</v>
      </c>
      <c r="AB21" s="23" t="s">
        <v>64</v>
      </c>
      <c r="AC21" s="9">
        <f t="shared" si="1"/>
        <v>1884.5322442777094</v>
      </c>
      <c r="AD21" s="9">
        <f t="shared" si="16"/>
        <v>0</v>
      </c>
      <c r="AE21" s="9">
        <f t="shared" si="17"/>
        <v>0</v>
      </c>
      <c r="AF21" s="9">
        <f t="shared" si="11"/>
        <v>0</v>
      </c>
      <c r="AG21" s="9">
        <f t="shared" si="12"/>
        <v>0</v>
      </c>
      <c r="AH21" s="9">
        <f t="shared" si="4"/>
        <v>1884.5322442777094</v>
      </c>
      <c r="AI21" s="28">
        <f t="shared" si="13"/>
        <v>0</v>
      </c>
      <c r="AJ21">
        <v>2012</v>
      </c>
      <c r="AK21">
        <v>526450</v>
      </c>
      <c r="AL21" s="7" t="s">
        <v>64</v>
      </c>
      <c r="AM21" s="14">
        <v>3520.8519999999999</v>
      </c>
      <c r="AN21" s="33">
        <v>1158.5219999999999</v>
      </c>
      <c r="AO21" s="33">
        <v>941.01400000000001</v>
      </c>
      <c r="AP21" s="33">
        <v>766.57600000000002</v>
      </c>
      <c r="AQ21" s="37">
        <v>80.215999999999994</v>
      </c>
      <c r="AR21" s="37">
        <v>686.36</v>
      </c>
      <c r="AS21" s="33">
        <v>170.684</v>
      </c>
      <c r="AT21" s="33">
        <v>135.86000000000001</v>
      </c>
      <c r="AU21" s="33">
        <v>348.07</v>
      </c>
      <c r="AV21" s="33"/>
      <c r="AW21" s="30">
        <v>3520.7260000000006</v>
      </c>
      <c r="AX21" s="14">
        <v>183.96799999999999</v>
      </c>
      <c r="AY21" s="33">
        <v>54.825000000000003</v>
      </c>
      <c r="AZ21" s="33">
        <v>39.884999999999998</v>
      </c>
      <c r="BA21" s="33">
        <v>89.257999999999996</v>
      </c>
      <c r="BB21" s="30">
        <v>183.96800000000002</v>
      </c>
      <c r="BC21" s="14">
        <v>277.02800000000002</v>
      </c>
      <c r="BD21" s="14">
        <v>1828.2339999999999</v>
      </c>
      <c r="BE21" s="14">
        <v>462.613</v>
      </c>
      <c r="BF21" s="14">
        <v>240.68600000000001</v>
      </c>
      <c r="BG21" s="33">
        <v>0</v>
      </c>
      <c r="BH21" s="33">
        <v>147.98599999999999</v>
      </c>
      <c r="BI21" s="33">
        <v>92.7</v>
      </c>
      <c r="BJ21" s="30">
        <v>240.68599999999998</v>
      </c>
      <c r="BK21" s="17">
        <v>6513.2550000000001</v>
      </c>
      <c r="BL21" s="12">
        <v>6513.3809999999994</v>
      </c>
      <c r="BM21" s="14">
        <v>992.11199999999997</v>
      </c>
      <c r="BN21" s="40"/>
      <c r="BO21" s="33">
        <v>612.96500000000003</v>
      </c>
      <c r="BP21" s="33">
        <v>347.928</v>
      </c>
      <c r="BQ21" s="33"/>
      <c r="BR21" s="33"/>
      <c r="BS21" s="33"/>
      <c r="BT21" s="33"/>
      <c r="BU21" s="33">
        <v>31.219000000000001</v>
      </c>
      <c r="BV21" s="33"/>
      <c r="BW21" s="33"/>
      <c r="BX21" s="30">
        <v>992.11200000000008</v>
      </c>
      <c r="BY21" s="20">
        <v>7505.4929999999995</v>
      </c>
    </row>
    <row r="22" spans="1:77">
      <c r="A22" s="23" t="s">
        <v>65</v>
      </c>
      <c r="B22" s="9">
        <v>12262.393368208888</v>
      </c>
      <c r="C22" s="9">
        <v>8357.895420407016</v>
      </c>
      <c r="D22" s="9">
        <v>6417.6729717666958</v>
      </c>
      <c r="F22" s="23" t="s">
        <v>65</v>
      </c>
      <c r="G22" s="9">
        <v>1934.584631370177</v>
      </c>
      <c r="H22" s="9">
        <v>1980.454823349151</v>
      </c>
      <c r="I22" s="9">
        <v>3688.957497381989</v>
      </c>
      <c r="K22" s="23" t="s">
        <v>65</v>
      </c>
      <c r="L22" s="9">
        <v>14196.977999579067</v>
      </c>
      <c r="M22" s="9">
        <v>10338.350243756166</v>
      </c>
      <c r="N22" s="9">
        <v>10106.630469148686</v>
      </c>
      <c r="P22" s="23" t="s">
        <v>65</v>
      </c>
      <c r="Q22" s="9">
        <f t="shared" si="5"/>
        <v>12262.39336820889</v>
      </c>
      <c r="R22" s="9">
        <f t="shared" si="6"/>
        <v>8072.4859167347704</v>
      </c>
      <c r="S22" s="9">
        <f t="shared" si="7"/>
        <v>2316.5402285556097</v>
      </c>
      <c r="T22" s="9">
        <f t="shared" si="0"/>
        <v>1719.77572957097</v>
      </c>
      <c r="U22" s="9">
        <f t="shared" si="8"/>
        <v>4030.794521794694</v>
      </c>
      <c r="V22" s="9">
        <f t="shared" si="20"/>
        <v>159.11292967942677</v>
      </c>
      <c r="W22" s="9">
        <f t="shared" si="9"/>
        <v>4189.9074514741214</v>
      </c>
      <c r="X22" s="9">
        <f t="shared" si="10"/>
        <v>4036.1699586081904</v>
      </c>
      <c r="Y22" s="28">
        <f t="shared" si="18"/>
        <v>0.30633423403787025</v>
      </c>
      <c r="Z22" s="28">
        <f t="shared" si="15"/>
        <v>0.30633423403787025</v>
      </c>
      <c r="AA22" s="28">
        <f t="shared" si="19"/>
        <v>0</v>
      </c>
      <c r="AB22" s="23" t="s">
        <v>65</v>
      </c>
      <c r="AC22" s="9">
        <f t="shared" si="1"/>
        <v>1934.584631370177</v>
      </c>
      <c r="AD22" s="9">
        <f t="shared" si="16"/>
        <v>0</v>
      </c>
      <c r="AE22" s="9">
        <f t="shared" si="17"/>
        <v>0</v>
      </c>
      <c r="AF22" s="9">
        <f t="shared" si="11"/>
        <v>0</v>
      </c>
      <c r="AG22" s="9">
        <f t="shared" si="12"/>
        <v>0</v>
      </c>
      <c r="AH22" s="9">
        <f t="shared" si="4"/>
        <v>1934.584631370177</v>
      </c>
      <c r="AI22" s="28">
        <f t="shared" si="13"/>
        <v>0</v>
      </c>
      <c r="AJ22">
        <v>2013</v>
      </c>
      <c r="AK22">
        <v>527399</v>
      </c>
      <c r="AL22" s="10" t="s">
        <v>65</v>
      </c>
      <c r="AM22" s="14">
        <v>3204.9650000000001</v>
      </c>
      <c r="AN22" s="33">
        <v>1221.741</v>
      </c>
      <c r="AO22" s="33">
        <v>907.00800000000004</v>
      </c>
      <c r="AP22" s="33">
        <v>357.79199999999997</v>
      </c>
      <c r="AQ22" s="37">
        <v>83.915999999999997</v>
      </c>
      <c r="AR22" s="37">
        <v>273.87599999999998</v>
      </c>
      <c r="AS22" s="33">
        <v>185.666</v>
      </c>
      <c r="AT22" s="33">
        <v>160.43799999999999</v>
      </c>
      <c r="AU22" s="33">
        <v>372.32</v>
      </c>
      <c r="AV22" s="33"/>
      <c r="AW22" s="30">
        <v>3204.9650000000001</v>
      </c>
      <c r="AX22" s="14">
        <v>98.322000000000003</v>
      </c>
      <c r="AY22" s="33">
        <v>55.634999999999998</v>
      </c>
      <c r="AZ22" s="33">
        <v>32.680999999999997</v>
      </c>
      <c r="BA22" s="33">
        <v>10.006</v>
      </c>
      <c r="BB22" s="30">
        <v>98.322000000000003</v>
      </c>
      <c r="BC22" s="14">
        <v>279.452</v>
      </c>
      <c r="BD22" s="14">
        <v>2125.837</v>
      </c>
      <c r="BE22" s="14">
        <v>380.06700000000001</v>
      </c>
      <c r="BF22" s="14">
        <v>378.53100000000001</v>
      </c>
      <c r="BG22" s="33">
        <v>127.535</v>
      </c>
      <c r="BH22" s="33">
        <v>155.39599999999999</v>
      </c>
      <c r="BI22" s="33">
        <v>95.6</v>
      </c>
      <c r="BJ22" s="30">
        <v>378.53099999999995</v>
      </c>
      <c r="BK22" s="17">
        <v>6467.1740000000009</v>
      </c>
      <c r="BL22" s="12">
        <v>6467.174</v>
      </c>
      <c r="BM22" s="14">
        <v>1020.298</v>
      </c>
      <c r="BN22" s="40"/>
      <c r="BO22" s="33">
        <v>713.27800000000002</v>
      </c>
      <c r="BP22" s="33">
        <v>263.93799999999999</v>
      </c>
      <c r="BQ22" s="33"/>
      <c r="BR22" s="33"/>
      <c r="BS22" s="33"/>
      <c r="BT22" s="33"/>
      <c r="BU22" s="33">
        <v>43.082000000000001</v>
      </c>
      <c r="BV22" s="33"/>
      <c r="BW22" s="33"/>
      <c r="BX22" s="30">
        <v>1020.298</v>
      </c>
      <c r="BY22" s="20">
        <v>7487.4719999999998</v>
      </c>
    </row>
    <row r="23" spans="1:77">
      <c r="A23" s="23" t="s">
        <v>66</v>
      </c>
      <c r="B23" s="9">
        <v>11194.321954026036</v>
      </c>
      <c r="C23" s="9">
        <v>8595.4628649279312</v>
      </c>
      <c r="D23" s="9">
        <v>7055.3921589907677</v>
      </c>
      <c r="F23" s="23" t="s">
        <v>66</v>
      </c>
      <c r="G23" s="9">
        <v>1904.2783116888031</v>
      </c>
      <c r="H23" s="9">
        <v>1910.6805630954766</v>
      </c>
      <c r="I23" s="9">
        <v>3761.6136972385857</v>
      </c>
      <c r="K23" s="23" t="s">
        <v>66</v>
      </c>
      <c r="L23" s="9">
        <v>13098.600265714838</v>
      </c>
      <c r="M23" s="9">
        <v>10506.14342802341</v>
      </c>
      <c r="N23" s="9">
        <v>10817.005856229354</v>
      </c>
      <c r="P23" s="23" t="s">
        <v>66</v>
      </c>
      <c r="Q23" s="9">
        <f t="shared" si="5"/>
        <v>11194.321954026036</v>
      </c>
      <c r="R23" s="9">
        <f t="shared" si="6"/>
        <v>8054.7743505694707</v>
      </c>
      <c r="S23" s="9">
        <f t="shared" si="7"/>
        <v>2479.6739504831689</v>
      </c>
      <c r="T23" s="9">
        <f t="shared" si="0"/>
        <v>1772.9860367231531</v>
      </c>
      <c r="U23" s="9">
        <f t="shared" si="8"/>
        <v>2956.7532069358385</v>
      </c>
      <c r="V23" s="9">
        <f t="shared" si="20"/>
        <v>182.79439652072537</v>
      </c>
      <c r="W23" s="9">
        <f t="shared" si="9"/>
        <v>3139.547603456564</v>
      </c>
      <c r="X23" s="9">
        <f t="shared" si="10"/>
        <v>3802.1143633631486</v>
      </c>
      <c r="Y23" s="28">
        <f t="shared" si="18"/>
        <v>0.25364099465447559</v>
      </c>
      <c r="Z23" s="28">
        <f t="shared" si="15"/>
        <v>0.25364099465447559</v>
      </c>
      <c r="AA23" s="28">
        <f t="shared" si="19"/>
        <v>0</v>
      </c>
      <c r="AB23" s="23" t="s">
        <v>66</v>
      </c>
      <c r="AC23" s="9">
        <f t="shared" si="1"/>
        <v>1904.2832323339376</v>
      </c>
      <c r="AD23" s="9">
        <f t="shared" si="16"/>
        <v>0</v>
      </c>
      <c r="AE23" s="9">
        <f t="shared" si="17"/>
        <v>0</v>
      </c>
      <c r="AF23" s="9">
        <f t="shared" si="11"/>
        <v>0</v>
      </c>
      <c r="AG23" s="9">
        <f t="shared" si="12"/>
        <v>0</v>
      </c>
      <c r="AH23" s="9">
        <f t="shared" si="4"/>
        <v>1904.2832323339376</v>
      </c>
      <c r="AI23" s="28">
        <f t="shared" si="13"/>
        <v>0</v>
      </c>
      <c r="AJ23">
        <v>2014</v>
      </c>
      <c r="AK23">
        <v>528386</v>
      </c>
      <c r="AL23" s="10" t="s">
        <v>66</v>
      </c>
      <c r="AM23" s="14">
        <v>3125.5639999999999</v>
      </c>
      <c r="AN23" s="33">
        <v>1310.2249999999999</v>
      </c>
      <c r="AO23" s="33">
        <v>936.82100000000003</v>
      </c>
      <c r="AP23" s="33">
        <v>218.577</v>
      </c>
      <c r="AQ23" s="37">
        <v>96.585999999999999</v>
      </c>
      <c r="AR23" s="37">
        <v>121.991</v>
      </c>
      <c r="AS23" s="33">
        <v>185.858</v>
      </c>
      <c r="AT23" s="33">
        <v>95.44</v>
      </c>
      <c r="AU23" s="33">
        <v>378.64299999999997</v>
      </c>
      <c r="AV23" s="33"/>
      <c r="AW23" s="30">
        <v>3125.5639999999999</v>
      </c>
      <c r="AX23" s="14">
        <v>113.998</v>
      </c>
      <c r="AY23" s="33">
        <v>55.207999999999998</v>
      </c>
      <c r="AZ23" s="33">
        <v>26.86</v>
      </c>
      <c r="BA23" s="33">
        <v>31.93</v>
      </c>
      <c r="BB23" s="30">
        <v>113.99799999999999</v>
      </c>
      <c r="BC23" s="14">
        <v>314.31299999999999</v>
      </c>
      <c r="BD23" s="14">
        <v>1562.307</v>
      </c>
      <c r="BE23" s="14">
        <v>398.21199999999999</v>
      </c>
      <c r="BF23" s="14">
        <v>400.529</v>
      </c>
      <c r="BG23" s="33">
        <v>126.557</v>
      </c>
      <c r="BH23" s="33">
        <v>161.095</v>
      </c>
      <c r="BI23" s="33">
        <v>115.6</v>
      </c>
      <c r="BJ23" s="30">
        <v>403.25199999999995</v>
      </c>
      <c r="BK23" s="17">
        <v>5914.9230000000007</v>
      </c>
      <c r="BL23" s="12">
        <v>5914.9230000000007</v>
      </c>
      <c r="BM23" s="14">
        <v>1006.194</v>
      </c>
      <c r="BN23" s="40"/>
      <c r="BO23" s="33">
        <v>679.86699999999996</v>
      </c>
      <c r="BP23" s="33">
        <v>300.74099999999999</v>
      </c>
      <c r="BQ23" s="33"/>
      <c r="BR23" s="33"/>
      <c r="BS23" s="33"/>
      <c r="BT23" s="33"/>
      <c r="BU23" s="33">
        <v>25.5886</v>
      </c>
      <c r="BV23" s="33"/>
      <c r="BW23" s="33"/>
      <c r="BX23" s="30">
        <v>1006.1966</v>
      </c>
      <c r="BY23" s="20">
        <v>6921.1170000000002</v>
      </c>
    </row>
    <row r="24" spans="1:77">
      <c r="A24" s="23" t="s">
        <v>77</v>
      </c>
      <c r="B24" s="9">
        <v>9299.5111712035396</v>
      </c>
      <c r="C24" s="9">
        <v>8682.1465562021167</v>
      </c>
      <c r="D24" s="9">
        <v>7157.5531406735136</v>
      </c>
      <c r="F24" s="23" t="s">
        <v>77</v>
      </c>
      <c r="G24" s="9">
        <v>2003.4114009625293</v>
      </c>
      <c r="H24" s="9">
        <v>1981.1113851816658</v>
      </c>
      <c r="I24" s="9">
        <v>3745.4013505004664</v>
      </c>
      <c r="K24" s="23" t="s">
        <v>77</v>
      </c>
      <c r="L24" s="9">
        <v>11302.92257216607</v>
      </c>
      <c r="M24" s="9">
        <v>10663.257941383783</v>
      </c>
      <c r="N24" s="9">
        <v>10902.954491173979</v>
      </c>
      <c r="P24" s="23" t="s">
        <v>77</v>
      </c>
      <c r="Q24" s="9">
        <f t="shared" si="5"/>
        <v>9299.5111712035414</v>
      </c>
      <c r="R24" s="9">
        <f t="shared" si="6"/>
        <v>8166.6575267343042</v>
      </c>
      <c r="S24" s="9">
        <f t="shared" si="7"/>
        <v>2474.7198925900366</v>
      </c>
      <c r="T24" s="9">
        <f t="shared" si="0"/>
        <v>1712.12616888704</v>
      </c>
      <c r="U24" s="9">
        <f t="shared" si="8"/>
        <v>973.03782986488659</v>
      </c>
      <c r="V24" s="9">
        <f t="shared" si="20"/>
        <v>159.81581460435126</v>
      </c>
      <c r="W24" s="9">
        <f t="shared" si="9"/>
        <v>1132.8536444692379</v>
      </c>
      <c r="X24" s="9">
        <f t="shared" si="10"/>
        <v>3979.8114652572276</v>
      </c>
      <c r="Y24" s="28">
        <f t="shared" si="18"/>
        <v>0.1143659483483363</v>
      </c>
      <c r="Z24" s="28">
        <f t="shared" si="15"/>
        <v>0.1143659483483363</v>
      </c>
      <c r="AA24" s="28">
        <f t="shared" si="19"/>
        <v>0</v>
      </c>
      <c r="AB24" s="23" t="s">
        <v>77</v>
      </c>
      <c r="AC24" s="9">
        <f t="shared" si="1"/>
        <v>2003.4114009625293</v>
      </c>
      <c r="AD24" s="9">
        <f t="shared" si="16"/>
        <v>0</v>
      </c>
      <c r="AE24" s="9">
        <f t="shared" si="17"/>
        <v>0</v>
      </c>
      <c r="AF24" s="9">
        <f t="shared" si="11"/>
        <v>0</v>
      </c>
      <c r="AG24" s="9">
        <f t="shared" si="12"/>
        <v>0</v>
      </c>
      <c r="AH24" s="9">
        <f t="shared" si="4"/>
        <v>2003.4114009625293</v>
      </c>
      <c r="AI24" s="28">
        <f t="shared" si="13"/>
        <v>0</v>
      </c>
      <c r="AJ24">
        <v>2015</v>
      </c>
      <c r="AK24">
        <v>528815</v>
      </c>
      <c r="AL24" s="10" t="s">
        <v>67</v>
      </c>
      <c r="AM24" s="14">
        <v>3222.8490000000002</v>
      </c>
      <c r="AN24" s="33">
        <v>1308.6690000000001</v>
      </c>
      <c r="AO24" s="33">
        <v>905.39800000000002</v>
      </c>
      <c r="AP24" s="33">
        <v>349.63499999999999</v>
      </c>
      <c r="AQ24" s="37">
        <v>84.513000000000005</v>
      </c>
      <c r="AR24" s="37">
        <v>265.12199999999996</v>
      </c>
      <c r="AS24" s="33">
        <v>193.24</v>
      </c>
      <c r="AT24" s="33">
        <v>70.037999999999997</v>
      </c>
      <c r="AU24" s="33">
        <v>395.86900000000003</v>
      </c>
      <c r="AV24" s="33"/>
      <c r="AW24" s="30">
        <v>3222.8490000000002</v>
      </c>
      <c r="AX24" s="14">
        <v>107.938</v>
      </c>
      <c r="AY24" s="33">
        <v>54.234000000000002</v>
      </c>
      <c r="AZ24" s="33">
        <v>20.625</v>
      </c>
      <c r="BA24" s="33">
        <v>33.079000000000001</v>
      </c>
      <c r="BB24" s="30">
        <v>107.93800000000002</v>
      </c>
      <c r="BC24" s="14">
        <v>352.322</v>
      </c>
      <c r="BD24" s="14">
        <v>514.55700000000002</v>
      </c>
      <c r="BE24" s="14">
        <v>421.31400000000002</v>
      </c>
      <c r="BF24" s="14">
        <v>298.74099999999999</v>
      </c>
      <c r="BG24" s="33">
        <v>150.483</v>
      </c>
      <c r="BH24" s="33">
        <v>166.94200000000001</v>
      </c>
      <c r="BI24" s="33">
        <v>-18.684000000000001</v>
      </c>
      <c r="BJ24" s="30">
        <v>298.74099999999999</v>
      </c>
      <c r="BK24" s="17">
        <v>4917.7210000000005</v>
      </c>
      <c r="BL24" s="12">
        <v>4917.7209999999995</v>
      </c>
      <c r="BM24" s="14">
        <v>1059.434</v>
      </c>
      <c r="BN24" s="40"/>
      <c r="BO24" s="33">
        <v>685.07</v>
      </c>
      <c r="BP24" s="33">
        <v>308.82400000000001</v>
      </c>
      <c r="BQ24" s="33"/>
      <c r="BR24" s="33"/>
      <c r="BS24" s="33"/>
      <c r="BT24" s="33"/>
      <c r="BU24" s="33">
        <v>65.540000000000006</v>
      </c>
      <c r="BV24" s="33"/>
      <c r="BW24" s="33"/>
      <c r="BX24" s="30">
        <v>1059.434</v>
      </c>
      <c r="BY24" s="20">
        <v>5977.1549999999997</v>
      </c>
    </row>
    <row r="25" spans="1:77">
      <c r="A25" s="23" t="s">
        <v>78</v>
      </c>
      <c r="B25" s="9">
        <v>11414.408689339152</v>
      </c>
      <c r="C25" s="9">
        <v>8780.0412804712614</v>
      </c>
      <c r="D25" s="9">
        <v>7435.7032219260418</v>
      </c>
      <c r="F25" s="23" t="s">
        <v>78</v>
      </c>
      <c r="G25" s="9">
        <v>2081.7227821725237</v>
      </c>
      <c r="H25" s="9">
        <v>2109.6031076626577</v>
      </c>
      <c r="I25" s="9">
        <v>3869.8763766024208</v>
      </c>
      <c r="K25" s="23" t="s">
        <v>78</v>
      </c>
      <c r="L25" s="9">
        <v>13496.131471511677</v>
      </c>
      <c r="M25" s="9">
        <v>10889.64438813392</v>
      </c>
      <c r="N25" s="9">
        <v>11305.579598528464</v>
      </c>
      <c r="P25" s="23" t="s">
        <v>78</v>
      </c>
      <c r="Q25" s="9">
        <f t="shared" si="5"/>
        <v>11414.408689339154</v>
      </c>
      <c r="R25" s="9">
        <f t="shared" si="6"/>
        <v>9528.2469522256069</v>
      </c>
      <c r="S25" s="9">
        <f t="shared" si="7"/>
        <v>3037.5821461234573</v>
      </c>
      <c r="T25" s="9">
        <f t="shared" si="0"/>
        <v>2078.5038798427317</v>
      </c>
      <c r="U25" s="9">
        <f t="shared" si="8"/>
        <v>1853.0713457350016</v>
      </c>
      <c r="V25" s="9">
        <f t="shared" si="20"/>
        <v>33.090391378546308</v>
      </c>
      <c r="W25" s="9">
        <f t="shared" si="9"/>
        <v>1886.1617371135478</v>
      </c>
      <c r="X25" s="9">
        <f t="shared" si="10"/>
        <v>4412.1609262594175</v>
      </c>
      <c r="Y25" s="28">
        <f t="shared" si="18"/>
        <v>0.14220757500350004</v>
      </c>
      <c r="Z25" s="28">
        <f t="shared" si="15"/>
        <v>0.14220757500350004</v>
      </c>
      <c r="AA25" s="28">
        <f t="shared" si="19"/>
        <v>0</v>
      </c>
      <c r="AB25" s="23" t="s">
        <v>78</v>
      </c>
      <c r="AC25" s="9">
        <f t="shared" si="1"/>
        <v>2081.7227821725232</v>
      </c>
      <c r="AD25" s="9">
        <f t="shared" si="16"/>
        <v>0</v>
      </c>
      <c r="AE25" s="9">
        <f t="shared" si="17"/>
        <v>0</v>
      </c>
      <c r="AF25" s="9">
        <f t="shared" si="11"/>
        <v>0</v>
      </c>
      <c r="AG25" s="9">
        <f t="shared" si="12"/>
        <v>0</v>
      </c>
      <c r="AH25" s="9">
        <f t="shared" si="4"/>
        <v>2081.7227821725232</v>
      </c>
      <c r="AI25" s="28">
        <f t="shared" si="13"/>
        <v>0</v>
      </c>
      <c r="AJ25">
        <v>2016</v>
      </c>
      <c r="AK25">
        <v>530305</v>
      </c>
      <c r="AL25" s="10" t="s">
        <v>68</v>
      </c>
      <c r="AM25" s="14">
        <v>3728.2460000000001</v>
      </c>
      <c r="AN25" s="33">
        <v>1610.845</v>
      </c>
      <c r="AO25" s="33">
        <v>1102.241</v>
      </c>
      <c r="AP25" s="33">
        <v>232.25800000000001</v>
      </c>
      <c r="AQ25" s="37">
        <v>17.547999999999998</v>
      </c>
      <c r="AR25" s="37">
        <v>214.71</v>
      </c>
      <c r="AS25" s="33">
        <v>309.11900000000003</v>
      </c>
      <c r="AT25" s="33">
        <v>60.034999999999997</v>
      </c>
      <c r="AU25" s="33">
        <v>413.74799999999999</v>
      </c>
      <c r="AV25" s="33"/>
      <c r="AW25" s="30">
        <v>3728.2460000000001</v>
      </c>
      <c r="AX25" s="14">
        <v>89.644000000000005</v>
      </c>
      <c r="AY25" s="33">
        <v>56.851999999999997</v>
      </c>
      <c r="AZ25" s="33">
        <v>30.138000000000002</v>
      </c>
      <c r="BA25" s="33">
        <v>2.6539999999999999</v>
      </c>
      <c r="BB25" s="30">
        <v>89.643999999999991</v>
      </c>
      <c r="BC25" s="14">
        <v>371.37900000000002</v>
      </c>
      <c r="BD25" s="14">
        <v>982.69299999999998</v>
      </c>
      <c r="BE25" s="14">
        <v>429.91</v>
      </c>
      <c r="BF25" s="14">
        <v>451.24599999999998</v>
      </c>
      <c r="BG25" s="33">
        <v>138.696</v>
      </c>
      <c r="BH25" s="33">
        <v>176.13399999999999</v>
      </c>
      <c r="BI25" s="33">
        <v>136.416</v>
      </c>
      <c r="BJ25" s="30">
        <v>451.24599999999998</v>
      </c>
      <c r="BK25" s="17">
        <v>6053.1180000000004</v>
      </c>
      <c r="BL25" s="12">
        <v>6053.1179999999995</v>
      </c>
      <c r="BM25" s="14">
        <v>1103.9480000000001</v>
      </c>
      <c r="BN25" s="40"/>
      <c r="BO25" s="33">
        <v>725.09699999999998</v>
      </c>
      <c r="BP25" s="33">
        <v>324.02499999999998</v>
      </c>
      <c r="BQ25" s="33"/>
      <c r="BR25" s="33"/>
      <c r="BS25" s="33"/>
      <c r="BT25" s="33"/>
      <c r="BU25" s="33">
        <v>54.826000000000001</v>
      </c>
      <c r="BV25" s="33"/>
      <c r="BW25" s="33"/>
      <c r="BX25" s="30">
        <v>1103.9479999999999</v>
      </c>
      <c r="BY25" s="20">
        <v>7157.0659999999998</v>
      </c>
    </row>
    <row r="26" spans="1:77">
      <c r="A26" s="23" t="s">
        <v>69</v>
      </c>
      <c r="B26" s="9">
        <v>11527.4376580178</v>
      </c>
      <c r="C26" s="9">
        <v>9227.0350805034013</v>
      </c>
      <c r="D26" s="9">
        <v>7939.2895909774361</v>
      </c>
      <c r="F26" s="23" t="s">
        <v>69</v>
      </c>
      <c r="G26" s="9">
        <v>2239.4136345843644</v>
      </c>
      <c r="H26" s="9">
        <v>2167.8369892793867</v>
      </c>
      <c r="I26" s="9">
        <v>4042.9166811843188</v>
      </c>
      <c r="K26" s="23" t="s">
        <v>69</v>
      </c>
      <c r="L26" s="9">
        <v>13766.851292602169</v>
      </c>
      <c r="M26" s="9">
        <v>11394.872069782787</v>
      </c>
      <c r="N26" s="9">
        <v>11982.206272161755</v>
      </c>
      <c r="P26" s="23" t="s">
        <v>69</v>
      </c>
      <c r="Q26" s="9">
        <f t="shared" si="5"/>
        <v>11527.437658017801</v>
      </c>
      <c r="R26" s="9">
        <f t="shared" si="6"/>
        <v>9742.4231823107039</v>
      </c>
      <c r="S26" s="9">
        <f t="shared" si="7"/>
        <v>2785.2470703475869</v>
      </c>
      <c r="T26" s="9">
        <f t="shared" si="0"/>
        <v>2352.4035725023969</v>
      </c>
      <c r="U26" s="9">
        <f t="shared" si="8"/>
        <v>1785.0144757070971</v>
      </c>
      <c r="V26" s="9">
        <f t="shared" si="20"/>
        <v>0</v>
      </c>
      <c r="W26" s="9">
        <f t="shared" si="9"/>
        <v>1785.0144757070971</v>
      </c>
      <c r="X26" s="9">
        <f t="shared" si="10"/>
        <v>4604.7725394607214</v>
      </c>
      <c r="Y26" s="28">
        <f t="shared" si="18"/>
        <v>0.12966032956761162</v>
      </c>
      <c r="Z26" s="28">
        <f t="shared" si="15"/>
        <v>0.12966032956761162</v>
      </c>
      <c r="AA26" s="28">
        <f t="shared" si="19"/>
        <v>0</v>
      </c>
      <c r="AB26" s="23" t="s">
        <v>69</v>
      </c>
      <c r="AC26" s="9">
        <f t="shared" si="1"/>
        <v>2239.413634584364</v>
      </c>
      <c r="AD26" s="9">
        <f t="shared" si="16"/>
        <v>0</v>
      </c>
      <c r="AE26" s="9">
        <f t="shared" si="17"/>
        <v>0</v>
      </c>
      <c r="AF26" s="9">
        <f t="shared" si="11"/>
        <v>0</v>
      </c>
      <c r="AG26" s="9">
        <f t="shared" si="12"/>
        <v>0</v>
      </c>
      <c r="AH26" s="9">
        <f t="shared" si="4"/>
        <v>2239.413634584364</v>
      </c>
      <c r="AI26" s="28">
        <f t="shared" si="13"/>
        <v>0</v>
      </c>
      <c r="AJ26">
        <v>2017</v>
      </c>
      <c r="AK26">
        <v>528817</v>
      </c>
      <c r="AL26" s="10" t="s">
        <v>69</v>
      </c>
      <c r="AM26" s="14">
        <v>3767.0839999999998</v>
      </c>
      <c r="AN26" s="33">
        <v>1472.886</v>
      </c>
      <c r="AO26" s="33">
        <v>1243.991</v>
      </c>
      <c r="AP26" s="33">
        <v>301.738</v>
      </c>
      <c r="AQ26" s="37">
        <v>0</v>
      </c>
      <c r="AR26" s="37">
        <v>301.738</v>
      </c>
      <c r="AS26" s="33">
        <v>258.08800000000002</v>
      </c>
      <c r="AT26" s="33">
        <v>93.352000000000004</v>
      </c>
      <c r="AU26" s="33">
        <v>397.029</v>
      </c>
      <c r="AV26" s="33"/>
      <c r="AW26" s="30">
        <v>3767.0839999999998</v>
      </c>
      <c r="AX26" s="14">
        <v>103.89</v>
      </c>
      <c r="AY26" s="33">
        <v>59.052999999999997</v>
      </c>
      <c r="AZ26" s="33">
        <v>34.066000000000003</v>
      </c>
      <c r="BA26" s="33">
        <v>10.771000000000001</v>
      </c>
      <c r="BB26" s="30">
        <v>103.89</v>
      </c>
      <c r="BC26" s="14">
        <v>364.31200000000001</v>
      </c>
      <c r="BD26" s="14">
        <v>943.94600000000003</v>
      </c>
      <c r="BE26" s="14">
        <v>543.27599999999995</v>
      </c>
      <c r="BF26" s="14">
        <v>373.39699999999999</v>
      </c>
      <c r="BG26" s="33">
        <v>133.61199999999999</v>
      </c>
      <c r="BH26" s="33">
        <v>177.53800000000001</v>
      </c>
      <c r="BI26" s="33">
        <v>62.247</v>
      </c>
      <c r="BJ26" s="30">
        <v>373.39699999999999</v>
      </c>
      <c r="BK26" s="17">
        <v>6095.9049999999997</v>
      </c>
      <c r="BL26" s="12">
        <v>6095.9050000000007</v>
      </c>
      <c r="BM26" s="14">
        <v>1184.24</v>
      </c>
      <c r="BN26" s="40"/>
      <c r="BO26" s="33">
        <v>739.36900000000003</v>
      </c>
      <c r="BP26" s="33">
        <v>390.44299999999998</v>
      </c>
      <c r="BQ26" s="33"/>
      <c r="BR26" s="33"/>
      <c r="BS26" s="33"/>
      <c r="BT26" s="33"/>
      <c r="BU26" s="33">
        <v>54.427999999999997</v>
      </c>
      <c r="BV26" s="33"/>
      <c r="BW26" s="33"/>
      <c r="BX26" s="30">
        <v>1184.2399999999998</v>
      </c>
      <c r="BY26" s="20">
        <v>7280.1450000000004</v>
      </c>
    </row>
    <row r="27" spans="1:77">
      <c r="A27" s="23" t="s">
        <v>70</v>
      </c>
      <c r="B27" s="9">
        <v>12425.093508199217</v>
      </c>
      <c r="C27" s="9">
        <v>9542.8967982719514</v>
      </c>
      <c r="D27" s="9">
        <v>7894.4421942872423</v>
      </c>
      <c r="F27" s="23" t="s">
        <v>70</v>
      </c>
      <c r="G27" s="9">
        <v>2328.8309809557345</v>
      </c>
      <c r="H27" s="9">
        <v>2208.8072541873562</v>
      </c>
      <c r="I27" s="9">
        <v>4170.6233454487938</v>
      </c>
      <c r="K27" s="23" t="s">
        <v>70</v>
      </c>
      <c r="L27" s="9">
        <v>14753.924489154953</v>
      </c>
      <c r="M27" s="9">
        <v>11751.704052459307</v>
      </c>
      <c r="N27" s="9">
        <v>12065.065539736037</v>
      </c>
      <c r="P27" s="23" t="s">
        <v>70</v>
      </c>
      <c r="U27" s="6"/>
      <c r="AB27" s="23" t="s">
        <v>70</v>
      </c>
      <c r="AD27" s="9"/>
    </row>
    <row r="28" spans="1:77">
      <c r="AJ28">
        <v>2018</v>
      </c>
      <c r="AK28">
        <v>525355</v>
      </c>
    </row>
    <row r="29" spans="1:77">
      <c r="BR29">
        <v>109.78400000000001</v>
      </c>
      <c r="BT29">
        <v>129.34200000000001</v>
      </c>
      <c r="BU29">
        <v>205.18299999999999</v>
      </c>
      <c r="BV29">
        <v>176.989</v>
      </c>
      <c r="BW29">
        <v>51.363999999999997</v>
      </c>
    </row>
    <row r="30" spans="1:77">
      <c r="BR30">
        <v>219.21799999999999</v>
      </c>
      <c r="BS30">
        <v>322.3</v>
      </c>
    </row>
    <row r="31" spans="1:77">
      <c r="BR31">
        <v>686.60299999999995</v>
      </c>
      <c r="BS31">
        <v>860.95899999999995</v>
      </c>
      <c r="BT31">
        <v>790.61300000000006</v>
      </c>
      <c r="BU31">
        <v>733.8</v>
      </c>
      <c r="BV31">
        <v>908.97399999999993</v>
      </c>
      <c r="BW31">
        <v>1066.01</v>
      </c>
      <c r="BX31">
        <v>1197.184</v>
      </c>
    </row>
    <row r="32" spans="1:77">
      <c r="AH32" s="6"/>
    </row>
    <row r="34" spans="1:27">
      <c r="B34" s="10" t="s">
        <v>69</v>
      </c>
      <c r="C34" s="10" t="s">
        <v>68</v>
      </c>
      <c r="D34" s="10" t="s">
        <v>67</v>
      </c>
      <c r="E34" s="10" t="s">
        <v>66</v>
      </c>
      <c r="F34" s="10" t="s">
        <v>65</v>
      </c>
      <c r="G34" s="7" t="s">
        <v>64</v>
      </c>
      <c r="H34" s="7" t="s">
        <v>63</v>
      </c>
      <c r="I34" s="7" t="s">
        <v>62</v>
      </c>
      <c r="J34" s="7" t="s">
        <v>61</v>
      </c>
      <c r="K34" s="7" t="s">
        <v>60</v>
      </c>
      <c r="L34" s="7" t="s">
        <v>59</v>
      </c>
      <c r="M34" s="7" t="s">
        <v>58</v>
      </c>
      <c r="N34" s="7" t="s">
        <v>88</v>
      </c>
      <c r="O34" s="7" t="s">
        <v>56</v>
      </c>
      <c r="P34" s="7" t="s">
        <v>55</v>
      </c>
      <c r="Q34" s="7" t="s">
        <v>54</v>
      </c>
      <c r="R34" s="7"/>
      <c r="S34" s="7" t="s">
        <v>53</v>
      </c>
      <c r="T34" s="7" t="s">
        <v>52</v>
      </c>
      <c r="U34" s="7" t="s">
        <v>51</v>
      </c>
      <c r="V34" s="7" t="s">
        <v>50</v>
      </c>
      <c r="W34" s="7" t="s">
        <v>49</v>
      </c>
      <c r="X34" s="7" t="s">
        <v>48</v>
      </c>
      <c r="Y34" s="7" t="s">
        <v>47</v>
      </c>
      <c r="Z34" s="7" t="s">
        <v>46</v>
      </c>
      <c r="AA34" s="18" t="s">
        <v>45</v>
      </c>
    </row>
    <row r="35" spans="1:27">
      <c r="A35" s="15" t="s">
        <v>89</v>
      </c>
      <c r="B35" s="14">
        <v>3767.0839999999998</v>
      </c>
      <c r="C35" s="14">
        <v>3728.2460000000001</v>
      </c>
      <c r="D35" s="14">
        <v>3222.8490000000002</v>
      </c>
      <c r="E35" s="14">
        <v>3125.5639999999999</v>
      </c>
      <c r="F35" s="14">
        <v>3204.9650000000001</v>
      </c>
      <c r="G35" s="14">
        <v>3520.8519999999999</v>
      </c>
      <c r="H35" s="14">
        <v>3189.33</v>
      </c>
      <c r="I35" s="14">
        <v>2892.37</v>
      </c>
      <c r="J35" s="14">
        <v>2600.9769999999999</v>
      </c>
      <c r="K35" s="14">
        <v>2779.32</v>
      </c>
      <c r="L35" s="14">
        <v>2620.4839999999999</v>
      </c>
      <c r="M35" s="14">
        <v>2389.3119999999999</v>
      </c>
      <c r="N35" s="14">
        <v>2118.1880000000001</v>
      </c>
      <c r="O35" s="14">
        <v>1892.809</v>
      </c>
      <c r="P35" s="14">
        <v>1856.415</v>
      </c>
      <c r="Q35" s="14">
        <v>1796.2180000000001</v>
      </c>
      <c r="R35" s="14"/>
      <c r="S35" s="14">
        <v>1584.3430000000001</v>
      </c>
      <c r="T35" s="14">
        <v>1552.769</v>
      </c>
      <c r="U35" s="14">
        <v>1473.451</v>
      </c>
      <c r="V35" s="14">
        <v>1361.22</v>
      </c>
      <c r="W35" s="14">
        <v>1348.7629999999999</v>
      </c>
      <c r="X35" s="13">
        <v>1565.3240000000001</v>
      </c>
      <c r="Y35" s="13">
        <v>1521.759</v>
      </c>
      <c r="Z35" s="13">
        <v>1432.038</v>
      </c>
      <c r="AA35" s="13">
        <v>1396.8589999999999</v>
      </c>
    </row>
    <row r="36" spans="1:27">
      <c r="A36" s="34" t="s">
        <v>90</v>
      </c>
      <c r="B36" s="33">
        <v>1472.886</v>
      </c>
      <c r="C36" s="33">
        <v>1610.845</v>
      </c>
      <c r="D36" s="33">
        <v>1308.6690000000001</v>
      </c>
      <c r="E36" s="33">
        <v>1310.2249999999999</v>
      </c>
      <c r="F36" s="33">
        <v>1221.741</v>
      </c>
      <c r="G36" s="33">
        <v>1158.5219999999999</v>
      </c>
      <c r="H36" s="33">
        <v>1011.98</v>
      </c>
      <c r="I36" s="33">
        <v>886.79700000000003</v>
      </c>
      <c r="J36" s="33">
        <v>817.37800000000004</v>
      </c>
      <c r="K36" s="33">
        <v>899.98400000000004</v>
      </c>
      <c r="L36" s="33">
        <v>803.99900000000002</v>
      </c>
      <c r="M36" s="33">
        <v>885.71799999999996</v>
      </c>
      <c r="N36" s="33">
        <v>811.18899999999996</v>
      </c>
      <c r="O36" s="33">
        <v>766.51</v>
      </c>
      <c r="P36" s="33">
        <v>733.21699999999998</v>
      </c>
      <c r="Q36" s="33">
        <v>671.41899999999998</v>
      </c>
      <c r="R36" s="33"/>
      <c r="S36" s="33">
        <v>607.16399999999999</v>
      </c>
      <c r="T36" s="33">
        <v>624.67499999999995</v>
      </c>
      <c r="U36" s="33">
        <v>604.971</v>
      </c>
      <c r="V36" s="33">
        <v>545.05700000000002</v>
      </c>
      <c r="W36" s="33">
        <v>543.46400000000006</v>
      </c>
      <c r="X36" s="33">
        <v>617.81399999999996</v>
      </c>
      <c r="Y36" s="33">
        <v>553.63199999999995</v>
      </c>
      <c r="Z36" s="33">
        <v>494.57400000000001</v>
      </c>
      <c r="AA36" s="33">
        <v>503.459</v>
      </c>
    </row>
    <row r="37" spans="1:27">
      <c r="A37" s="34" t="s">
        <v>91</v>
      </c>
      <c r="B37" s="33">
        <v>1243.991</v>
      </c>
      <c r="C37" s="33">
        <v>1102.241</v>
      </c>
      <c r="D37" s="33">
        <v>905.39800000000002</v>
      </c>
      <c r="E37" s="33">
        <v>936.82100000000003</v>
      </c>
      <c r="F37" s="33">
        <v>907.00800000000004</v>
      </c>
      <c r="G37" s="33">
        <v>941.01400000000001</v>
      </c>
      <c r="H37" s="33">
        <v>873.17700000000002</v>
      </c>
      <c r="I37" s="33">
        <v>799.85</v>
      </c>
      <c r="J37" s="33">
        <v>703.97500000000002</v>
      </c>
      <c r="K37" s="33">
        <v>757.74199999999996</v>
      </c>
      <c r="L37" s="33">
        <v>685.85599999999999</v>
      </c>
      <c r="M37" s="33">
        <v>685.86900000000003</v>
      </c>
      <c r="N37" s="33">
        <v>629.87199999999996</v>
      </c>
      <c r="O37" s="33">
        <v>594.55100000000004</v>
      </c>
      <c r="P37" s="33">
        <v>625.14800000000002</v>
      </c>
      <c r="Q37" s="33">
        <v>589.99800000000005</v>
      </c>
      <c r="R37" s="33"/>
      <c r="S37" s="33">
        <v>556.36800000000005</v>
      </c>
      <c r="T37" s="33">
        <v>497.85199999999998</v>
      </c>
      <c r="U37" s="33">
        <v>455.53399999999999</v>
      </c>
      <c r="V37" s="33">
        <v>437.67599999999999</v>
      </c>
      <c r="W37" s="33">
        <v>433.42700000000002</v>
      </c>
      <c r="X37" s="33">
        <v>571.71</v>
      </c>
      <c r="Y37" s="33">
        <v>562.03</v>
      </c>
      <c r="Z37" s="33">
        <v>560.42399999999998</v>
      </c>
      <c r="AA37" s="33">
        <v>539.63400000000001</v>
      </c>
    </row>
    <row r="38" spans="1:27">
      <c r="A38" s="34" t="s">
        <v>92</v>
      </c>
      <c r="B38" s="33">
        <v>301.738</v>
      </c>
      <c r="C38" s="33">
        <v>232.25800000000001</v>
      </c>
      <c r="D38" s="33">
        <v>349.63499999999999</v>
      </c>
      <c r="E38" s="33">
        <v>218.577</v>
      </c>
      <c r="F38" s="33">
        <v>357.79199999999997</v>
      </c>
      <c r="G38" s="33">
        <v>766.57600000000002</v>
      </c>
      <c r="H38" s="33">
        <v>503.43700000000001</v>
      </c>
      <c r="I38" s="33">
        <v>532.58799999999997</v>
      </c>
      <c r="J38" s="33">
        <v>594.93499999999995</v>
      </c>
      <c r="K38" s="33">
        <v>520.00900000000001</v>
      </c>
      <c r="L38" s="33">
        <v>483.89299999999997</v>
      </c>
      <c r="M38" s="33">
        <v>341.89600000000002</v>
      </c>
      <c r="N38" s="33">
        <v>295.96199999999999</v>
      </c>
      <c r="O38" s="33">
        <v>171.66300000000001</v>
      </c>
      <c r="P38" s="33">
        <v>139.57499999999999</v>
      </c>
      <c r="Q38" s="33">
        <v>108.645</v>
      </c>
      <c r="R38" s="33"/>
      <c r="S38" s="33">
        <v>54.905999999999999</v>
      </c>
      <c r="T38" s="33">
        <v>75.433999999999997</v>
      </c>
      <c r="U38" s="33">
        <v>83.626000000000005</v>
      </c>
      <c r="V38" s="33">
        <v>83.128</v>
      </c>
      <c r="W38" s="33">
        <v>78.069000000000003</v>
      </c>
      <c r="X38" s="33">
        <v>64.119</v>
      </c>
      <c r="Y38" s="33">
        <v>62.744999999999997</v>
      </c>
      <c r="Z38" s="33">
        <v>53.811999999999998</v>
      </c>
      <c r="AA38" s="33">
        <v>38.484000000000002</v>
      </c>
    </row>
    <row r="39" spans="1:27">
      <c r="A39" s="34" t="s">
        <v>93</v>
      </c>
      <c r="B39" s="37">
        <v>0</v>
      </c>
      <c r="C39" s="37">
        <v>17.547999999999998</v>
      </c>
      <c r="D39" s="37">
        <v>84.513000000000005</v>
      </c>
      <c r="E39" s="37">
        <v>96.585999999999999</v>
      </c>
      <c r="F39" s="37">
        <v>83.915999999999997</v>
      </c>
      <c r="G39" s="37">
        <v>80.215999999999994</v>
      </c>
      <c r="H39" s="37">
        <v>60.994999999999997</v>
      </c>
      <c r="I39" s="37">
        <v>233.43899999999999</v>
      </c>
      <c r="J39" s="37">
        <v>191.048</v>
      </c>
      <c r="K39" s="37">
        <v>123.084</v>
      </c>
      <c r="L39" s="37">
        <v>174.03100000000001</v>
      </c>
      <c r="M39" s="37">
        <v>167.727</v>
      </c>
      <c r="N39" s="37">
        <v>112.871</v>
      </c>
      <c r="O39" s="37">
        <v>54.29</v>
      </c>
      <c r="P39" s="37">
        <v>46.533000000000001</v>
      </c>
      <c r="Q39" s="37">
        <v>0</v>
      </c>
      <c r="R39" s="37"/>
      <c r="S39" s="37">
        <v>0</v>
      </c>
      <c r="T39" s="37">
        <v>0</v>
      </c>
      <c r="U39" s="37">
        <v>0</v>
      </c>
      <c r="V39" s="37">
        <v>0</v>
      </c>
      <c r="W39" s="33"/>
      <c r="X39" s="33"/>
      <c r="Y39" s="33"/>
      <c r="Z39" s="33"/>
      <c r="AA39" s="33"/>
    </row>
    <row r="40" spans="1:27">
      <c r="A40" s="34" t="s">
        <v>94</v>
      </c>
      <c r="B40" s="37">
        <v>301.738</v>
      </c>
      <c r="C40" s="37">
        <v>214.71</v>
      </c>
      <c r="D40" s="37">
        <v>265.12199999999996</v>
      </c>
      <c r="E40" s="37">
        <v>121.991</v>
      </c>
      <c r="F40" s="37">
        <v>273.87599999999998</v>
      </c>
      <c r="G40" s="37">
        <v>686.36</v>
      </c>
      <c r="H40" s="37">
        <v>442.44200000000001</v>
      </c>
      <c r="I40" s="37">
        <v>299.149</v>
      </c>
      <c r="J40" s="37">
        <v>403.88699999999994</v>
      </c>
      <c r="K40" s="37">
        <v>396.92500000000001</v>
      </c>
      <c r="L40" s="37">
        <v>309.86199999999997</v>
      </c>
      <c r="M40" s="37">
        <v>174.16900000000001</v>
      </c>
      <c r="N40" s="37">
        <v>183.09100000000001</v>
      </c>
      <c r="O40" s="37">
        <v>117.37300000000002</v>
      </c>
      <c r="P40" s="37">
        <v>93.041999999999987</v>
      </c>
      <c r="Q40" s="37">
        <v>108.645</v>
      </c>
      <c r="R40" s="37"/>
      <c r="S40" s="37">
        <v>54.905999999999999</v>
      </c>
      <c r="T40" s="37">
        <v>75.433999999999997</v>
      </c>
      <c r="U40" s="37">
        <v>83.626000000000005</v>
      </c>
      <c r="V40" s="37">
        <v>83.128</v>
      </c>
      <c r="W40" s="33"/>
      <c r="X40" s="33"/>
      <c r="Y40" s="33"/>
      <c r="Z40" s="33"/>
      <c r="AA40" s="33"/>
    </row>
    <row r="41" spans="1:27">
      <c r="A41" s="34" t="s">
        <v>95</v>
      </c>
      <c r="B41" s="33">
        <v>258.08800000000002</v>
      </c>
      <c r="C41" s="33">
        <v>309.11900000000003</v>
      </c>
      <c r="D41" s="33">
        <v>193.24</v>
      </c>
      <c r="E41" s="33">
        <v>185.858</v>
      </c>
      <c r="F41" s="33">
        <v>185.666</v>
      </c>
      <c r="G41" s="33">
        <v>170.684</v>
      </c>
      <c r="H41" s="33">
        <v>168.566</v>
      </c>
      <c r="I41" s="33">
        <v>228.07599999999999</v>
      </c>
      <c r="J41" s="33">
        <v>155.39099999999999</v>
      </c>
      <c r="K41" s="33">
        <v>150.09200000000001</v>
      </c>
      <c r="L41" s="33">
        <v>148.05500000000001</v>
      </c>
      <c r="M41" s="33">
        <v>144.63900000000001</v>
      </c>
      <c r="N41" s="33">
        <v>141.226</v>
      </c>
      <c r="O41" s="33">
        <v>137.80099999999999</v>
      </c>
      <c r="P41" s="33">
        <v>135.93700000000001</v>
      </c>
      <c r="Q41" s="33">
        <v>135.92599999999999</v>
      </c>
      <c r="R41" s="33"/>
      <c r="S41" s="33">
        <v>131.624</v>
      </c>
      <c r="T41" s="33">
        <v>130.393</v>
      </c>
      <c r="U41" s="33">
        <v>129.22200000000001</v>
      </c>
      <c r="V41" s="33">
        <v>122.51300000000001</v>
      </c>
      <c r="W41" s="33">
        <v>120.417</v>
      </c>
      <c r="X41" s="33">
        <v>109.33</v>
      </c>
      <c r="Y41" s="33">
        <v>121.379</v>
      </c>
      <c r="Z41" s="33">
        <v>124.492</v>
      </c>
      <c r="AA41" s="33">
        <v>119.20399999999999</v>
      </c>
    </row>
    <row r="42" spans="1:27">
      <c r="A42" s="34" t="s">
        <v>96</v>
      </c>
      <c r="B42" s="33">
        <v>93.352000000000004</v>
      </c>
      <c r="C42" s="33">
        <v>60.034999999999997</v>
      </c>
      <c r="D42" s="33">
        <v>70.037999999999997</v>
      </c>
      <c r="E42" s="33">
        <v>95.44</v>
      </c>
      <c r="F42" s="33">
        <v>160.43799999999999</v>
      </c>
      <c r="G42" s="33">
        <v>135.86000000000001</v>
      </c>
      <c r="H42" s="33">
        <v>317.44900000000001</v>
      </c>
      <c r="I42" s="33">
        <v>168.90199999999999</v>
      </c>
      <c r="J42" s="33">
        <v>84.849000000000004</v>
      </c>
      <c r="K42" s="33">
        <v>216.94499999999999</v>
      </c>
      <c r="L42" s="33">
        <v>276.59300000000002</v>
      </c>
      <c r="M42" s="33">
        <v>121.506</v>
      </c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>
      <c r="A43" s="34" t="s">
        <v>97</v>
      </c>
      <c r="B43" s="33">
        <v>397.029</v>
      </c>
      <c r="C43" s="33">
        <v>413.74799999999999</v>
      </c>
      <c r="D43" s="33">
        <v>395.86900000000003</v>
      </c>
      <c r="E43" s="33">
        <v>378.64299999999997</v>
      </c>
      <c r="F43" s="33">
        <v>372.32</v>
      </c>
      <c r="G43" s="33">
        <v>348.07</v>
      </c>
      <c r="H43" s="33">
        <v>314.721</v>
      </c>
      <c r="I43" s="33">
        <v>276.15699999999998</v>
      </c>
      <c r="J43" s="33">
        <v>244.44900000000001</v>
      </c>
      <c r="K43" s="33">
        <v>234.548</v>
      </c>
      <c r="L43" s="33">
        <v>222.08799999999999</v>
      </c>
      <c r="M43" s="33">
        <v>209.684</v>
      </c>
      <c r="N43" s="33">
        <v>239.93899999999999</v>
      </c>
      <c r="O43" s="33">
        <v>222.28399999999999</v>
      </c>
      <c r="P43" s="33">
        <v>222.53800000000001</v>
      </c>
      <c r="Q43" s="33">
        <v>290.23</v>
      </c>
      <c r="R43" s="33"/>
      <c r="S43" s="33">
        <v>234.28100000000001</v>
      </c>
      <c r="T43" s="33">
        <v>224.41499999999999</v>
      </c>
      <c r="U43" s="33">
        <v>200.09800000000001</v>
      </c>
      <c r="V43" s="33">
        <v>172.846</v>
      </c>
      <c r="W43" s="33">
        <v>173.386</v>
      </c>
      <c r="X43" s="33">
        <v>202.351</v>
      </c>
      <c r="Y43" s="33">
        <v>221.97300000000001</v>
      </c>
      <c r="Z43" s="33">
        <v>198.73599999999999</v>
      </c>
      <c r="AA43" s="33">
        <v>196.078</v>
      </c>
    </row>
    <row r="44" spans="1:27">
      <c r="A44" s="34" t="s">
        <v>98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>
      <c r="A45" s="31" t="s">
        <v>99</v>
      </c>
      <c r="B45" s="30">
        <v>3767.0839999999998</v>
      </c>
      <c r="C45" s="30">
        <v>3728.2460000000001</v>
      </c>
      <c r="D45" s="30">
        <v>3222.8490000000002</v>
      </c>
      <c r="E45" s="30">
        <v>3125.5639999999999</v>
      </c>
      <c r="F45" s="30">
        <v>3204.9650000000001</v>
      </c>
      <c r="G45" s="30">
        <v>3520.7260000000006</v>
      </c>
      <c r="H45" s="30">
        <v>3189.33</v>
      </c>
      <c r="I45" s="30">
        <v>2892.37</v>
      </c>
      <c r="J45" s="30">
        <v>2600.9770000000003</v>
      </c>
      <c r="K45" s="30">
        <v>2779.3200000000006</v>
      </c>
      <c r="L45" s="30">
        <v>2620.4839999999999</v>
      </c>
      <c r="M45" s="30">
        <v>2389.3119999999999</v>
      </c>
      <c r="N45" s="30">
        <v>2118.1879999999996</v>
      </c>
      <c r="O45" s="30">
        <v>1892.8090000000002</v>
      </c>
      <c r="P45" s="30">
        <v>1856.415</v>
      </c>
      <c r="Q45" s="30">
        <v>1796.2179999999998</v>
      </c>
      <c r="R45" s="30"/>
      <c r="S45" s="30">
        <v>1584.3430000000001</v>
      </c>
      <c r="T45" s="30">
        <v>1552.769</v>
      </c>
      <c r="U45" s="30">
        <v>1473.451</v>
      </c>
      <c r="V45" s="30">
        <v>1361.2199999999998</v>
      </c>
      <c r="W45" s="30">
        <v>1348.7629999999999</v>
      </c>
      <c r="X45" s="30">
        <v>1565.3239999999996</v>
      </c>
      <c r="Y45" s="30">
        <v>1521.7589999999996</v>
      </c>
      <c r="Z45" s="30">
        <v>1432.038</v>
      </c>
      <c r="AA45" s="30">
        <v>1396.8589999999999</v>
      </c>
    </row>
    <row r="46" spans="1:27">
      <c r="A46" s="15" t="s">
        <v>100</v>
      </c>
      <c r="B46" s="14">
        <v>103.89</v>
      </c>
      <c r="C46" s="14">
        <v>89.644000000000005</v>
      </c>
      <c r="D46" s="14">
        <v>107.938</v>
      </c>
      <c r="E46" s="14">
        <v>113.998</v>
      </c>
      <c r="F46" s="14">
        <v>98.322000000000003</v>
      </c>
      <c r="G46" s="14">
        <v>183.96799999999999</v>
      </c>
      <c r="H46" s="14">
        <v>195.047</v>
      </c>
      <c r="I46" s="14">
        <v>195.452</v>
      </c>
      <c r="J46" s="14">
        <v>209.78700000000001</v>
      </c>
      <c r="K46" s="14">
        <v>244.959</v>
      </c>
      <c r="L46" s="14">
        <v>233.809</v>
      </c>
      <c r="M46" s="14">
        <v>261.14800000000002</v>
      </c>
      <c r="N46" s="14">
        <v>289.86</v>
      </c>
      <c r="O46" s="14">
        <v>237.411</v>
      </c>
      <c r="P46" s="14">
        <v>242.44499999999999</v>
      </c>
      <c r="Q46" s="14">
        <v>167.41499999999999</v>
      </c>
      <c r="R46" s="14"/>
      <c r="S46" s="14">
        <v>332.72399999999999</v>
      </c>
      <c r="T46" s="14">
        <v>264.40699999999998</v>
      </c>
      <c r="U46" s="14">
        <v>341.63900000000001</v>
      </c>
      <c r="V46" s="14">
        <v>306.14499999999998</v>
      </c>
      <c r="W46" s="14">
        <v>281.52800000000002</v>
      </c>
      <c r="X46" s="13">
        <v>320.15699999999998</v>
      </c>
      <c r="Y46" s="13">
        <v>344.09500000000003</v>
      </c>
      <c r="Z46" s="13">
        <v>327.67899999999997</v>
      </c>
      <c r="AA46" s="13">
        <v>293.77</v>
      </c>
    </row>
    <row r="47" spans="1:27">
      <c r="A47" s="34" t="s">
        <v>101</v>
      </c>
      <c r="B47" s="33">
        <v>59.052999999999997</v>
      </c>
      <c r="C47" s="33">
        <v>56.851999999999997</v>
      </c>
      <c r="D47" s="33">
        <v>54.234000000000002</v>
      </c>
      <c r="E47" s="33">
        <v>55.207999999999998</v>
      </c>
      <c r="F47" s="33">
        <v>55.634999999999998</v>
      </c>
      <c r="G47" s="33">
        <v>54.825000000000003</v>
      </c>
      <c r="H47" s="33">
        <v>55.771999999999998</v>
      </c>
      <c r="I47" s="33">
        <v>52.743000000000002</v>
      </c>
      <c r="J47" s="33">
        <v>51.023000000000003</v>
      </c>
      <c r="K47" s="33">
        <v>47.283999999999999</v>
      </c>
      <c r="L47" s="33">
        <v>53.185000000000002</v>
      </c>
      <c r="M47" s="33">
        <v>58.59</v>
      </c>
      <c r="N47" s="33">
        <v>53.670999999999999</v>
      </c>
      <c r="O47" s="33">
        <v>44.518999999999998</v>
      </c>
      <c r="P47" s="33">
        <v>59.301000000000002</v>
      </c>
      <c r="Q47" s="33">
        <v>69.771000000000001</v>
      </c>
      <c r="R47" s="33"/>
      <c r="S47" s="33">
        <v>78.513000000000005</v>
      </c>
      <c r="T47" s="33">
        <v>91.290999999999997</v>
      </c>
      <c r="U47" s="33">
        <v>86.641000000000005</v>
      </c>
      <c r="V47" s="33">
        <v>86.581000000000003</v>
      </c>
      <c r="W47" s="33">
        <v>85.454999999999998</v>
      </c>
      <c r="X47" s="33">
        <v>87.762</v>
      </c>
      <c r="Y47" s="33">
        <v>94.81</v>
      </c>
      <c r="Z47" s="33">
        <v>95.403999999999996</v>
      </c>
      <c r="AA47" s="33">
        <v>91.885000000000005</v>
      </c>
    </row>
    <row r="48" spans="1:27">
      <c r="A48" s="34" t="s">
        <v>102</v>
      </c>
      <c r="B48" s="33">
        <v>34.066000000000003</v>
      </c>
      <c r="C48" s="33">
        <v>30.138000000000002</v>
      </c>
      <c r="D48" s="33">
        <v>20.625</v>
      </c>
      <c r="E48" s="33">
        <v>26.86</v>
      </c>
      <c r="F48" s="33">
        <v>32.680999999999997</v>
      </c>
      <c r="G48" s="33">
        <v>39.884999999999998</v>
      </c>
      <c r="H48" s="33">
        <v>32.048999999999999</v>
      </c>
      <c r="I48" s="33">
        <v>33.11</v>
      </c>
      <c r="J48" s="33">
        <v>25.834</v>
      </c>
      <c r="K48" s="33">
        <v>62.823999999999998</v>
      </c>
      <c r="L48" s="33">
        <v>60.094000000000001</v>
      </c>
      <c r="M48" s="33">
        <v>62.369</v>
      </c>
      <c r="N48" s="33">
        <v>101.22</v>
      </c>
      <c r="O48" s="33">
        <v>46.439</v>
      </c>
      <c r="P48" s="33">
        <v>41.054000000000002</v>
      </c>
      <c r="Q48" s="33">
        <v>40.637</v>
      </c>
      <c r="R48" s="33"/>
      <c r="S48" s="33">
        <v>60.188800000000001</v>
      </c>
      <c r="T48" s="33">
        <v>66.734999999999999</v>
      </c>
      <c r="U48" s="33">
        <v>70.929000000000002</v>
      </c>
      <c r="V48" s="33">
        <v>86.53</v>
      </c>
      <c r="W48" s="33">
        <v>77.763999999999996</v>
      </c>
      <c r="X48" s="33">
        <v>88.606999999999999</v>
      </c>
      <c r="Y48" s="33">
        <v>88.594999999999999</v>
      </c>
      <c r="Z48" s="33">
        <v>100.41800000000001</v>
      </c>
      <c r="AA48" s="33">
        <v>93.605000000000004</v>
      </c>
    </row>
    <row r="49" spans="1:27">
      <c r="A49" s="34" t="s">
        <v>103</v>
      </c>
      <c r="B49" s="33">
        <v>10.771000000000001</v>
      </c>
      <c r="C49" s="33">
        <v>2.6539999999999999</v>
      </c>
      <c r="D49" s="33">
        <v>33.079000000000001</v>
      </c>
      <c r="E49" s="33">
        <v>31.93</v>
      </c>
      <c r="F49" s="33">
        <v>10.006</v>
      </c>
      <c r="G49" s="33">
        <v>89.257999999999996</v>
      </c>
      <c r="H49" s="33">
        <v>107.047</v>
      </c>
      <c r="I49" s="33">
        <v>109.599</v>
      </c>
      <c r="J49" s="33">
        <v>132.93</v>
      </c>
      <c r="K49" s="33">
        <v>134.851</v>
      </c>
      <c r="L49" s="33">
        <v>120.53</v>
      </c>
      <c r="M49" s="33">
        <v>140.18899999999999</v>
      </c>
      <c r="N49" s="33">
        <v>134.96899999999999</v>
      </c>
      <c r="O49" s="33">
        <v>146.45599999999999</v>
      </c>
      <c r="P49" s="33">
        <v>142.09</v>
      </c>
      <c r="Q49" s="33">
        <v>57.006999999999998</v>
      </c>
      <c r="R49" s="33"/>
      <c r="S49" s="33">
        <v>194.023</v>
      </c>
      <c r="T49" s="33">
        <v>106.381</v>
      </c>
      <c r="U49" s="33">
        <v>184.06899999999999</v>
      </c>
      <c r="V49" s="33">
        <v>133.03399999999999</v>
      </c>
      <c r="W49" s="33">
        <v>118.309</v>
      </c>
      <c r="X49" s="33">
        <v>143.77799999999999</v>
      </c>
      <c r="Y49" s="33">
        <v>160.69</v>
      </c>
      <c r="Z49" s="33">
        <v>131.857</v>
      </c>
      <c r="AA49" s="33">
        <v>108.28</v>
      </c>
    </row>
    <row r="50" spans="1:27">
      <c r="A50" s="31" t="s">
        <v>104</v>
      </c>
      <c r="B50" s="30">
        <v>103.89</v>
      </c>
      <c r="C50" s="30">
        <v>89.643999999999991</v>
      </c>
      <c r="D50" s="30">
        <v>107.93800000000002</v>
      </c>
      <c r="E50" s="30">
        <v>113.99799999999999</v>
      </c>
      <c r="F50" s="30">
        <v>98.322000000000003</v>
      </c>
      <c r="G50" s="30">
        <v>183.96800000000002</v>
      </c>
      <c r="H50" s="30">
        <v>194.86799999999999</v>
      </c>
      <c r="I50" s="30">
        <v>195.452</v>
      </c>
      <c r="J50" s="30">
        <v>209.78700000000001</v>
      </c>
      <c r="K50" s="30">
        <v>244.959</v>
      </c>
      <c r="L50" s="30">
        <v>233.809</v>
      </c>
      <c r="M50" s="30">
        <v>261.14800000000002</v>
      </c>
      <c r="N50" s="30">
        <v>289.86</v>
      </c>
      <c r="O50" s="30">
        <v>237.41399999999999</v>
      </c>
      <c r="P50" s="30">
        <v>242.44499999999999</v>
      </c>
      <c r="Q50" s="30">
        <v>167.41499999999999</v>
      </c>
      <c r="R50" s="30"/>
      <c r="S50" s="30">
        <v>332.72479999999996</v>
      </c>
      <c r="T50" s="30">
        <v>264.40700000000004</v>
      </c>
      <c r="U50" s="30">
        <v>341.63900000000001</v>
      </c>
      <c r="V50" s="30">
        <v>306.14499999999998</v>
      </c>
      <c r="W50" s="30">
        <v>281.52800000000002</v>
      </c>
      <c r="X50" s="30">
        <v>320.14699999999999</v>
      </c>
      <c r="Y50" s="30">
        <v>344.09500000000003</v>
      </c>
      <c r="Z50" s="30">
        <v>327.67899999999997</v>
      </c>
      <c r="AA50" s="30">
        <v>293.77</v>
      </c>
    </row>
    <row r="51" spans="1:27">
      <c r="A51" s="15" t="s">
        <v>105</v>
      </c>
      <c r="B51" s="14">
        <v>364.31200000000001</v>
      </c>
      <c r="C51" s="14">
        <v>371.37900000000002</v>
      </c>
      <c r="D51" s="14">
        <v>352.322</v>
      </c>
      <c r="E51" s="14">
        <v>314.31299999999999</v>
      </c>
      <c r="F51" s="14">
        <v>279.452</v>
      </c>
      <c r="G51" s="14">
        <v>277.02800000000002</v>
      </c>
      <c r="H51" s="14">
        <v>275.2</v>
      </c>
      <c r="I51" s="14">
        <v>282.06299999999999</v>
      </c>
      <c r="J51" s="14">
        <v>256.94299999999998</v>
      </c>
      <c r="K51" s="14">
        <v>238.328</v>
      </c>
      <c r="L51" s="14">
        <v>226.28800000000001</v>
      </c>
      <c r="M51" s="14">
        <v>224.34200000000001</v>
      </c>
      <c r="N51" s="14">
        <v>231.179</v>
      </c>
      <c r="O51" s="14">
        <v>185.11799999999999</v>
      </c>
      <c r="P51" s="14">
        <v>173.06899999999999</v>
      </c>
      <c r="Q51" s="14">
        <v>142.95599999999999</v>
      </c>
      <c r="R51" s="14"/>
      <c r="S51" s="14">
        <v>105.98699999999999</v>
      </c>
      <c r="T51" s="14">
        <v>127.905</v>
      </c>
      <c r="U51" s="14">
        <v>99.406999999999996</v>
      </c>
      <c r="V51" s="14">
        <v>123.80200000000001</v>
      </c>
      <c r="W51" s="14">
        <v>122.43899999999999</v>
      </c>
      <c r="X51" s="13">
        <v>112.996</v>
      </c>
      <c r="Y51" s="13">
        <v>100.4</v>
      </c>
      <c r="Z51" s="13">
        <v>89.409000000000006</v>
      </c>
      <c r="AA51" s="13">
        <v>90.197999999999993</v>
      </c>
    </row>
    <row r="52" spans="1:27">
      <c r="A52" s="15" t="s">
        <v>106</v>
      </c>
      <c r="B52" s="14">
        <v>943.94600000000003</v>
      </c>
      <c r="C52" s="14">
        <v>982.69299999999998</v>
      </c>
      <c r="D52" s="14">
        <v>514.55700000000002</v>
      </c>
      <c r="E52" s="14">
        <v>1562.307</v>
      </c>
      <c r="F52" s="14">
        <v>2125.837</v>
      </c>
      <c r="G52" s="14">
        <v>1828.2339999999999</v>
      </c>
      <c r="H52" s="14">
        <v>2794.6329999999998</v>
      </c>
      <c r="I52" s="14">
        <v>2399.444</v>
      </c>
      <c r="J52" s="14">
        <v>2121.3110000000001</v>
      </c>
      <c r="K52" s="14">
        <v>2238.5630000000001</v>
      </c>
      <c r="L52" s="14">
        <v>1753.931</v>
      </c>
      <c r="M52" s="14">
        <v>423.041</v>
      </c>
      <c r="N52" s="14">
        <v>532.53300000000002</v>
      </c>
      <c r="O52" s="14">
        <v>264.673</v>
      </c>
      <c r="P52" s="14">
        <v>126.798</v>
      </c>
      <c r="Q52" s="14">
        <v>81.27</v>
      </c>
      <c r="R52" s="14"/>
      <c r="S52" s="14">
        <v>30.8</v>
      </c>
      <c r="T52" s="14">
        <v>39.82</v>
      </c>
      <c r="U52" s="14">
        <v>23.89</v>
      </c>
      <c r="V52" s="14">
        <v>3.51</v>
      </c>
      <c r="W52" s="14">
        <v>0.66</v>
      </c>
      <c r="X52" s="13"/>
      <c r="Y52" s="13"/>
      <c r="Z52" s="13"/>
      <c r="AA52" s="13"/>
    </row>
    <row r="53" spans="1:27">
      <c r="A53" s="15" t="s">
        <v>107</v>
      </c>
      <c r="B53" s="14">
        <v>543.27599999999995</v>
      </c>
      <c r="C53" s="14">
        <v>429.91</v>
      </c>
      <c r="D53" s="14">
        <v>421.31400000000002</v>
      </c>
      <c r="E53" s="14">
        <v>398.21199999999999</v>
      </c>
      <c r="F53" s="14">
        <v>380.06700000000001</v>
      </c>
      <c r="G53" s="14">
        <v>462.613</v>
      </c>
      <c r="H53" s="14">
        <v>494.67200000000003</v>
      </c>
      <c r="I53" s="14">
        <v>394.55599999999998</v>
      </c>
      <c r="J53" s="14">
        <v>371.38</v>
      </c>
      <c r="K53" s="14">
        <v>367.80700000000002</v>
      </c>
      <c r="L53" s="14">
        <v>319.58300000000003</v>
      </c>
      <c r="M53" s="14">
        <v>299.584</v>
      </c>
      <c r="N53" s="14">
        <v>325.79399999999998</v>
      </c>
      <c r="O53" s="14">
        <v>218.71</v>
      </c>
      <c r="P53" s="14">
        <v>252.38900000000001</v>
      </c>
      <c r="Q53" s="14">
        <v>172.30599999999998</v>
      </c>
      <c r="R53" s="14"/>
      <c r="S53" s="14">
        <v>189.46299999999999</v>
      </c>
      <c r="T53" s="14">
        <v>158.80799999999999</v>
      </c>
      <c r="U53" s="14">
        <v>195.79500000000002</v>
      </c>
      <c r="V53" s="14">
        <v>166.72300000000001</v>
      </c>
      <c r="W53" s="14">
        <v>227.16200000000001</v>
      </c>
      <c r="X53" s="13">
        <v>133.99299999999999</v>
      </c>
      <c r="Y53" s="13">
        <v>108.598</v>
      </c>
      <c r="Z53" s="13">
        <v>37.517000000000003</v>
      </c>
      <c r="AA53" s="13">
        <v>43.98</v>
      </c>
    </row>
    <row r="54" spans="1:27">
      <c r="A54" s="15" t="s">
        <v>108</v>
      </c>
      <c r="B54" s="14">
        <v>373.39699999999999</v>
      </c>
      <c r="C54" s="14">
        <v>451.24599999999998</v>
      </c>
      <c r="D54" s="14">
        <v>298.74099999999999</v>
      </c>
      <c r="E54" s="14">
        <v>400.529</v>
      </c>
      <c r="F54" s="14">
        <v>378.53100000000001</v>
      </c>
      <c r="G54" s="14">
        <v>240.68600000000001</v>
      </c>
      <c r="H54" s="14">
        <v>268.49599999999998</v>
      </c>
      <c r="I54" s="14">
        <v>209.51300000000001</v>
      </c>
      <c r="J54" s="14">
        <v>190.93799999999999</v>
      </c>
      <c r="K54" s="14">
        <v>205.36799999999999</v>
      </c>
      <c r="L54" s="14">
        <v>198.75899999999999</v>
      </c>
      <c r="M54" s="14">
        <v>181.15</v>
      </c>
      <c r="N54" s="14">
        <v>178.03200000000001</v>
      </c>
      <c r="O54" s="14">
        <v>171.21700000000001</v>
      </c>
      <c r="P54" s="14">
        <v>25.437999999999999</v>
      </c>
      <c r="Q54" s="14">
        <v>150.374</v>
      </c>
      <c r="R54" s="14"/>
      <c r="S54" s="14">
        <v>146.37799999999999</v>
      </c>
      <c r="T54" s="14">
        <v>131.041</v>
      </c>
      <c r="U54" s="14">
        <v>144.43</v>
      </c>
      <c r="V54" s="14">
        <v>156.785</v>
      </c>
      <c r="W54" s="14">
        <v>129.059</v>
      </c>
      <c r="X54" s="13">
        <v>93.281000000000006</v>
      </c>
      <c r="Y54" s="13">
        <v>100.125</v>
      </c>
      <c r="Z54" s="13">
        <v>74.221000000000004</v>
      </c>
      <c r="AA54" s="13">
        <v>84.322999999999993</v>
      </c>
    </row>
    <row r="55" spans="1:27">
      <c r="A55" s="34" t="s">
        <v>109</v>
      </c>
      <c r="B55" s="33">
        <v>133.61199999999999</v>
      </c>
      <c r="C55" s="33">
        <v>138.696</v>
      </c>
      <c r="D55" s="33">
        <v>150.483</v>
      </c>
      <c r="E55" s="33">
        <v>126.557</v>
      </c>
      <c r="F55" s="33">
        <v>127.535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/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0</v>
      </c>
      <c r="AA55" s="33"/>
    </row>
    <row r="56" spans="1:27">
      <c r="A56" s="34" t="s">
        <v>110</v>
      </c>
      <c r="B56" s="33">
        <v>177.53800000000001</v>
      </c>
      <c r="C56" s="33">
        <v>176.13399999999999</v>
      </c>
      <c r="D56" s="33">
        <v>166.94200000000001</v>
      </c>
      <c r="E56" s="33">
        <v>161.095</v>
      </c>
      <c r="F56" s="33">
        <v>155.39599999999999</v>
      </c>
      <c r="G56" s="33">
        <v>147.98599999999999</v>
      </c>
      <c r="H56" s="33">
        <v>141.79599999999999</v>
      </c>
      <c r="I56" s="33">
        <v>132.01300000000001</v>
      </c>
      <c r="J56" s="33">
        <v>130.93799999999999</v>
      </c>
      <c r="K56" s="33">
        <v>123.16800000000001</v>
      </c>
      <c r="L56" s="33">
        <v>117.15900000000001</v>
      </c>
      <c r="M56" s="33">
        <v>111.15</v>
      </c>
      <c r="N56" s="33">
        <v>106.13200000000001</v>
      </c>
      <c r="O56" s="33">
        <v>104.017</v>
      </c>
      <c r="P56" s="33">
        <v>100.038</v>
      </c>
      <c r="Q56" s="33">
        <v>92.373999999999995</v>
      </c>
      <c r="R56" s="33"/>
      <c r="S56" s="33">
        <v>92.977999999999994</v>
      </c>
      <c r="T56" s="33">
        <v>96.141000000000005</v>
      </c>
      <c r="U56" s="33">
        <v>92.83</v>
      </c>
      <c r="V56" s="33">
        <v>87.185000000000002</v>
      </c>
      <c r="W56" s="33">
        <v>0</v>
      </c>
      <c r="X56" s="33">
        <v>0</v>
      </c>
      <c r="Y56" s="33">
        <v>0</v>
      </c>
      <c r="Z56" s="33">
        <v>0</v>
      </c>
      <c r="AA56" s="33"/>
    </row>
    <row r="57" spans="1:27">
      <c r="A57" s="34" t="s">
        <v>111</v>
      </c>
      <c r="B57" s="33">
        <v>62.247</v>
      </c>
      <c r="C57" s="33">
        <v>136.416</v>
      </c>
      <c r="D57" s="33">
        <v>-18.684000000000001</v>
      </c>
      <c r="E57" s="33">
        <v>115.6</v>
      </c>
      <c r="F57" s="33">
        <v>95.6</v>
      </c>
      <c r="G57" s="33">
        <v>92.7</v>
      </c>
      <c r="H57" s="33">
        <v>126.7</v>
      </c>
      <c r="I57" s="33">
        <v>77.5</v>
      </c>
      <c r="J57" s="33">
        <v>60</v>
      </c>
      <c r="K57" s="33">
        <v>82.2</v>
      </c>
      <c r="L57" s="33">
        <v>81.599999999999994</v>
      </c>
      <c r="M57" s="33">
        <v>70</v>
      </c>
      <c r="N57" s="33">
        <v>71.900000000000006</v>
      </c>
      <c r="O57" s="33">
        <v>67.2</v>
      </c>
      <c r="P57" s="33">
        <v>-74.599999999999994</v>
      </c>
      <c r="Q57" s="33">
        <v>58</v>
      </c>
      <c r="R57" s="33"/>
      <c r="S57" s="33">
        <v>53.4</v>
      </c>
      <c r="T57" s="33">
        <v>34.9</v>
      </c>
      <c r="U57" s="33">
        <v>51.6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/>
    </row>
    <row r="58" spans="1:27">
      <c r="A58" s="31" t="s">
        <v>112</v>
      </c>
      <c r="B58" s="30">
        <v>373.39699999999999</v>
      </c>
      <c r="C58" s="30">
        <v>451.24599999999998</v>
      </c>
      <c r="D58" s="30">
        <v>298.74099999999999</v>
      </c>
      <c r="E58" s="30">
        <v>403.25199999999995</v>
      </c>
      <c r="F58" s="30">
        <v>378.53099999999995</v>
      </c>
      <c r="G58" s="30">
        <v>240.68599999999998</v>
      </c>
      <c r="H58" s="30">
        <v>268.49599999999998</v>
      </c>
      <c r="I58" s="30">
        <v>209.51300000000001</v>
      </c>
      <c r="J58" s="30">
        <v>190.93799999999999</v>
      </c>
      <c r="K58" s="30">
        <v>205.36799999999999</v>
      </c>
      <c r="L58" s="30">
        <v>198.75900000000001</v>
      </c>
      <c r="M58" s="30">
        <v>181.15</v>
      </c>
      <c r="N58" s="30">
        <v>178.03200000000001</v>
      </c>
      <c r="O58" s="30">
        <v>171.21699999999998</v>
      </c>
      <c r="P58" s="30">
        <v>25.438000000000002</v>
      </c>
      <c r="Q58" s="30">
        <v>150.374</v>
      </c>
      <c r="R58" s="30"/>
      <c r="S58" s="30">
        <v>146.37799999999999</v>
      </c>
      <c r="T58" s="30">
        <v>131.041</v>
      </c>
      <c r="U58" s="30">
        <v>144.43</v>
      </c>
      <c r="V58" s="30">
        <v>87.185000000000002</v>
      </c>
      <c r="W58" s="30">
        <v>0</v>
      </c>
      <c r="X58" s="30">
        <v>0</v>
      </c>
      <c r="Y58" s="30">
        <v>0</v>
      </c>
      <c r="Z58" s="30">
        <v>0</v>
      </c>
      <c r="AA58" s="30">
        <v>0</v>
      </c>
    </row>
    <row r="59" spans="1:27">
      <c r="A59" s="16" t="s">
        <v>113</v>
      </c>
      <c r="B59" s="17">
        <v>6095.9049999999997</v>
      </c>
      <c r="C59" s="17">
        <v>6053.1180000000004</v>
      </c>
      <c r="D59" s="17">
        <v>4917.7210000000005</v>
      </c>
      <c r="E59" s="17">
        <v>5914.9230000000007</v>
      </c>
      <c r="F59" s="17">
        <v>6467.1740000000009</v>
      </c>
      <c r="G59" s="17">
        <v>6513.2550000000001</v>
      </c>
      <c r="H59" s="17">
        <v>7217.1989999999996</v>
      </c>
      <c r="I59" s="17">
        <v>6373.3979999999992</v>
      </c>
      <c r="J59" s="17">
        <v>5751.3360000000002</v>
      </c>
      <c r="K59" s="17">
        <v>6074.3450000000003</v>
      </c>
      <c r="L59" s="17">
        <v>5352.8540000000003</v>
      </c>
      <c r="M59" s="17">
        <v>3778.5770000000002</v>
      </c>
      <c r="N59" s="17">
        <v>3675.5859999999998</v>
      </c>
      <c r="O59" s="17">
        <v>2969.9410000000003</v>
      </c>
      <c r="P59" s="17">
        <v>2676.5540000000001</v>
      </c>
      <c r="Q59" s="17">
        <v>2510.5389999999998</v>
      </c>
      <c r="R59" s="17"/>
      <c r="S59" s="17">
        <v>2389.6958000000004</v>
      </c>
      <c r="T59" s="17">
        <v>2274.75</v>
      </c>
      <c r="U59" s="17">
        <v>2278.6120000000001</v>
      </c>
      <c r="V59" s="17">
        <v>2118.1849999999995</v>
      </c>
      <c r="W59" s="17">
        <v>2109.6110000000003</v>
      </c>
      <c r="X59" s="17">
        <v>2225.7409999999995</v>
      </c>
      <c r="Y59" s="17">
        <v>2174.9769999999999</v>
      </c>
      <c r="Z59" s="17">
        <v>1960.8640000000003</v>
      </c>
      <c r="AA59" s="42">
        <v>1909.13</v>
      </c>
    </row>
    <row r="60" spans="1:27">
      <c r="A60" s="5" t="s">
        <v>114</v>
      </c>
      <c r="B60" s="12">
        <v>6095.9050000000007</v>
      </c>
      <c r="C60" s="12">
        <v>6053.1179999999995</v>
      </c>
      <c r="D60" s="12">
        <v>4917.7209999999995</v>
      </c>
      <c r="E60" s="12">
        <v>5914.9230000000007</v>
      </c>
      <c r="F60" s="12">
        <v>6467.174</v>
      </c>
      <c r="G60" s="12">
        <v>6513.3809999999994</v>
      </c>
      <c r="H60" s="12">
        <v>7217.3779999999997</v>
      </c>
      <c r="I60" s="12">
        <v>6373.3980000000001</v>
      </c>
      <c r="J60" s="12">
        <v>5751.3360000000002</v>
      </c>
      <c r="K60" s="12">
        <v>6074.3450000000012</v>
      </c>
      <c r="L60" s="12">
        <v>5352.8539999999994</v>
      </c>
      <c r="M60" s="12">
        <v>3778.5769999999998</v>
      </c>
      <c r="N60" s="12">
        <v>3675.5859999999998</v>
      </c>
      <c r="O60" s="12">
        <v>2969.9380000000001</v>
      </c>
      <c r="P60" s="12">
        <v>2676.5540000000001</v>
      </c>
      <c r="Q60" s="12">
        <v>2510.5389999999998</v>
      </c>
      <c r="R60" s="12"/>
      <c r="S60" s="12">
        <v>2389.6949999999997</v>
      </c>
      <c r="T60" s="12">
        <v>2274.75</v>
      </c>
      <c r="U60" s="12">
        <v>2278.6119999999996</v>
      </c>
      <c r="V60" s="12">
        <v>2118.1849999999999</v>
      </c>
      <c r="W60" s="12">
        <v>2109.6109999999999</v>
      </c>
      <c r="X60" s="11">
        <v>2225.7510000000002</v>
      </c>
      <c r="Y60" s="11">
        <v>2175.9769999999999</v>
      </c>
      <c r="Z60" s="11">
        <v>1960.8640000000003</v>
      </c>
      <c r="AA60" s="24">
        <v>1909.13</v>
      </c>
    </row>
    <row r="61" spans="1:27">
      <c r="A61" s="15" t="s">
        <v>115</v>
      </c>
      <c r="B61" s="14">
        <v>1184.24</v>
      </c>
      <c r="C61" s="14">
        <v>1103.9480000000001</v>
      </c>
      <c r="D61" s="14">
        <v>1059.434</v>
      </c>
      <c r="E61" s="14">
        <v>1006.194</v>
      </c>
      <c r="F61" s="14">
        <v>1020.298</v>
      </c>
      <c r="G61" s="14">
        <v>992.11199999999997</v>
      </c>
      <c r="H61" s="14">
        <v>1594.41</v>
      </c>
      <c r="I61" s="14">
        <v>1763.4849999999999</v>
      </c>
      <c r="J61" s="14">
        <v>1545.442</v>
      </c>
      <c r="K61" s="14">
        <v>2557.616</v>
      </c>
      <c r="L61" s="14">
        <v>1788.046</v>
      </c>
      <c r="M61" s="14">
        <v>1742.5889999999999</v>
      </c>
      <c r="N61" s="14">
        <v>1880.002</v>
      </c>
      <c r="O61" s="14">
        <v>1513.4929999999999</v>
      </c>
      <c r="P61" s="14">
        <v>1542.768</v>
      </c>
      <c r="Q61" s="14">
        <v>1589.4110000000001</v>
      </c>
      <c r="R61" s="14"/>
      <c r="S61" s="14">
        <v>1656.7950000000001</v>
      </c>
      <c r="T61" s="14">
        <v>1757.24</v>
      </c>
      <c r="U61" s="14">
        <v>1620.461</v>
      </c>
      <c r="V61" s="14">
        <v>1833.915</v>
      </c>
      <c r="W61" s="14">
        <v>2019.4390000000001</v>
      </c>
      <c r="X61" s="14">
        <v>1578.441</v>
      </c>
      <c r="Y61" s="14">
        <v>1572.2660000000001</v>
      </c>
      <c r="Z61" s="14">
        <v>1710.329</v>
      </c>
      <c r="AA61" s="43">
        <v>1581.394</v>
      </c>
    </row>
    <row r="62" spans="1:27">
      <c r="A62" s="39" t="s">
        <v>116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1"/>
      <c r="AA62" s="32">
        <v>1581.394</v>
      </c>
    </row>
    <row r="63" spans="1:27">
      <c r="A63" s="34" t="s">
        <v>117</v>
      </c>
      <c r="B63" s="33">
        <v>739.36900000000003</v>
      </c>
      <c r="C63" s="33">
        <v>725.09699999999998</v>
      </c>
      <c r="D63" s="33">
        <v>685.07</v>
      </c>
      <c r="E63" s="33">
        <v>679.86699999999996</v>
      </c>
      <c r="F63" s="33">
        <v>713.27800000000002</v>
      </c>
      <c r="G63" s="33">
        <v>612.96500000000003</v>
      </c>
      <c r="H63" s="33">
        <v>625.34699999999998</v>
      </c>
      <c r="I63" s="33">
        <v>597.50599999999997</v>
      </c>
      <c r="J63" s="33">
        <v>686.31700000000001</v>
      </c>
      <c r="K63" s="33">
        <v>536.99</v>
      </c>
      <c r="L63" s="33">
        <v>517.46699999999998</v>
      </c>
      <c r="M63" s="33">
        <v>492.98500000000001</v>
      </c>
      <c r="N63" s="33">
        <v>491.56799999999998</v>
      </c>
      <c r="O63" s="33">
        <v>426.40600000000001</v>
      </c>
      <c r="P63" s="33">
        <v>393.66800000000001</v>
      </c>
      <c r="Q63" s="33">
        <v>312.86799999999999</v>
      </c>
      <c r="R63" s="33"/>
      <c r="S63" s="33">
        <v>333.80500000000001</v>
      </c>
      <c r="T63" s="33">
        <v>330.72699999999998</v>
      </c>
      <c r="U63" s="33">
        <v>291.52100000000002</v>
      </c>
      <c r="V63" s="33">
        <v>281.24900000000002</v>
      </c>
      <c r="W63" s="33">
        <v>279.339</v>
      </c>
      <c r="X63" s="33">
        <v>342.26600000000002</v>
      </c>
      <c r="Y63" s="33">
        <v>221.22300000000001</v>
      </c>
      <c r="Z63" s="33"/>
      <c r="AA63" s="33"/>
    </row>
    <row r="64" spans="1:27">
      <c r="A64" s="34" t="s">
        <v>118</v>
      </c>
      <c r="B64" s="33">
        <v>390.44299999999998</v>
      </c>
      <c r="C64" s="33">
        <v>324.02499999999998</v>
      </c>
      <c r="D64" s="33">
        <v>308.82400000000001</v>
      </c>
      <c r="E64" s="33">
        <v>300.74099999999999</v>
      </c>
      <c r="F64" s="33">
        <v>263.93799999999999</v>
      </c>
      <c r="G64" s="33">
        <v>347.928</v>
      </c>
      <c r="H64" s="33">
        <v>384.49599999999998</v>
      </c>
      <c r="I64" s="33">
        <v>474.92200000000003</v>
      </c>
      <c r="J64" s="33">
        <v>355.77100000000002</v>
      </c>
      <c r="K64" s="33">
        <v>254.56800000000001</v>
      </c>
      <c r="L64" s="33">
        <v>235.643</v>
      </c>
      <c r="M64" s="33">
        <v>168.8</v>
      </c>
      <c r="N64" s="33">
        <v>145.83099999999999</v>
      </c>
      <c r="O64" s="33">
        <v>147.46899999999999</v>
      </c>
      <c r="P64" s="33">
        <v>192.82</v>
      </c>
      <c r="Q64" s="33">
        <v>173.803</v>
      </c>
      <c r="R64" s="33"/>
      <c r="S64" s="33">
        <v>187.07599999999999</v>
      </c>
      <c r="T64" s="33">
        <v>181.44900000000001</v>
      </c>
      <c r="U64" s="33">
        <v>183.16499999999999</v>
      </c>
      <c r="V64" s="33">
        <v>185.12100000000001</v>
      </c>
      <c r="W64" s="33">
        <v>197.40700000000001</v>
      </c>
      <c r="X64" s="33">
        <v>177.851</v>
      </c>
      <c r="Y64" s="33">
        <v>390.05399999999997</v>
      </c>
      <c r="Z64" s="33">
        <v>448.858</v>
      </c>
      <c r="AA64" s="33">
        <v>368.69200000000001</v>
      </c>
    </row>
    <row r="65" spans="1:27">
      <c r="A65" s="34" t="s">
        <v>119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>
      <c r="A66" s="34" t="s">
        <v>120</v>
      </c>
      <c r="B66" s="33"/>
      <c r="C66" s="33"/>
      <c r="D66" s="33"/>
      <c r="E66" s="33"/>
      <c r="F66" s="33"/>
      <c r="G66" s="33"/>
      <c r="H66" s="33">
        <v>536.12099999999998</v>
      </c>
      <c r="I66" s="33">
        <v>641.86199999999997</v>
      </c>
      <c r="J66" s="33">
        <v>465.28800000000001</v>
      </c>
      <c r="K66" s="33">
        <v>556.72900000000004</v>
      </c>
      <c r="L66" s="33">
        <v>188.578</v>
      </c>
      <c r="M66" s="33">
        <v>109.78400000000001</v>
      </c>
      <c r="N66" s="33"/>
      <c r="O66" s="33">
        <v>129.34200000000001</v>
      </c>
      <c r="P66" s="33">
        <v>205.18299999999999</v>
      </c>
      <c r="Q66" s="33">
        <v>176.989</v>
      </c>
      <c r="R66" s="33"/>
      <c r="S66" s="33">
        <v>51.363999999999997</v>
      </c>
      <c r="T66" s="33"/>
      <c r="U66" s="33"/>
      <c r="V66" s="33"/>
      <c r="W66" s="33"/>
      <c r="X66" s="33"/>
      <c r="Y66" s="33"/>
      <c r="Z66" s="33"/>
      <c r="AA66" s="33"/>
    </row>
    <row r="67" spans="1:27">
      <c r="A67" s="34" t="s">
        <v>121</v>
      </c>
      <c r="B67" s="33"/>
      <c r="C67" s="33"/>
      <c r="D67" s="33"/>
      <c r="E67" s="33"/>
      <c r="F67" s="33"/>
      <c r="G67" s="33"/>
      <c r="H67" s="33"/>
      <c r="I67" s="33"/>
      <c r="J67" s="33"/>
      <c r="K67" s="33">
        <v>1152.7850000000001</v>
      </c>
      <c r="L67" s="33">
        <v>305.697</v>
      </c>
      <c r="M67" s="33">
        <v>219.21799999999999</v>
      </c>
      <c r="N67" s="33">
        <v>322.3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1:27">
      <c r="A68" s="34" t="s">
        <v>122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>
        <v>447.375</v>
      </c>
      <c r="M68" s="33">
        <v>686.60299999999995</v>
      </c>
      <c r="N68" s="33">
        <v>860.95899999999995</v>
      </c>
      <c r="O68" s="33">
        <v>790.61300000000006</v>
      </c>
      <c r="P68" s="33">
        <v>733.8</v>
      </c>
      <c r="Q68" s="33">
        <v>908.97399999999993</v>
      </c>
      <c r="R68" s="33"/>
      <c r="S68" s="33">
        <v>1066.01</v>
      </c>
      <c r="T68" s="33">
        <v>1197.184</v>
      </c>
      <c r="U68" s="33">
        <v>1059.2470000000001</v>
      </c>
      <c r="V68" s="33">
        <v>1179.027</v>
      </c>
      <c r="W68" s="33">
        <v>1007.351</v>
      </c>
      <c r="X68" s="33">
        <v>989.25599999999997</v>
      </c>
      <c r="Y68" s="33">
        <v>911.95399999999995</v>
      </c>
      <c r="Z68" s="33">
        <v>958.346</v>
      </c>
      <c r="AA68" s="33">
        <v>912.42399999999998</v>
      </c>
    </row>
    <row r="69" spans="1:27">
      <c r="A69" s="34" t="s">
        <v>97</v>
      </c>
      <c r="B69" s="33">
        <v>54.427999999999997</v>
      </c>
      <c r="C69" s="33">
        <v>54.826000000000001</v>
      </c>
      <c r="D69" s="33">
        <v>65.540000000000006</v>
      </c>
      <c r="E69" s="33">
        <v>25.5886</v>
      </c>
      <c r="F69" s="33">
        <v>43.082000000000001</v>
      </c>
      <c r="G69" s="33">
        <v>31.219000000000001</v>
      </c>
      <c r="H69" s="33">
        <v>48.445999999999998</v>
      </c>
      <c r="I69" s="33">
        <v>49.195</v>
      </c>
      <c r="J69" s="33">
        <v>38.066000000000003</v>
      </c>
      <c r="K69" s="33">
        <v>56.543999999999997</v>
      </c>
      <c r="L69" s="33">
        <v>63.286000000000001</v>
      </c>
      <c r="M69" s="33">
        <v>65.198999999999998</v>
      </c>
      <c r="N69" s="33">
        <v>59.344000000000001</v>
      </c>
      <c r="O69" s="33">
        <v>19.663</v>
      </c>
      <c r="P69" s="33">
        <v>17.297000000000001</v>
      </c>
      <c r="Q69" s="33">
        <v>16.766999999999999</v>
      </c>
      <c r="R69" s="33"/>
      <c r="S69" s="33">
        <v>18.54</v>
      </c>
      <c r="T69" s="33">
        <v>47.88</v>
      </c>
      <c r="U69" s="33">
        <v>86.528000000000006</v>
      </c>
      <c r="V69" s="33">
        <v>188.518</v>
      </c>
      <c r="W69" s="33">
        <v>187.77099999999999</v>
      </c>
      <c r="X69" s="33">
        <v>69.067999999999998</v>
      </c>
      <c r="Y69" s="33">
        <v>49.034999999999997</v>
      </c>
      <c r="Z69" s="33">
        <v>65.397999999999996</v>
      </c>
      <c r="AA69" s="33">
        <v>69.744</v>
      </c>
    </row>
    <row r="70" spans="1:27">
      <c r="A70" s="34" t="s">
        <v>123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>
        <v>347.57100000000003</v>
      </c>
      <c r="X70" s="33"/>
      <c r="Y70" s="33"/>
      <c r="Z70" s="33"/>
      <c r="AA70" s="33"/>
    </row>
    <row r="71" spans="1:27">
      <c r="A71" s="34" t="s">
        <v>126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>
        <v>237.727</v>
      </c>
      <c r="AA71" s="33">
        <v>230.53399999999999</v>
      </c>
    </row>
    <row r="72" spans="1:27">
      <c r="A72" s="31" t="s">
        <v>124</v>
      </c>
      <c r="B72" s="30">
        <v>1184.2399999999998</v>
      </c>
      <c r="C72" s="30">
        <v>1103.9479999999999</v>
      </c>
      <c r="D72" s="30">
        <v>1059.434</v>
      </c>
      <c r="E72" s="30">
        <v>1006.1966</v>
      </c>
      <c r="F72" s="30">
        <v>1020.298</v>
      </c>
      <c r="G72" s="30">
        <v>992.11200000000008</v>
      </c>
      <c r="H72" s="30">
        <v>1594.4099999999999</v>
      </c>
      <c r="I72" s="30">
        <v>1763.4849999999997</v>
      </c>
      <c r="J72" s="30">
        <v>1545.442</v>
      </c>
      <c r="K72" s="30">
        <v>2557.616</v>
      </c>
      <c r="L72" s="30">
        <v>1758.0459999999998</v>
      </c>
      <c r="M72" s="30">
        <v>1742.5889999999999</v>
      </c>
      <c r="N72" s="30">
        <v>1880.002</v>
      </c>
      <c r="O72" s="30">
        <v>1513.4929999999999</v>
      </c>
      <c r="P72" s="30">
        <v>1542.768</v>
      </c>
      <c r="Q72" s="30">
        <v>1589.4009999999998</v>
      </c>
      <c r="R72" s="30"/>
      <c r="S72" s="30">
        <v>1656.7950000000001</v>
      </c>
      <c r="T72" s="30">
        <v>1757.2399999999998</v>
      </c>
      <c r="U72" s="30">
        <v>1620.4610000000002</v>
      </c>
      <c r="V72" s="30">
        <v>1833.915</v>
      </c>
      <c r="W72" s="30">
        <v>2019.4389999999999</v>
      </c>
      <c r="X72" s="30">
        <v>1578.4409999999998</v>
      </c>
      <c r="Y72" s="30">
        <v>1572.2660000000001</v>
      </c>
      <c r="Z72" s="30">
        <v>1710.329</v>
      </c>
      <c r="AA72" s="30">
        <v>1581.3940000000002</v>
      </c>
    </row>
    <row r="73" spans="1:27">
      <c r="A73" s="19" t="s">
        <v>125</v>
      </c>
      <c r="B73" s="20">
        <v>7280.1450000000004</v>
      </c>
      <c r="C73" s="20">
        <v>7157.0659999999998</v>
      </c>
      <c r="D73" s="20">
        <v>5977.1549999999997</v>
      </c>
      <c r="E73" s="20">
        <v>6921.1170000000002</v>
      </c>
      <c r="F73" s="20">
        <v>7487.4719999999998</v>
      </c>
      <c r="G73" s="20">
        <v>7505.4929999999995</v>
      </c>
      <c r="H73" s="20">
        <v>8811.7880000000005</v>
      </c>
      <c r="I73" s="20">
        <v>8136.8829999999998</v>
      </c>
      <c r="J73" s="20">
        <v>7296.7780000000002</v>
      </c>
      <c r="K73" s="20">
        <v>8631.9610000000011</v>
      </c>
      <c r="L73" s="20">
        <v>7140.9</v>
      </c>
      <c r="M73" s="20">
        <v>5521.1659999999993</v>
      </c>
      <c r="N73" s="20">
        <v>5555.5879999999997</v>
      </c>
      <c r="O73" s="20">
        <v>4483.4310000000005</v>
      </c>
      <c r="P73" s="20">
        <v>4219.3220000000001</v>
      </c>
      <c r="Q73" s="20">
        <v>4099.95</v>
      </c>
      <c r="R73" s="20"/>
      <c r="S73" s="20">
        <v>4046.49</v>
      </c>
      <c r="T73" s="20">
        <v>4031.99</v>
      </c>
      <c r="U73" s="20">
        <v>3899.0729999999994</v>
      </c>
      <c r="V73" s="20">
        <v>3952.1</v>
      </c>
      <c r="W73" s="20">
        <v>4129.05</v>
      </c>
      <c r="X73" s="20">
        <v>3804.192</v>
      </c>
      <c r="Y73" s="20">
        <v>3748.2429999999999</v>
      </c>
      <c r="Z73" s="20">
        <v>3671.1930000000002</v>
      </c>
      <c r="AA73" s="12">
        <v>3490.5240000000003</v>
      </c>
    </row>
  </sheetData>
  <sortState xmlns:xlrd2="http://schemas.microsoft.com/office/spreadsheetml/2017/richdata2" ref="AL3:BY27">
    <sortCondition ref="AL3:AL27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26"/>
  <sheetViews>
    <sheetView topLeftCell="A10" workbookViewId="0">
      <selection activeCell="H35" sqref="H35"/>
    </sheetView>
  </sheetViews>
  <sheetFormatPr defaultRowHeight="15"/>
  <cols>
    <col min="1" max="1" width="8.85546875" customWidth="1"/>
  </cols>
  <sheetData>
    <row r="1" spans="1:5">
      <c r="A1" s="3"/>
      <c r="B1" s="3" t="s">
        <v>147</v>
      </c>
      <c r="C1" s="3" t="s">
        <v>148</v>
      </c>
      <c r="D1" s="3"/>
      <c r="E1" s="3"/>
    </row>
    <row r="2" spans="1:5">
      <c r="A2" s="4" t="s">
        <v>46</v>
      </c>
      <c r="B2" s="28">
        <v>0.65631936971560334</v>
      </c>
      <c r="C2" s="28">
        <v>0.26513326075010124</v>
      </c>
      <c r="D2" s="45">
        <f t="shared" ref="D2:D11" si="0">+B2/C2</f>
        <v>2.4754320444699345</v>
      </c>
      <c r="E2" s="44">
        <f>+B2-C2</f>
        <v>0.3911861089655021</v>
      </c>
    </row>
    <row r="3" spans="1:5">
      <c r="A3" s="4" t="s">
        <v>47</v>
      </c>
      <c r="B3" s="28">
        <v>0.65573720073664821</v>
      </c>
      <c r="C3" s="28">
        <v>0.26957114096020734</v>
      </c>
      <c r="D3" s="45">
        <f t="shared" si="0"/>
        <v>2.4325200331197347</v>
      </c>
      <c r="E3" s="44">
        <f t="shared" ref="E3:E25" si="1">+B3-C3</f>
        <v>0.38616605977644086</v>
      </c>
    </row>
    <row r="4" spans="1:5">
      <c r="A4" s="4" t="s">
        <v>48</v>
      </c>
      <c r="B4" s="28">
        <v>0.68343866591294522</v>
      </c>
      <c r="C4" s="28">
        <v>0.26872568222053089</v>
      </c>
      <c r="D4" s="45">
        <f t="shared" si="0"/>
        <v>2.5432577201611801</v>
      </c>
      <c r="E4" s="44">
        <f t="shared" si="1"/>
        <v>0.41471298369241433</v>
      </c>
    </row>
    <row r="5" spans="1:5">
      <c r="A5" s="4" t="s">
        <v>49</v>
      </c>
      <c r="B5" s="28">
        <v>0.68119481246501212</v>
      </c>
      <c r="C5" s="28">
        <v>0.28713156053026567</v>
      </c>
      <c r="D5" s="45">
        <f t="shared" si="0"/>
        <v>2.3724135765744547</v>
      </c>
      <c r="E5" s="44">
        <f t="shared" si="1"/>
        <v>0.39406325193474645</v>
      </c>
    </row>
    <row r="6" spans="1:5">
      <c r="A6" s="4" t="s">
        <v>50</v>
      </c>
      <c r="B6" s="28">
        <v>0.69605807252415997</v>
      </c>
      <c r="C6" s="28">
        <v>0.28892591628205716</v>
      </c>
      <c r="D6" s="45">
        <f t="shared" si="0"/>
        <v>2.4091230080054484</v>
      </c>
      <c r="E6" s="44">
        <f t="shared" si="1"/>
        <v>0.40713215624210281</v>
      </c>
    </row>
    <row r="7" spans="1:5">
      <c r="A7" s="4" t="s">
        <v>51</v>
      </c>
      <c r="B7" s="28">
        <v>0.65479062424095213</v>
      </c>
      <c r="C7" s="28">
        <v>0.29031979644013345</v>
      </c>
      <c r="D7" s="45">
        <f t="shared" si="0"/>
        <v>2.255411557427073</v>
      </c>
      <c r="E7" s="44">
        <f t="shared" si="1"/>
        <v>0.36447082780081869</v>
      </c>
    </row>
    <row r="8" spans="1:5">
      <c r="A8" s="4" t="s">
        <v>52</v>
      </c>
      <c r="B8" s="28">
        <v>0.59612682823429664</v>
      </c>
      <c r="C8" s="28">
        <v>0.25719217066733646</v>
      </c>
      <c r="D8" s="45">
        <f t="shared" si="0"/>
        <v>2.3178264979354797</v>
      </c>
      <c r="E8" s="44">
        <f t="shared" si="1"/>
        <v>0.33893465756696017</v>
      </c>
    </row>
    <row r="9" spans="1:5">
      <c r="A9" s="4" t="s">
        <v>53</v>
      </c>
      <c r="B9" s="28">
        <v>0.61853514299563739</v>
      </c>
      <c r="C9" s="28">
        <v>0.25367796605629905</v>
      </c>
      <c r="D9" s="45">
        <f t="shared" si="0"/>
        <v>2.4382690882122775</v>
      </c>
      <c r="E9" s="44">
        <f t="shared" si="1"/>
        <v>0.36485717693933833</v>
      </c>
    </row>
    <row r="10" spans="1:5">
      <c r="A10" s="4" t="s">
        <v>54</v>
      </c>
      <c r="B10" s="28">
        <v>0.63452223550508069</v>
      </c>
      <c r="C10" s="28">
        <v>0.24852042989921988</v>
      </c>
      <c r="D10" s="45">
        <f t="shared" si="0"/>
        <v>2.5531994925422929</v>
      </c>
      <c r="E10" s="44">
        <f t="shared" si="1"/>
        <v>0.38600180560586084</v>
      </c>
    </row>
    <row r="11" spans="1:5">
      <c r="A11" s="4" t="s">
        <v>55</v>
      </c>
      <c r="B11" s="28">
        <v>0.62376692913385823</v>
      </c>
      <c r="C11" s="28">
        <v>0.24175479074202114</v>
      </c>
      <c r="D11" s="45">
        <f t="shared" si="0"/>
        <v>2.5801636741895466</v>
      </c>
      <c r="E11" s="44">
        <f t="shared" si="1"/>
        <v>0.38201213839183712</v>
      </c>
    </row>
    <row r="12" spans="1:5">
      <c r="A12" s="4" t="s">
        <v>56</v>
      </c>
      <c r="B12" s="28">
        <v>0.60447686362249564</v>
      </c>
      <c r="C12" s="28">
        <v>0.22283779677331522</v>
      </c>
      <c r="D12" s="45">
        <f>+B12/C12</f>
        <v>2.7126316647144377</v>
      </c>
      <c r="E12" s="44">
        <f t="shared" si="1"/>
        <v>0.38163906684918042</v>
      </c>
    </row>
    <row r="13" spans="1:5">
      <c r="A13" s="4" t="s">
        <v>57</v>
      </c>
      <c r="B13" s="28">
        <v>0.52472623164323884</v>
      </c>
      <c r="C13" s="28">
        <v>0.21459496023706356</v>
      </c>
      <c r="D13" s="45">
        <f t="shared" ref="D13:D25" si="2">+B13/C13</f>
        <v>2.4451936385811321</v>
      </c>
      <c r="E13" s="44">
        <f t="shared" si="1"/>
        <v>0.31013127140617525</v>
      </c>
    </row>
    <row r="14" spans="1:5">
      <c r="A14" s="4" t="s">
        <v>58</v>
      </c>
      <c r="B14" s="28">
        <v>0.47029242787972497</v>
      </c>
      <c r="C14" s="28">
        <v>0.21025343224539655</v>
      </c>
      <c r="D14" s="45">
        <f t="shared" si="2"/>
        <v>2.2367883504076396</v>
      </c>
      <c r="E14" s="44">
        <f t="shared" si="1"/>
        <v>0.26003899563432842</v>
      </c>
    </row>
    <row r="15" spans="1:5">
      <c r="A15" s="4" t="s">
        <v>59</v>
      </c>
      <c r="B15" s="28">
        <v>0.35052613108549802</v>
      </c>
      <c r="C15" s="28">
        <v>0.19993124820151847</v>
      </c>
      <c r="D15" s="45">
        <f t="shared" si="2"/>
        <v>1.7532333451556763</v>
      </c>
      <c r="E15" s="44">
        <f t="shared" si="1"/>
        <v>0.15059488288397954</v>
      </c>
    </row>
    <row r="16" spans="1:5">
      <c r="A16" s="4" t="s">
        <v>60</v>
      </c>
      <c r="B16" s="28">
        <v>0.25238187692015329</v>
      </c>
      <c r="C16" s="28">
        <v>0.20754108590127324</v>
      </c>
      <c r="D16" s="45">
        <f t="shared" si="2"/>
        <v>1.2160574173742673</v>
      </c>
      <c r="E16" s="44">
        <f t="shared" si="1"/>
        <v>4.4840791018880055E-2</v>
      </c>
    </row>
    <row r="17" spans="1:10">
      <c r="A17" s="4" t="s">
        <v>61</v>
      </c>
      <c r="B17" s="28">
        <v>0.32879024839006438</v>
      </c>
      <c r="C17" s="28">
        <v>0.2514061178869606</v>
      </c>
      <c r="D17" s="45">
        <f t="shared" si="2"/>
        <v>1.3078052799729316</v>
      </c>
      <c r="E17" s="44">
        <f t="shared" si="1"/>
        <v>7.7384130503103776E-2</v>
      </c>
    </row>
    <row r="18" spans="1:10">
      <c r="A18" s="4" t="s">
        <v>62</v>
      </c>
      <c r="B18" s="28">
        <v>0.28383733883445073</v>
      </c>
      <c r="C18" s="28">
        <v>0.26169384340437796</v>
      </c>
      <c r="D18" s="45">
        <f t="shared" si="2"/>
        <v>1.0846160350660443</v>
      </c>
      <c r="E18" s="44">
        <f t="shared" si="1"/>
        <v>2.2143495430072768E-2</v>
      </c>
    </row>
    <row r="19" spans="1:10">
      <c r="A19" s="4" t="s">
        <v>63</v>
      </c>
      <c r="B19" s="28">
        <v>0.2336611705775366</v>
      </c>
      <c r="C19" s="28">
        <v>0.2693681857254735</v>
      </c>
      <c r="D19" s="45">
        <f t="shared" si="2"/>
        <v>0.86744160208909127</v>
      </c>
      <c r="E19" s="44">
        <f t="shared" si="1"/>
        <v>-3.5707015147936894E-2</v>
      </c>
    </row>
    <row r="20" spans="1:10">
      <c r="A20" s="4" t="s">
        <v>64</v>
      </c>
      <c r="B20" s="28">
        <v>0.26059828926419631</v>
      </c>
      <c r="C20" s="28">
        <v>0.28313050924451943</v>
      </c>
      <c r="D20" s="45">
        <f t="shared" si="2"/>
        <v>0.92041754864056824</v>
      </c>
      <c r="E20" s="44">
        <f t="shared" si="1"/>
        <v>-2.253221998032312E-2</v>
      </c>
    </row>
    <row r="21" spans="1:10">
      <c r="A21" s="4" t="s">
        <v>65</v>
      </c>
      <c r="B21" s="28">
        <v>0.26363760882182236</v>
      </c>
      <c r="C21" s="28">
        <v>0.28483715316211877</v>
      </c>
      <c r="D21" s="45">
        <f t="shared" si="2"/>
        <v>0.92557310693162831</v>
      </c>
      <c r="E21" s="44">
        <f t="shared" si="1"/>
        <v>-2.1199544340296417E-2</v>
      </c>
    </row>
    <row r="22" spans="1:10">
      <c r="A22" s="4" t="s">
        <v>66</v>
      </c>
      <c r="B22" s="28">
        <v>0.30135560288239932</v>
      </c>
      <c r="C22" s="28">
        <v>0.28392895921763323</v>
      </c>
      <c r="D22" s="45">
        <f t="shared" si="2"/>
        <v>1.0613767743620983</v>
      </c>
      <c r="E22" s="44">
        <f t="shared" si="1"/>
        <v>1.7426643664766095E-2</v>
      </c>
    </row>
    <row r="23" spans="1:10">
      <c r="A23" s="4" t="s">
        <v>77</v>
      </c>
      <c r="B23" s="28">
        <v>0.40156891900571651</v>
      </c>
      <c r="C23" s="28">
        <v>0.30231566557059675</v>
      </c>
      <c r="D23" s="45">
        <f t="shared" si="2"/>
        <v>1.3283099909751193</v>
      </c>
      <c r="E23" s="44">
        <f t="shared" si="1"/>
        <v>9.9253253435119759E-2</v>
      </c>
    </row>
    <row r="24" spans="1:10">
      <c r="A24" s="4" t="s">
        <v>78</v>
      </c>
      <c r="B24" s="28">
        <v>0.4290070040383645</v>
      </c>
      <c r="C24" s="28">
        <v>0.30627443353283745</v>
      </c>
      <c r="D24" s="45">
        <f t="shared" si="2"/>
        <v>1.4007274426723189</v>
      </c>
      <c r="E24" s="44">
        <f t="shared" si="1"/>
        <v>0.12273257050552705</v>
      </c>
    </row>
    <row r="25" spans="1:10">
      <c r="A25" s="4" t="s">
        <v>69</v>
      </c>
      <c r="B25" s="28">
        <v>0.44366317953679629</v>
      </c>
      <c r="C25" s="28">
        <v>0.30015226462491623</v>
      </c>
      <c r="D25" s="45">
        <f t="shared" si="2"/>
        <v>1.4781270435897518</v>
      </c>
      <c r="E25" s="44">
        <f t="shared" si="1"/>
        <v>0.14351091491188006</v>
      </c>
    </row>
    <row r="26" spans="1:10">
      <c r="A26" s="4" t="s">
        <v>70</v>
      </c>
      <c r="B26" s="21"/>
      <c r="C26" s="21"/>
      <c r="D26" s="45"/>
      <c r="E26" s="8"/>
      <c r="J26" s="3" t="s">
        <v>149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B26"/>
  <sheetViews>
    <sheetView topLeftCell="J1" workbookViewId="0">
      <selection activeCell="U30" sqref="U30"/>
    </sheetView>
  </sheetViews>
  <sheetFormatPr defaultRowHeight="15"/>
  <cols>
    <col min="1" max="1" width="18.140625" customWidth="1"/>
    <col min="6" max="6" width="9.7109375" bestFit="1" customWidth="1"/>
    <col min="7" max="7" width="8.7109375" customWidth="1"/>
    <col min="8" max="25" width="9.7109375" bestFit="1" customWidth="1"/>
    <col min="26" max="28" width="9.85546875" bestFit="1" customWidth="1"/>
  </cols>
  <sheetData>
    <row r="1" spans="1:28">
      <c r="A1" s="3"/>
      <c r="B1" s="22" t="s">
        <v>46</v>
      </c>
      <c r="C1" s="22" t="s">
        <v>47</v>
      </c>
      <c r="D1" s="22" t="s">
        <v>48</v>
      </c>
      <c r="E1" s="22" t="s">
        <v>49</v>
      </c>
      <c r="F1" s="22" t="s">
        <v>50</v>
      </c>
      <c r="G1" s="22" t="s">
        <v>51</v>
      </c>
      <c r="H1" s="22" t="s">
        <v>52</v>
      </c>
      <c r="I1" s="22" t="s">
        <v>53</v>
      </c>
      <c r="J1" s="22" t="s">
        <v>54</v>
      </c>
      <c r="K1" s="22" t="s">
        <v>55</v>
      </c>
      <c r="L1" s="22" t="s">
        <v>56</v>
      </c>
      <c r="M1" s="22" t="s">
        <v>57</v>
      </c>
      <c r="N1" s="22" t="s">
        <v>58</v>
      </c>
      <c r="O1" s="22" t="s">
        <v>59</v>
      </c>
      <c r="P1" s="22" t="s">
        <v>60</v>
      </c>
      <c r="Q1" s="22" t="s">
        <v>61</v>
      </c>
      <c r="R1" s="22" t="s">
        <v>62</v>
      </c>
      <c r="S1" s="22" t="s">
        <v>63</v>
      </c>
      <c r="T1" s="22" t="s">
        <v>64</v>
      </c>
      <c r="U1" s="22" t="s">
        <v>65</v>
      </c>
      <c r="V1" s="22" t="s">
        <v>66</v>
      </c>
      <c r="W1" s="22" t="s">
        <v>67</v>
      </c>
      <c r="X1" s="22" t="s">
        <v>68</v>
      </c>
      <c r="Y1" s="22" t="s">
        <v>69</v>
      </c>
      <c r="Z1" s="22" t="s">
        <v>70</v>
      </c>
      <c r="AA1" s="22" t="s">
        <v>230</v>
      </c>
      <c r="AB1" s="22" t="s">
        <v>249</v>
      </c>
    </row>
    <row r="2" spans="1:28">
      <c r="A2" s="3" t="s">
        <v>150</v>
      </c>
      <c r="B2" s="8">
        <v>-9202.5779999999995</v>
      </c>
      <c r="C2" s="8">
        <v>-9437.598</v>
      </c>
      <c r="D2" s="8">
        <v>-9666.8200000000015</v>
      </c>
      <c r="E2" s="8">
        <v>-9502.07</v>
      </c>
      <c r="F2" s="8">
        <v>-10110.18</v>
      </c>
      <c r="G2" s="8">
        <v>-9997.7290000000012</v>
      </c>
      <c r="H2" s="8">
        <v>-10130.279</v>
      </c>
      <c r="I2" s="8">
        <v>-10661.896000000001</v>
      </c>
      <c r="J2" s="8">
        <v>-12178.198999999999</v>
      </c>
      <c r="K2" s="8">
        <v>-12885.682999999999</v>
      </c>
      <c r="L2" s="8">
        <v>-13732.754000000003</v>
      </c>
      <c r="M2" s="8">
        <v>-13802.035</v>
      </c>
      <c r="N2" s="8">
        <v>-13662.118999999999</v>
      </c>
      <c r="O2" s="8">
        <v>-13364.986999999999</v>
      </c>
      <c r="P2" s="8">
        <v>-12416.139000000001</v>
      </c>
      <c r="Q2" s="8">
        <v>-12569.096</v>
      </c>
      <c r="R2" s="8">
        <v>-13228.96</v>
      </c>
      <c r="S2" s="8">
        <v>-13265.573000000002</v>
      </c>
      <c r="T2" s="8">
        <v>-13463.982</v>
      </c>
      <c r="U2" s="8">
        <v>-14355.939</v>
      </c>
      <c r="V2" s="8">
        <v>-15436.972000000002</v>
      </c>
      <c r="W2" s="8">
        <v>-19334.167999999998</v>
      </c>
      <c r="X2" s="8">
        <v>-21246.440999999999</v>
      </c>
      <c r="Y2" s="8">
        <v>-22532.383000000002</v>
      </c>
      <c r="Z2" s="8">
        <v>-23450.346000000001</v>
      </c>
      <c r="AA2" s="8">
        <v>-23436.576000000001</v>
      </c>
      <c r="AB2" s="8">
        <v>-24651.519</v>
      </c>
    </row>
    <row r="3" spans="1:28">
      <c r="A3" s="3" t="s">
        <v>151</v>
      </c>
      <c r="B3" s="8">
        <v>2389.558</v>
      </c>
      <c r="C3" s="8">
        <v>2342.4110000000001</v>
      </c>
      <c r="D3" s="8">
        <v>2418.9900000000002</v>
      </c>
      <c r="E3" s="8">
        <v>2206.308</v>
      </c>
      <c r="F3" s="8">
        <v>2259.4189999999999</v>
      </c>
      <c r="G3" s="8">
        <v>1910.4099999999999</v>
      </c>
      <c r="H3" s="8">
        <v>1711.606</v>
      </c>
      <c r="I3" s="8">
        <v>1729.63</v>
      </c>
      <c r="J3" s="8">
        <v>1507.549</v>
      </c>
      <c r="K3" s="8">
        <v>1399.0149999999999</v>
      </c>
      <c r="L3" s="8">
        <v>1845.1120000000001</v>
      </c>
      <c r="M3" s="8">
        <v>2117.9560000000001</v>
      </c>
      <c r="N3" s="8">
        <v>2103.7420000000002</v>
      </c>
      <c r="O3" s="8">
        <v>3176.9449999999997</v>
      </c>
      <c r="P3" s="8">
        <v>4449.6859999999997</v>
      </c>
      <c r="Q3" s="8">
        <v>4349.0110000000004</v>
      </c>
      <c r="R3" s="8">
        <v>4973.5510000000004</v>
      </c>
      <c r="S3" s="8">
        <v>5526.9500000000007</v>
      </c>
      <c r="T3" s="8">
        <v>5116.5909999999994</v>
      </c>
      <c r="U3" s="8">
        <v>5270.9869999999992</v>
      </c>
      <c r="V3" s="8">
        <v>5106.4969999999994</v>
      </c>
      <c r="W3" s="8">
        <v>6830.1149999999998</v>
      </c>
      <c r="X3" s="8">
        <v>7648.6350000000002</v>
      </c>
      <c r="Y3" s="8">
        <v>7858.6669999999995</v>
      </c>
      <c r="Z3" s="8">
        <v>8076.4</v>
      </c>
      <c r="AA3" s="8">
        <v>9036.2000000000007</v>
      </c>
      <c r="AB3" s="8">
        <v>8210.8029999999999</v>
      </c>
    </row>
    <row r="4" spans="1:28">
      <c r="A4" s="27" t="s">
        <v>152</v>
      </c>
      <c r="B4" s="46">
        <v>-6813.0199999999995</v>
      </c>
      <c r="C4" s="46">
        <v>-7095.1869999999999</v>
      </c>
      <c r="D4" s="46">
        <v>-7247.8300000000017</v>
      </c>
      <c r="E4" s="46">
        <v>-7295.7619999999997</v>
      </c>
      <c r="F4" s="46">
        <v>-7850.7610000000004</v>
      </c>
      <c r="G4" s="46">
        <v>-8087.3190000000013</v>
      </c>
      <c r="H4" s="46">
        <v>-8418.6730000000007</v>
      </c>
      <c r="I4" s="46">
        <v>-8932.2659999999996</v>
      </c>
      <c r="J4" s="46">
        <v>-10670.649999999998</v>
      </c>
      <c r="K4" s="46">
        <v>-11486.668</v>
      </c>
      <c r="L4" s="46">
        <v>-11887.642000000003</v>
      </c>
      <c r="M4" s="46">
        <v>-11684.079</v>
      </c>
      <c r="N4" s="46">
        <v>-11558.376999999999</v>
      </c>
      <c r="O4" s="46">
        <v>-10188.041999999999</v>
      </c>
      <c r="P4" s="46">
        <v>-7966.4530000000013</v>
      </c>
      <c r="Q4" s="46">
        <v>-8220.0849999999991</v>
      </c>
      <c r="R4" s="46">
        <v>-8255.4089999999997</v>
      </c>
      <c r="S4" s="46">
        <v>-7738.6230000000014</v>
      </c>
      <c r="T4" s="46">
        <v>-8347.3909999999996</v>
      </c>
      <c r="U4" s="46">
        <v>-9084.9520000000011</v>
      </c>
      <c r="V4" s="46">
        <v>-10330.475000000002</v>
      </c>
      <c r="W4" s="46">
        <v>-12504.052999999998</v>
      </c>
      <c r="X4" s="46">
        <v>-13597.805999999999</v>
      </c>
      <c r="Y4" s="46">
        <v>-14673.716000000002</v>
      </c>
      <c r="Z4" s="46">
        <v>-15373.971</v>
      </c>
      <c r="AA4" s="46">
        <v>-14400.376</v>
      </c>
      <c r="AB4" s="46">
        <v>-16440.716</v>
      </c>
    </row>
    <row r="26" spans="14:14">
      <c r="N26" s="47" t="s">
        <v>243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7"/>
  <sheetViews>
    <sheetView topLeftCell="I10" workbookViewId="0">
      <selection activeCell="W10" sqref="W10"/>
    </sheetView>
  </sheetViews>
  <sheetFormatPr defaultRowHeight="15"/>
  <cols>
    <col min="1" max="1" width="21.7109375" customWidth="1"/>
    <col min="3" max="3" width="10.140625" bestFit="1" customWidth="1"/>
  </cols>
  <sheetData>
    <row r="1" spans="1:28">
      <c r="A1" s="3"/>
      <c r="B1" s="22" t="s">
        <v>46</v>
      </c>
      <c r="C1" s="22" t="s">
        <v>47</v>
      </c>
      <c r="D1" s="22" t="s">
        <v>48</v>
      </c>
      <c r="E1" s="22" t="s">
        <v>49</v>
      </c>
      <c r="F1" s="22" t="s">
        <v>50</v>
      </c>
      <c r="G1" s="22" t="s">
        <v>51</v>
      </c>
      <c r="H1" s="22" t="s">
        <v>52</v>
      </c>
      <c r="I1" s="22" t="s">
        <v>53</v>
      </c>
      <c r="J1" s="22" t="s">
        <v>54</v>
      </c>
      <c r="K1" s="22" t="s">
        <v>55</v>
      </c>
      <c r="L1" s="22" t="s">
        <v>56</v>
      </c>
      <c r="M1" s="22" t="s">
        <v>57</v>
      </c>
      <c r="N1" s="22" t="s">
        <v>58</v>
      </c>
      <c r="O1" s="22" t="s">
        <v>59</v>
      </c>
      <c r="P1" s="22" t="s">
        <v>60</v>
      </c>
      <c r="Q1" s="22" t="s">
        <v>61</v>
      </c>
      <c r="R1" s="22" t="s">
        <v>62</v>
      </c>
      <c r="S1" s="22" t="s">
        <v>63</v>
      </c>
      <c r="T1" s="22" t="s">
        <v>64</v>
      </c>
      <c r="U1" s="22" t="s">
        <v>65</v>
      </c>
      <c r="V1" s="22" t="s">
        <v>66</v>
      </c>
      <c r="W1" s="22" t="s">
        <v>67</v>
      </c>
      <c r="X1" s="22" t="s">
        <v>68</v>
      </c>
      <c r="Y1" s="22" t="s">
        <v>69</v>
      </c>
      <c r="Z1" s="22" t="s">
        <v>70</v>
      </c>
      <c r="AA1" s="22" t="s">
        <v>230</v>
      </c>
      <c r="AB1" s="22" t="s">
        <v>249</v>
      </c>
    </row>
    <row r="2" spans="1:28">
      <c r="A2" s="3" t="s">
        <v>153</v>
      </c>
      <c r="B2" s="21">
        <v>5775.3799999999992</v>
      </c>
      <c r="C2" s="21">
        <v>5753.5630000000001</v>
      </c>
      <c r="D2" s="21">
        <v>5299.5130000000008</v>
      </c>
      <c r="E2" s="21">
        <v>5045.9110000000001</v>
      </c>
      <c r="F2" s="21">
        <v>5556.9620000000004</v>
      </c>
      <c r="G2" s="21">
        <v>5699.19</v>
      </c>
      <c r="H2" s="21">
        <v>6081.7910000000002</v>
      </c>
      <c r="I2" s="21">
        <v>6457.4390000000003</v>
      </c>
      <c r="J2" s="21">
        <v>6634.0329999999994</v>
      </c>
      <c r="K2" s="21">
        <v>6777.16</v>
      </c>
      <c r="L2" s="21">
        <v>6837.4560000000001</v>
      </c>
      <c r="M2" s="21">
        <v>6528.9659999999994</v>
      </c>
      <c r="N2" s="21">
        <v>6646.527</v>
      </c>
      <c r="O2" s="21">
        <v>6824.9839999999995</v>
      </c>
      <c r="P2" s="21">
        <v>6592.6290000000008</v>
      </c>
      <c r="Q2" s="21">
        <v>6011.6440000000002</v>
      </c>
      <c r="R2" s="21">
        <v>5695.9250000000002</v>
      </c>
      <c r="S2" s="21">
        <v>5202.2030000000004</v>
      </c>
      <c r="T2" s="21">
        <v>5148.0039999999999</v>
      </c>
      <c r="U2" s="21">
        <v>5066.1109999999999</v>
      </c>
      <c r="V2" s="21">
        <v>5527.1059999999998</v>
      </c>
      <c r="W2" s="21">
        <v>9137.0709999999999</v>
      </c>
      <c r="X2" s="21">
        <v>10642.934999999999</v>
      </c>
      <c r="Y2" s="21">
        <v>11687.763000000001</v>
      </c>
      <c r="Z2" s="21">
        <v>12990.569</v>
      </c>
      <c r="AA2" s="21">
        <v>15438.468000000001</v>
      </c>
      <c r="AB2" s="21">
        <v>16641.132000000001</v>
      </c>
    </row>
    <row r="3" spans="1:28">
      <c r="A3" s="3" t="s">
        <v>154</v>
      </c>
      <c r="B3" s="21">
        <v>2685.8829999999998</v>
      </c>
      <c r="C3" s="21">
        <v>2739.41</v>
      </c>
      <c r="D3" s="21">
        <v>2942.9119999999998</v>
      </c>
      <c r="E3" s="21">
        <v>3134.2489999999998</v>
      </c>
      <c r="F3" s="21">
        <v>3351.922</v>
      </c>
      <c r="G3" s="21">
        <v>3308.67</v>
      </c>
      <c r="H3" s="21">
        <v>3348.4059999999999</v>
      </c>
      <c r="I3" s="21">
        <v>3392.4839999999999</v>
      </c>
      <c r="J3" s="21">
        <v>3556.806</v>
      </c>
      <c r="K3" s="21">
        <v>3745.47</v>
      </c>
      <c r="L3" s="21">
        <v>3933.5680000000002</v>
      </c>
      <c r="M3" s="21">
        <v>2201.194</v>
      </c>
      <c r="N3" s="21">
        <v>1925.124</v>
      </c>
      <c r="O3" s="21">
        <v>1459.0170000000001</v>
      </c>
      <c r="P3" s="21">
        <v>1704.1990000000001</v>
      </c>
      <c r="Q3" s="21">
        <v>2177.1729999999998</v>
      </c>
      <c r="R3" s="21">
        <v>2666.5390000000002</v>
      </c>
      <c r="S3" s="21">
        <v>3089.5149999999999</v>
      </c>
      <c r="T3" s="21">
        <v>3269.9679999999998</v>
      </c>
      <c r="U3" s="21">
        <v>3908.1680000000001</v>
      </c>
      <c r="V3" s="21">
        <v>4419.665</v>
      </c>
      <c r="W3" s="21">
        <v>4657.7530000000006</v>
      </c>
      <c r="X3" s="21">
        <v>4908.3399999999992</v>
      </c>
      <c r="Y3" s="21">
        <v>4952.4650000000001</v>
      </c>
      <c r="Z3" s="8">
        <v>4927.7359999999999</v>
      </c>
      <c r="AA3" s="8">
        <f>654.387+4204.705</f>
        <v>4859.0919999999996</v>
      </c>
      <c r="AB3">
        <f>630.093+4129.536</f>
        <v>4759.6289999999999</v>
      </c>
    </row>
    <row r="4" spans="1:28">
      <c r="A4" s="3" t="s">
        <v>155</v>
      </c>
      <c r="B4" s="21"/>
      <c r="C4" s="21"/>
      <c r="D4" s="21"/>
      <c r="E4" s="21"/>
      <c r="F4" s="21"/>
      <c r="G4" s="21"/>
      <c r="H4" s="21"/>
      <c r="I4" s="21"/>
      <c r="J4" s="21">
        <v>985.17399999999998</v>
      </c>
      <c r="K4" s="21">
        <v>1066.848</v>
      </c>
      <c r="L4" s="21">
        <v>1158.807</v>
      </c>
      <c r="M4" s="21">
        <v>1265.2080000000001</v>
      </c>
      <c r="N4" s="21">
        <v>1402.9269999999999</v>
      </c>
      <c r="O4" s="21">
        <v>1512.845</v>
      </c>
      <c r="P4" s="21">
        <v>1630.0129999999999</v>
      </c>
      <c r="Q4" s="21">
        <v>1767.625</v>
      </c>
      <c r="R4" s="21">
        <v>1908.81</v>
      </c>
      <c r="S4" s="21">
        <v>2082.6289999999999</v>
      </c>
      <c r="T4" s="21">
        <v>2322.8969999999999</v>
      </c>
      <c r="U4" s="21">
        <v>2554.0390000000002</v>
      </c>
      <c r="V4" s="21">
        <v>2609.4920000000002</v>
      </c>
      <c r="W4" s="21">
        <v>2770.7440000000001</v>
      </c>
      <c r="X4" s="21">
        <v>2854.0680000000002</v>
      </c>
      <c r="Y4" s="21">
        <v>2937.3960000000002</v>
      </c>
      <c r="Z4" s="8">
        <v>3035.97</v>
      </c>
      <c r="AA4" s="8">
        <v>3139.0160000000001</v>
      </c>
      <c r="AB4" s="21">
        <v>3250.7579999999998</v>
      </c>
    </row>
    <row r="5" spans="1:28">
      <c r="A5" s="3" t="s">
        <v>156</v>
      </c>
      <c r="B5" s="21">
        <v>741.31499999999994</v>
      </c>
      <c r="C5" s="21">
        <v>944.625</v>
      </c>
      <c r="D5" s="21">
        <v>1424.395</v>
      </c>
      <c r="E5" s="21">
        <v>1321.91</v>
      </c>
      <c r="F5" s="21">
        <v>1201.296</v>
      </c>
      <c r="G5" s="21">
        <v>989.86900000000014</v>
      </c>
      <c r="H5" s="21">
        <v>700.08199999999999</v>
      </c>
      <c r="I5" s="21">
        <v>811.97300000000007</v>
      </c>
      <c r="J5" s="21">
        <v>1002.1860000000001</v>
      </c>
      <c r="K5" s="21">
        <v>1296.2049999999999</v>
      </c>
      <c r="L5" s="21">
        <v>1802.923</v>
      </c>
      <c r="M5" s="21">
        <v>3806.6669999999999</v>
      </c>
      <c r="N5" s="21">
        <v>3687.5410000000002</v>
      </c>
      <c r="O5" s="21">
        <v>3568.1410000000001</v>
      </c>
      <c r="P5" s="21">
        <v>2489.2980000000002</v>
      </c>
      <c r="Q5" s="21">
        <v>2612.654</v>
      </c>
      <c r="R5" s="21">
        <v>2957.6859999999997</v>
      </c>
      <c r="S5" s="21">
        <v>2891.2260000000001</v>
      </c>
      <c r="T5" s="21">
        <v>2723.1130000000003</v>
      </c>
      <c r="U5" s="21">
        <v>2827.6209999999996</v>
      </c>
      <c r="V5" s="21">
        <v>2880.7090000000003</v>
      </c>
      <c r="W5" s="21">
        <v>2768.6</v>
      </c>
      <c r="X5" s="21">
        <v>2841.098</v>
      </c>
      <c r="Y5" s="21">
        <v>2954.759</v>
      </c>
      <c r="Z5" s="8">
        <v>2496.0710000000017</v>
      </c>
      <c r="AA5" s="8"/>
    </row>
    <row r="7" spans="1:28">
      <c r="J7" s="44">
        <f>+(I3+I4)/SUM(I2:I5)</f>
        <v>0.31818768444186663</v>
      </c>
      <c r="K7" s="44">
        <f t="shared" ref="K7:T7" si="0">+(J3+J4)/SUM(J2:J5)</f>
        <v>0.37295990975348653</v>
      </c>
      <c r="L7" s="44">
        <f t="shared" si="0"/>
        <v>0.37346239233108558</v>
      </c>
      <c r="M7" s="44">
        <f t="shared" si="0"/>
        <v>0.37081964768319586</v>
      </c>
      <c r="N7" s="44">
        <f t="shared" si="0"/>
        <v>0.25115151497587129</v>
      </c>
      <c r="O7" s="44">
        <f t="shared" si="0"/>
        <v>0.24359698521144488</v>
      </c>
      <c r="P7" s="44">
        <f t="shared" si="0"/>
        <v>0.2223617576283464</v>
      </c>
      <c r="Q7" s="44">
        <f t="shared" si="0"/>
        <v>0.26853855292696061</v>
      </c>
      <c r="R7" s="44">
        <f t="shared" si="0"/>
        <v>0.31384898325225619</v>
      </c>
      <c r="S7" s="44">
        <f t="shared" si="0"/>
        <v>0.34585855577460362</v>
      </c>
      <c r="T7" s="44">
        <f t="shared" si="0"/>
        <v>0.38989224212176882</v>
      </c>
      <c r="U7" s="44">
        <f t="shared" ref="U7:Z7" si="1">+(T3+T4)/SUM(T2:T5)</f>
        <v>0.41539456900640537</v>
      </c>
      <c r="V7" s="44">
        <f t="shared" si="1"/>
        <v>0.45014171486797205</v>
      </c>
      <c r="W7" s="44">
        <f t="shared" si="1"/>
        <v>0.45534558202217373</v>
      </c>
      <c r="X7" s="44">
        <f t="shared" si="1"/>
        <v>0.3842160159154509</v>
      </c>
      <c r="Y7" s="44">
        <f t="shared" si="1"/>
        <v>0.36535097807675176</v>
      </c>
      <c r="Z7" s="44">
        <f t="shared" si="1"/>
        <v>0.35015652805120523</v>
      </c>
    </row>
    <row r="10" spans="1:28">
      <c r="Y10">
        <v>23450.346000000001</v>
      </c>
    </row>
    <row r="11" spans="1:28">
      <c r="Y11">
        <v>4927.7359999999999</v>
      </c>
      <c r="Z11">
        <v>617.29899999999998</v>
      </c>
      <c r="AA11">
        <v>4275.6189999999997</v>
      </c>
      <c r="AB11">
        <f>SUM(Z11:AA11)</f>
        <v>4892.9179999999997</v>
      </c>
    </row>
    <row r="12" spans="1:28">
      <c r="Y12">
        <v>3035.97</v>
      </c>
      <c r="Z12">
        <v>3034.9209999999998</v>
      </c>
    </row>
    <row r="13" spans="1:28">
      <c r="Y13">
        <v>12990.569</v>
      </c>
    </row>
    <row r="15" spans="1:28">
      <c r="Y15">
        <f>+Y10-Y11-Y12-Y13</f>
        <v>2496.0710000000017</v>
      </c>
    </row>
    <row r="19" spans="3:26">
      <c r="Z19" s="79">
        <f>+(Z3+Z4)/(Z2+Z3+Z4+Z5)</f>
        <v>0.33959865666800815</v>
      </c>
    </row>
    <row r="24" spans="3:26">
      <c r="C24" s="6"/>
    </row>
    <row r="25" spans="3:26">
      <c r="C25" s="6"/>
    </row>
    <row r="26" spans="3:26">
      <c r="C26" s="6"/>
    </row>
    <row r="27" spans="3:26">
      <c r="N27" s="47" t="s">
        <v>243</v>
      </c>
    </row>
  </sheetData>
  <pageMargins left="0.7" right="0.7" top="0.75" bottom="0.75" header="0.3" footer="0.3"/>
  <pageSetup paperSize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27"/>
  <sheetViews>
    <sheetView topLeftCell="A10" workbookViewId="0">
      <selection activeCell="Z5" sqref="Z5"/>
    </sheetView>
  </sheetViews>
  <sheetFormatPr defaultRowHeight="15"/>
  <cols>
    <col min="1" max="1" width="16.5703125" customWidth="1"/>
  </cols>
  <sheetData>
    <row r="1" spans="1:27">
      <c r="A1" s="3"/>
      <c r="B1" s="22" t="s">
        <v>46</v>
      </c>
      <c r="C1" s="22" t="s">
        <v>47</v>
      </c>
      <c r="D1" s="22" t="s">
        <v>48</v>
      </c>
      <c r="E1" s="22" t="s">
        <v>49</v>
      </c>
      <c r="F1" s="22" t="s">
        <v>50</v>
      </c>
      <c r="G1" s="22" t="s">
        <v>51</v>
      </c>
      <c r="H1" s="22" t="s">
        <v>52</v>
      </c>
      <c r="I1" s="22" t="s">
        <v>53</v>
      </c>
      <c r="J1" s="22" t="s">
        <v>54</v>
      </c>
      <c r="K1" s="22" t="s">
        <v>55</v>
      </c>
      <c r="L1" s="22" t="s">
        <v>56</v>
      </c>
      <c r="M1" s="22" t="s">
        <v>57</v>
      </c>
      <c r="N1" s="22" t="s">
        <v>58</v>
      </c>
      <c r="O1" s="22" t="s">
        <v>59</v>
      </c>
      <c r="P1" s="22" t="s">
        <v>60</v>
      </c>
      <c r="Q1" s="22" t="s">
        <v>61</v>
      </c>
      <c r="R1" s="22" t="s">
        <v>62</v>
      </c>
      <c r="S1" s="22" t="s">
        <v>63</v>
      </c>
      <c r="T1" s="22" t="s">
        <v>64</v>
      </c>
      <c r="U1" s="22" t="s">
        <v>65</v>
      </c>
      <c r="V1" s="22" t="s">
        <v>66</v>
      </c>
      <c r="W1" s="22" t="s">
        <v>67</v>
      </c>
      <c r="X1" s="22" t="s">
        <v>68</v>
      </c>
      <c r="Y1" s="22" t="s">
        <v>69</v>
      </c>
      <c r="Z1" s="22" t="s">
        <v>70</v>
      </c>
      <c r="AA1" s="22" t="s">
        <v>230</v>
      </c>
    </row>
    <row r="2" spans="1:27">
      <c r="A2" s="3" t="s">
        <v>157</v>
      </c>
      <c r="B2" s="8">
        <v>282.55799999999999</v>
      </c>
      <c r="C2" s="8">
        <v>401.08699999999999</v>
      </c>
      <c r="D2" s="8">
        <v>588.87300000000005</v>
      </c>
      <c r="E2" s="8">
        <v>480.13400000000001</v>
      </c>
      <c r="F2" s="8">
        <v>567.56600000000003</v>
      </c>
      <c r="G2" s="8">
        <v>493.74200000000002</v>
      </c>
      <c r="H2" s="8">
        <v>485.03399999999999</v>
      </c>
      <c r="I2" s="8">
        <v>510.17399999999998</v>
      </c>
      <c r="J2" s="8">
        <v>441.85500000000002</v>
      </c>
      <c r="K2" s="8">
        <v>254.09899999999999</v>
      </c>
      <c r="L2" s="8">
        <v>736.327</v>
      </c>
      <c r="M2" s="8">
        <v>833.80200000000002</v>
      </c>
      <c r="N2" s="8">
        <v>600.26400000000001</v>
      </c>
      <c r="O2" s="8">
        <v>1315.99</v>
      </c>
      <c r="P2" s="8">
        <v>2267.4969999999998</v>
      </c>
      <c r="Q2" s="8">
        <v>1921.837</v>
      </c>
      <c r="R2" s="8">
        <v>2212.7739999999999</v>
      </c>
      <c r="S2" s="8">
        <v>2442.9630000000002</v>
      </c>
      <c r="T2" s="8">
        <v>1970.82</v>
      </c>
      <c r="U2" s="8">
        <v>1583.0540000000001</v>
      </c>
      <c r="V2" s="8">
        <v>1334.123</v>
      </c>
      <c r="W2" s="8">
        <v>2243.828</v>
      </c>
      <c r="X2" s="8">
        <v>2048.66</v>
      </c>
      <c r="Y2" s="8">
        <v>1752.8579999999999</v>
      </c>
      <c r="Z2" s="8">
        <v>1271.008</v>
      </c>
      <c r="AA2" s="8">
        <v>813.18899999999996</v>
      </c>
    </row>
    <row r="3" spans="1:27">
      <c r="A3" s="3" t="s">
        <v>158</v>
      </c>
      <c r="B3" s="8">
        <v>583.43100000000004</v>
      </c>
      <c r="C3" s="8">
        <v>576.98</v>
      </c>
      <c r="D3" s="8">
        <v>582.58799999999997</v>
      </c>
      <c r="E3" s="8">
        <v>664.33900000000006</v>
      </c>
      <c r="F3" s="8">
        <v>723.923</v>
      </c>
      <c r="G3" s="8">
        <v>732.75300000000004</v>
      </c>
      <c r="H3" s="8">
        <v>703.89400000000001</v>
      </c>
      <c r="I3" s="8">
        <v>705.97199999999998</v>
      </c>
      <c r="J3" s="8">
        <v>630.38699999999994</v>
      </c>
      <c r="K3" s="8">
        <v>521.02099999999996</v>
      </c>
      <c r="L3" s="8">
        <v>532.66800000000001</v>
      </c>
      <c r="M3" s="8">
        <v>555.9</v>
      </c>
      <c r="N3" s="8">
        <v>632.45000000000005</v>
      </c>
      <c r="O3" s="8">
        <v>728.00900000000001</v>
      </c>
      <c r="P3" s="8">
        <v>1131.877</v>
      </c>
      <c r="Q3" s="8">
        <v>1244.3150000000001</v>
      </c>
      <c r="R3" s="8">
        <v>1343.1279999999999</v>
      </c>
      <c r="S3" s="8">
        <v>1495.22</v>
      </c>
      <c r="T3" s="8">
        <v>1837.588</v>
      </c>
      <c r="U3" s="8">
        <v>2425.7939999999999</v>
      </c>
      <c r="V3" s="8">
        <v>2817.527</v>
      </c>
      <c r="W3" s="8">
        <v>3592.1239999999998</v>
      </c>
      <c r="X3" s="8">
        <v>4563.5020000000004</v>
      </c>
      <c r="Y3" s="8">
        <v>5140.5879999999997</v>
      </c>
      <c r="Z3" s="8">
        <v>5811.88</v>
      </c>
    </row>
    <row r="4" spans="1:27">
      <c r="A4" s="3" t="s">
        <v>159</v>
      </c>
      <c r="B4" s="8">
        <v>1523.5689999999997</v>
      </c>
      <c r="C4" s="8">
        <v>1364.3440000000001</v>
      </c>
      <c r="D4" s="8">
        <v>1247.5290000000002</v>
      </c>
      <c r="E4" s="8">
        <v>1061.835</v>
      </c>
      <c r="F4" s="8">
        <v>967.92999999999972</v>
      </c>
      <c r="G4" s="8">
        <v>683.91499999999985</v>
      </c>
      <c r="H4" s="8">
        <v>522.67800000000011</v>
      </c>
      <c r="I4" s="8">
        <v>513.48400000000004</v>
      </c>
      <c r="J4" s="8">
        <v>435.30699999999996</v>
      </c>
      <c r="K4" s="8">
        <v>623.89499999999987</v>
      </c>
      <c r="L4" s="8">
        <v>576.11700000000019</v>
      </c>
      <c r="M4" s="8">
        <v>728.25400000000002</v>
      </c>
      <c r="N4" s="8">
        <v>871.02800000000002</v>
      </c>
      <c r="O4" s="8">
        <v>1132.9459999999995</v>
      </c>
      <c r="P4" s="8">
        <v>1050.3119999999999</v>
      </c>
      <c r="Q4" s="8">
        <v>1182.8590000000004</v>
      </c>
      <c r="R4" s="8">
        <v>1417.6490000000006</v>
      </c>
      <c r="S4" s="8">
        <v>1588.7670000000005</v>
      </c>
      <c r="T4" s="8">
        <v>1308.1829999999998</v>
      </c>
      <c r="U4" s="8">
        <v>1262.1389999999994</v>
      </c>
      <c r="V4" s="8">
        <v>954.84699999999998</v>
      </c>
      <c r="W4" s="8">
        <v>994.16300000000024</v>
      </c>
      <c r="X4" s="8">
        <v>1036.4730000000004</v>
      </c>
      <c r="Y4" s="8">
        <v>965.22099999999989</v>
      </c>
      <c r="Z4" s="81">
        <f>8076.375-Z2-Z3</f>
        <v>993.48700000000008</v>
      </c>
    </row>
    <row r="6" spans="1:27">
      <c r="B6" s="44">
        <f>+B3/(B2+B3+B4)</f>
        <v>0.24415854312805968</v>
      </c>
      <c r="C6" s="44">
        <f t="shared" ref="C6:Y6" si="0">+C3/(C2+C3+C4)</f>
        <v>0.24631885693842798</v>
      </c>
      <c r="D6" s="44">
        <f t="shared" si="0"/>
        <v>0.24083935857527311</v>
      </c>
      <c r="E6" s="44">
        <f t="shared" si="0"/>
        <v>0.30110891135779777</v>
      </c>
      <c r="F6" s="44">
        <f t="shared" si="0"/>
        <v>0.32040228040925567</v>
      </c>
      <c r="G6" s="44">
        <f t="shared" si="0"/>
        <v>0.38355797970069255</v>
      </c>
      <c r="H6" s="44">
        <f t="shared" si="0"/>
        <v>0.41124768200158213</v>
      </c>
      <c r="I6" s="44">
        <f t="shared" si="0"/>
        <v>0.40816359568231353</v>
      </c>
      <c r="J6" s="44">
        <f t="shared" si="0"/>
        <v>0.4181535724543613</v>
      </c>
      <c r="K6" s="44">
        <f t="shared" si="0"/>
        <v>0.37241988113065266</v>
      </c>
      <c r="L6" s="44">
        <f t="shared" si="0"/>
        <v>0.28869141819033206</v>
      </c>
      <c r="M6" s="44">
        <f t="shared" si="0"/>
        <v>0.26247004187055817</v>
      </c>
      <c r="N6" s="44">
        <f t="shared" si="0"/>
        <v>0.30063097090802959</v>
      </c>
      <c r="O6" s="44">
        <f t="shared" si="0"/>
        <v>0.2291537939750295</v>
      </c>
      <c r="P6" s="44">
        <f t="shared" si="0"/>
        <v>0.25437233099144524</v>
      </c>
      <c r="Q6" s="44">
        <f t="shared" si="0"/>
        <v>0.28611447522206773</v>
      </c>
      <c r="R6" s="44">
        <f t="shared" si="0"/>
        <v>0.27005413234930131</v>
      </c>
      <c r="S6" s="44">
        <f t="shared" si="0"/>
        <v>0.27053257221433158</v>
      </c>
      <c r="T6" s="44">
        <f t="shared" si="0"/>
        <v>0.35914303097511607</v>
      </c>
      <c r="U6" s="44">
        <f t="shared" si="0"/>
        <v>0.46021627448521507</v>
      </c>
      <c r="V6" s="44">
        <f t="shared" si="0"/>
        <v>0.55175338397339713</v>
      </c>
      <c r="W6" s="44">
        <f t="shared" si="0"/>
        <v>0.5259243804826127</v>
      </c>
      <c r="X6" s="44">
        <f t="shared" si="0"/>
        <v>0.59664266892066364</v>
      </c>
      <c r="Y6" s="44">
        <f t="shared" si="0"/>
        <v>0.6541297652642617</v>
      </c>
    </row>
    <row r="27" spans="9:9">
      <c r="I27" s="47" t="s">
        <v>243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1"/>
  <sheetViews>
    <sheetView topLeftCell="A13" workbookViewId="0">
      <selection activeCell="G36" sqref="G36"/>
    </sheetView>
  </sheetViews>
  <sheetFormatPr defaultColWidth="12.42578125" defaultRowHeight="15"/>
  <cols>
    <col min="1" max="1" width="14.140625" style="3" bestFit="1" customWidth="1"/>
    <col min="2" max="2" width="48.140625" style="3" bestFit="1" customWidth="1"/>
    <col min="3" max="4" width="7.28515625" style="3" bestFit="1" customWidth="1"/>
    <col min="5" max="16384" width="12.42578125" style="3"/>
  </cols>
  <sheetData>
    <row r="1" spans="1:4">
      <c r="A1" s="50" t="s">
        <v>172</v>
      </c>
      <c r="B1" s="50" t="s">
        <v>173</v>
      </c>
    </row>
    <row r="2" spans="1:4">
      <c r="A2" s="50" t="s">
        <v>174</v>
      </c>
      <c r="B2" s="50" t="s">
        <v>175</v>
      </c>
    </row>
    <row r="3" spans="1:4" ht="26.25">
      <c r="A3" s="86" t="s">
        <v>176</v>
      </c>
      <c r="B3" s="50" t="s">
        <v>177</v>
      </c>
    </row>
    <row r="4" spans="1:4">
      <c r="A4" s="86"/>
      <c r="B4" s="51" t="s">
        <v>178</v>
      </c>
    </row>
    <row r="5" spans="1:4" ht="39">
      <c r="A5" s="50" t="s">
        <v>179</v>
      </c>
      <c r="B5" s="50" t="s">
        <v>180</v>
      </c>
    </row>
    <row r="6" spans="1:4" ht="26.25">
      <c r="A6" s="50" t="s">
        <v>181</v>
      </c>
      <c r="B6" s="50" t="s">
        <v>182</v>
      </c>
    </row>
    <row r="8" spans="1:4">
      <c r="A8" s="50"/>
      <c r="B8" s="87"/>
      <c r="C8" s="87"/>
      <c r="D8" s="87"/>
    </row>
    <row r="9" spans="1:4">
      <c r="A9" s="50"/>
      <c r="B9" s="52" t="s">
        <v>183</v>
      </c>
      <c r="C9" s="52" t="s">
        <v>184</v>
      </c>
      <c r="D9" s="52" t="s">
        <v>185</v>
      </c>
    </row>
    <row r="10" spans="1:4">
      <c r="A10" s="88"/>
      <c r="B10" s="88"/>
      <c r="C10" s="88"/>
      <c r="D10" s="88"/>
    </row>
    <row r="11" spans="1:4">
      <c r="A11" s="85"/>
      <c r="B11" s="85"/>
      <c r="C11" s="85"/>
      <c r="D11" s="85"/>
    </row>
    <row r="12" spans="1:4">
      <c r="A12" s="26"/>
      <c r="B12" s="26"/>
      <c r="C12" s="26"/>
      <c r="D12" s="26"/>
    </row>
    <row r="13" spans="1:4" ht="26.25">
      <c r="A13" s="51" t="s">
        <v>186</v>
      </c>
      <c r="B13" s="54">
        <v>253925</v>
      </c>
      <c r="C13" s="54">
        <v>265790</v>
      </c>
      <c r="D13" s="54">
        <v>519715</v>
      </c>
    </row>
    <row r="14" spans="1:4">
      <c r="A14" s="51" t="s">
        <v>187</v>
      </c>
      <c r="B14" s="52" t="s">
        <v>183</v>
      </c>
      <c r="C14" s="52" t="s">
        <v>184</v>
      </c>
      <c r="D14" s="54"/>
    </row>
    <row r="15" spans="1:4">
      <c r="A15" s="55" t="s">
        <v>188</v>
      </c>
      <c r="B15" s="54">
        <v>-11430</v>
      </c>
      <c r="C15" s="54">
        <v>10930</v>
      </c>
      <c r="D15" s="54">
        <v>22365</v>
      </c>
    </row>
    <row r="16" spans="1:4">
      <c r="A16" s="56" t="s">
        <v>189</v>
      </c>
      <c r="B16" s="54">
        <v>-13430</v>
      </c>
      <c r="C16" s="54">
        <v>12610</v>
      </c>
      <c r="D16" s="54">
        <v>26045</v>
      </c>
    </row>
    <row r="17" spans="1:6">
      <c r="A17" s="56" t="s">
        <v>190</v>
      </c>
      <c r="B17" s="54">
        <v>-13335</v>
      </c>
      <c r="C17" s="54">
        <v>12700</v>
      </c>
      <c r="D17" s="54">
        <v>26035</v>
      </c>
    </row>
    <row r="18" spans="1:6">
      <c r="A18" s="55" t="s">
        <v>191</v>
      </c>
      <c r="B18" s="54">
        <v>-13980</v>
      </c>
      <c r="C18" s="54">
        <v>13275</v>
      </c>
      <c r="D18" s="54">
        <v>27255</v>
      </c>
    </row>
    <row r="19" spans="1:6">
      <c r="A19" s="55" t="s">
        <v>192</v>
      </c>
      <c r="B19" s="54">
        <v>-13920</v>
      </c>
      <c r="C19" s="54">
        <v>13785</v>
      </c>
      <c r="D19" s="54">
        <v>27700</v>
      </c>
    </row>
    <row r="20" spans="1:6">
      <c r="A20" s="55" t="s">
        <v>193</v>
      </c>
      <c r="B20" s="54">
        <v>-14095</v>
      </c>
      <c r="C20" s="54">
        <v>14150</v>
      </c>
      <c r="D20" s="54">
        <v>28245</v>
      </c>
    </row>
    <row r="21" spans="1:6">
      <c r="A21" s="55" t="s">
        <v>194</v>
      </c>
      <c r="B21" s="54">
        <v>-14185</v>
      </c>
      <c r="C21" s="54">
        <v>15220</v>
      </c>
      <c r="D21" s="54">
        <v>29400</v>
      </c>
    </row>
    <row r="22" spans="1:6">
      <c r="A22" s="55" t="s">
        <v>195</v>
      </c>
      <c r="B22" s="54">
        <v>-14555</v>
      </c>
      <c r="C22" s="54">
        <v>16185</v>
      </c>
      <c r="D22" s="54">
        <v>30740</v>
      </c>
    </row>
    <row r="23" spans="1:6">
      <c r="A23" s="55" t="s">
        <v>196</v>
      </c>
      <c r="B23" s="54">
        <v>-16745</v>
      </c>
      <c r="C23" s="54">
        <v>17760</v>
      </c>
      <c r="D23" s="54">
        <v>34510</v>
      </c>
    </row>
    <row r="24" spans="1:6">
      <c r="A24" s="55" t="s">
        <v>197</v>
      </c>
      <c r="B24" s="54">
        <v>-18740</v>
      </c>
      <c r="C24" s="54">
        <v>19920</v>
      </c>
      <c r="D24" s="54">
        <v>38665</v>
      </c>
    </row>
    <row r="25" spans="1:6">
      <c r="A25" s="55" t="s">
        <v>198</v>
      </c>
      <c r="B25" s="54">
        <v>-20730</v>
      </c>
      <c r="C25" s="54">
        <v>21890</v>
      </c>
      <c r="D25" s="54">
        <v>42620</v>
      </c>
    </row>
    <row r="26" spans="1:6">
      <c r="A26" s="55" t="s">
        <v>199</v>
      </c>
      <c r="B26" s="54">
        <v>-21035</v>
      </c>
      <c r="C26" s="54">
        <v>22045</v>
      </c>
      <c r="D26" s="54">
        <v>43080</v>
      </c>
    </row>
    <row r="27" spans="1:6">
      <c r="A27" s="55" t="s">
        <v>200</v>
      </c>
      <c r="B27" s="54">
        <v>-20570</v>
      </c>
      <c r="C27" s="54">
        <v>21460</v>
      </c>
      <c r="D27" s="54">
        <v>42025</v>
      </c>
    </row>
    <row r="28" spans="1:6">
      <c r="A28" s="55" t="s">
        <v>201</v>
      </c>
      <c r="B28" s="54">
        <v>-18305</v>
      </c>
      <c r="C28" s="54">
        <v>19180</v>
      </c>
      <c r="D28" s="54">
        <v>37490</v>
      </c>
    </row>
    <row r="29" spans="1:6">
      <c r="A29" s="55" t="s">
        <v>202</v>
      </c>
      <c r="B29" s="54">
        <v>-12725</v>
      </c>
      <c r="C29" s="54">
        <v>13445</v>
      </c>
      <c r="D29" s="54">
        <v>26165</v>
      </c>
    </row>
    <row r="30" spans="1:6">
      <c r="A30" s="55" t="s">
        <v>203</v>
      </c>
      <c r="B30" s="54">
        <v>-8015</v>
      </c>
      <c r="C30" s="54">
        <v>8935</v>
      </c>
      <c r="D30" s="54">
        <v>16950</v>
      </c>
    </row>
    <row r="31" spans="1:6">
      <c r="A31" s="55" t="s">
        <v>204</v>
      </c>
      <c r="B31" s="54">
        <v>-4885</v>
      </c>
      <c r="C31" s="54">
        <v>6180</v>
      </c>
      <c r="D31" s="54">
        <v>11060</v>
      </c>
      <c r="F31" s="47" t="s">
        <v>216</v>
      </c>
    </row>
    <row r="32" spans="1:6">
      <c r="A32" s="55" t="s">
        <v>205</v>
      </c>
      <c r="B32" s="54">
        <v>-2305</v>
      </c>
      <c r="C32" s="54">
        <v>3875</v>
      </c>
      <c r="D32" s="54">
        <v>6170</v>
      </c>
    </row>
    <row r="33" spans="1:4">
      <c r="A33" s="55" t="s">
        <v>206</v>
      </c>
      <c r="B33" s="57">
        <v>-935</v>
      </c>
      <c r="C33" s="54">
        <v>2245</v>
      </c>
      <c r="D33" s="54">
        <v>3190</v>
      </c>
    </row>
    <row r="34" spans="1:4">
      <c r="A34" s="55"/>
      <c r="B34" s="57"/>
      <c r="C34" s="54"/>
      <c r="D34" s="54"/>
    </row>
    <row r="35" spans="1:4">
      <c r="A35" s="55"/>
      <c r="B35" s="57"/>
      <c r="C35" s="54"/>
      <c r="D35" s="54"/>
    </row>
    <row r="36" spans="1:4">
      <c r="A36" s="55"/>
      <c r="B36" s="57"/>
      <c r="C36" s="54"/>
      <c r="D36" s="54"/>
    </row>
    <row r="37" spans="1:4">
      <c r="A37" s="58" t="s">
        <v>207</v>
      </c>
      <c r="B37" s="57">
        <v>785</v>
      </c>
      <c r="C37" s="54">
        <v>1695</v>
      </c>
      <c r="D37" s="54">
        <v>2485</v>
      </c>
    </row>
    <row r="38" spans="1:4">
      <c r="A38" s="58" t="s">
        <v>208</v>
      </c>
      <c r="B38" s="57">
        <v>135</v>
      </c>
      <c r="C38" s="57">
        <v>475</v>
      </c>
      <c r="D38" s="57">
        <v>615</v>
      </c>
    </row>
    <row r="39" spans="1:4">
      <c r="A39" s="58" t="s">
        <v>209</v>
      </c>
      <c r="B39" s="57">
        <v>15</v>
      </c>
      <c r="C39" s="57">
        <v>75</v>
      </c>
      <c r="D39" s="57">
        <v>90</v>
      </c>
    </row>
    <row r="40" spans="1:4">
      <c r="A40" s="88"/>
      <c r="B40" s="88"/>
      <c r="C40" s="88"/>
      <c r="D40" s="88"/>
    </row>
    <row r="41" spans="1:4">
      <c r="A41" s="85"/>
      <c r="B41" s="85"/>
      <c r="C41" s="85"/>
      <c r="D41" s="85"/>
    </row>
    <row r="42" spans="1:4">
      <c r="A42" s="59" t="s">
        <v>210</v>
      </c>
    </row>
    <row r="44" spans="1:4" ht="31.9" customHeight="1">
      <c r="A44" s="89" t="s">
        <v>211</v>
      </c>
      <c r="B44" s="85"/>
      <c r="C44" s="85"/>
      <c r="D44" s="85"/>
    </row>
    <row r="46" spans="1:4">
      <c r="A46" s="60" t="s">
        <v>212</v>
      </c>
    </row>
    <row r="48" spans="1:4" ht="28.15" customHeight="1">
      <c r="A48" s="84" t="s">
        <v>213</v>
      </c>
      <c r="B48" s="85"/>
      <c r="C48" s="85"/>
      <c r="D48" s="85"/>
    </row>
    <row r="50" spans="1:1">
      <c r="A50" s="59" t="s">
        <v>214</v>
      </c>
    </row>
    <row r="51" spans="1:1">
      <c r="A51" s="60" t="s">
        <v>215</v>
      </c>
    </row>
  </sheetData>
  <mergeCells count="6">
    <mergeCell ref="A48:D48"/>
    <mergeCell ref="A3:A4"/>
    <mergeCell ref="B8:D8"/>
    <mergeCell ref="A10:D11"/>
    <mergeCell ref="A40:D41"/>
    <mergeCell ref="A44:D44"/>
  </mergeCells>
  <hyperlinks>
    <hyperlink ref="A44" r:id="rId1" tooltip="Our Frequently Asked Questions" display="http://nl.communityaccounts.ca/faqs.asp" xr:uid="{00000000-0004-0000-0700-000000000000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75"/>
  <sheetViews>
    <sheetView topLeftCell="A58" workbookViewId="0">
      <selection activeCell="J55" sqref="J55"/>
    </sheetView>
  </sheetViews>
  <sheetFormatPr defaultColWidth="8.85546875" defaultRowHeight="15"/>
  <cols>
    <col min="1" max="4" width="8.85546875" style="3"/>
    <col min="5" max="5" width="12" style="3" customWidth="1"/>
    <col min="6" max="16384" width="8.85546875" style="3"/>
  </cols>
  <sheetData>
    <row r="1" spans="1:6">
      <c r="A1" s="3" t="s">
        <v>160</v>
      </c>
      <c r="B1" s="3" t="s">
        <v>161</v>
      </c>
    </row>
    <row r="3" spans="1:6">
      <c r="A3" s="3" t="s">
        <v>162</v>
      </c>
      <c r="B3" s="3" t="s">
        <v>163</v>
      </c>
    </row>
    <row r="4" spans="1:6">
      <c r="A4" s="3" t="s">
        <v>164</v>
      </c>
      <c r="B4" s="3" t="s">
        <v>165</v>
      </c>
    </row>
    <row r="6" spans="1:6">
      <c r="A6" s="3" t="s">
        <v>162</v>
      </c>
      <c r="B6" s="3" t="s">
        <v>164</v>
      </c>
    </row>
    <row r="7" spans="1:6">
      <c r="B7" s="3" t="s">
        <v>166</v>
      </c>
      <c r="C7" s="3" t="s">
        <v>167</v>
      </c>
      <c r="D7" s="3" t="s">
        <v>168</v>
      </c>
      <c r="E7" s="3" t="s">
        <v>169</v>
      </c>
      <c r="F7" s="3" t="s">
        <v>170</v>
      </c>
    </row>
    <row r="8" spans="1:6">
      <c r="A8" s="3">
        <v>1971</v>
      </c>
      <c r="B8" s="3">
        <v>530854</v>
      </c>
    </row>
    <row r="9" spans="1:6">
      <c r="A9" s="3">
        <v>1972</v>
      </c>
      <c r="B9" s="3">
        <v>539124</v>
      </c>
    </row>
    <row r="10" spans="1:6">
      <c r="A10" s="3">
        <v>1973</v>
      </c>
      <c r="B10" s="3">
        <v>545561</v>
      </c>
    </row>
    <row r="11" spans="1:6">
      <c r="A11" s="3">
        <v>1974</v>
      </c>
      <c r="B11" s="3">
        <v>549604</v>
      </c>
    </row>
    <row r="12" spans="1:6">
      <c r="A12" s="3">
        <v>1975</v>
      </c>
      <c r="B12" s="3">
        <v>556496</v>
      </c>
    </row>
    <row r="13" spans="1:6">
      <c r="A13" s="3">
        <v>1976</v>
      </c>
      <c r="B13" s="3">
        <v>562639</v>
      </c>
    </row>
    <row r="14" spans="1:6">
      <c r="A14" s="3">
        <v>1977</v>
      </c>
      <c r="B14" s="3">
        <v>565348</v>
      </c>
    </row>
    <row r="15" spans="1:6">
      <c r="A15" s="3">
        <v>1978</v>
      </c>
      <c r="B15" s="3">
        <v>567639</v>
      </c>
    </row>
    <row r="16" spans="1:6">
      <c r="A16" s="3">
        <v>1979</v>
      </c>
      <c r="B16" s="3">
        <v>570075</v>
      </c>
    </row>
    <row r="17" spans="1:5">
      <c r="A17" s="3">
        <v>1980</v>
      </c>
      <c r="B17" s="3">
        <v>572759</v>
      </c>
    </row>
    <row r="18" spans="1:5">
      <c r="A18" s="3">
        <v>1981</v>
      </c>
      <c r="B18" s="3">
        <v>575302</v>
      </c>
    </row>
    <row r="19" spans="1:5">
      <c r="A19" s="3">
        <v>1982</v>
      </c>
      <c r="B19" s="3">
        <v>573795</v>
      </c>
    </row>
    <row r="20" spans="1:5">
      <c r="A20" s="3">
        <v>1983</v>
      </c>
      <c r="B20" s="3">
        <v>579164</v>
      </c>
    </row>
    <row r="21" spans="1:5">
      <c r="A21" s="3">
        <v>1984</v>
      </c>
      <c r="B21" s="3">
        <v>580065</v>
      </c>
    </row>
    <row r="22" spans="1:5">
      <c r="A22" s="3">
        <v>1985</v>
      </c>
      <c r="B22" s="3">
        <v>579275</v>
      </c>
    </row>
    <row r="23" spans="1:5" ht="16.5">
      <c r="A23" s="3">
        <v>1986</v>
      </c>
      <c r="B23" s="3">
        <v>576306</v>
      </c>
      <c r="E23" s="48"/>
    </row>
    <row r="24" spans="1:5" ht="16.5">
      <c r="A24" s="3">
        <v>1987</v>
      </c>
      <c r="B24" s="3">
        <v>575242</v>
      </c>
      <c r="E24" s="48"/>
    </row>
    <row r="25" spans="1:5" ht="16.5">
      <c r="A25" s="3">
        <v>1988</v>
      </c>
      <c r="B25" s="3">
        <v>574982</v>
      </c>
      <c r="E25" s="48"/>
    </row>
    <row r="26" spans="1:5" ht="16.5">
      <c r="A26" s="3">
        <v>1989</v>
      </c>
      <c r="B26" s="3">
        <v>576551</v>
      </c>
      <c r="E26" s="48"/>
    </row>
    <row r="27" spans="1:5" ht="16.5">
      <c r="A27" s="3">
        <v>1990</v>
      </c>
      <c r="B27" s="3">
        <v>577368</v>
      </c>
      <c r="E27" s="48"/>
    </row>
    <row r="28" spans="1:5" ht="16.5">
      <c r="A28" s="3">
        <v>1991</v>
      </c>
      <c r="B28" s="3">
        <v>579644</v>
      </c>
      <c r="E28" s="48"/>
    </row>
    <row r="29" spans="1:5" ht="16.5">
      <c r="A29" s="3">
        <v>1992</v>
      </c>
      <c r="B29" s="3">
        <v>580109</v>
      </c>
      <c r="E29" s="48"/>
    </row>
    <row r="30" spans="1:5" ht="16.5">
      <c r="A30" s="3">
        <v>1993</v>
      </c>
      <c r="B30" s="3">
        <v>579977</v>
      </c>
      <c r="E30" s="48"/>
    </row>
    <row r="31" spans="1:5" ht="16.5">
      <c r="A31" s="3">
        <v>1994</v>
      </c>
      <c r="B31" s="3">
        <v>574466</v>
      </c>
      <c r="E31" s="48"/>
    </row>
    <row r="32" spans="1:5" ht="16.5">
      <c r="A32" s="3">
        <v>1995</v>
      </c>
      <c r="B32" s="3">
        <v>567397</v>
      </c>
      <c r="E32" s="48"/>
    </row>
    <row r="33" spans="1:5" ht="16.5">
      <c r="A33" s="3">
        <v>1996</v>
      </c>
      <c r="B33" s="3">
        <v>559698</v>
      </c>
      <c r="E33" s="48"/>
    </row>
    <row r="34" spans="1:5" ht="16.5">
      <c r="A34" s="3">
        <v>1997</v>
      </c>
      <c r="B34" s="3">
        <v>550911</v>
      </c>
      <c r="E34" s="48"/>
    </row>
    <row r="35" spans="1:5" ht="16.5">
      <c r="A35" s="3">
        <v>1998</v>
      </c>
      <c r="B35" s="3">
        <v>539843</v>
      </c>
      <c r="E35" s="48"/>
    </row>
    <row r="36" spans="1:5" ht="16.5">
      <c r="A36" s="3">
        <v>1999</v>
      </c>
      <c r="B36" s="3">
        <v>533329</v>
      </c>
      <c r="E36" s="48"/>
    </row>
    <row r="37" spans="1:5" ht="16.5">
      <c r="A37" s="3">
        <v>2000</v>
      </c>
      <c r="B37" s="3">
        <v>527966</v>
      </c>
      <c r="E37" s="48"/>
    </row>
    <row r="38" spans="1:5" ht="16.5">
      <c r="A38" s="3">
        <v>2001</v>
      </c>
      <c r="B38" s="3">
        <v>522046</v>
      </c>
      <c r="E38" s="48"/>
    </row>
    <row r="39" spans="1:5" ht="16.5">
      <c r="A39" s="3">
        <v>2002</v>
      </c>
      <c r="B39" s="3">
        <v>519483</v>
      </c>
      <c r="E39" s="48"/>
    </row>
    <row r="40" spans="1:5" ht="16.5">
      <c r="A40" s="3">
        <v>2003</v>
      </c>
      <c r="B40" s="3">
        <v>518445</v>
      </c>
      <c r="E40" s="48"/>
    </row>
    <row r="41" spans="1:5" ht="16.5">
      <c r="A41" s="3">
        <v>2004</v>
      </c>
      <c r="B41" s="3">
        <v>517402</v>
      </c>
      <c r="E41" s="48"/>
    </row>
    <row r="42" spans="1:5" ht="16.5">
      <c r="A42" s="3">
        <v>2005</v>
      </c>
      <c r="B42" s="3">
        <v>514315</v>
      </c>
      <c r="E42" s="48"/>
    </row>
    <row r="43" spans="1:5" ht="16.5">
      <c r="A43" s="3">
        <v>2006</v>
      </c>
      <c r="B43" s="3">
        <v>510584</v>
      </c>
      <c r="E43" s="48"/>
    </row>
    <row r="44" spans="1:5" ht="16.5">
      <c r="A44" s="3">
        <v>2007</v>
      </c>
      <c r="B44" s="3">
        <v>509039</v>
      </c>
      <c r="E44" s="48"/>
    </row>
    <row r="45" spans="1:5" ht="16.5">
      <c r="A45" s="3">
        <v>2008</v>
      </c>
      <c r="B45" s="3">
        <v>511543</v>
      </c>
      <c r="E45" s="48"/>
    </row>
    <row r="46" spans="1:5" ht="16.5">
      <c r="A46" s="3">
        <v>2009</v>
      </c>
      <c r="B46" s="3">
        <v>516729</v>
      </c>
      <c r="E46" s="48"/>
    </row>
    <row r="47" spans="1:5" ht="16.5">
      <c r="A47" s="3">
        <v>2010</v>
      </c>
      <c r="B47" s="3">
        <v>521972</v>
      </c>
      <c r="E47" s="48"/>
    </row>
    <row r="48" spans="1:5" ht="16.5">
      <c r="A48" s="3">
        <v>2011</v>
      </c>
      <c r="B48" s="3">
        <v>525037</v>
      </c>
      <c r="E48" s="48"/>
    </row>
    <row r="49" spans="1:10" ht="16.5">
      <c r="A49" s="3">
        <v>2012</v>
      </c>
      <c r="B49" s="3">
        <v>526450</v>
      </c>
      <c r="E49" s="48"/>
    </row>
    <row r="50" spans="1:10" ht="16.5">
      <c r="A50" s="3">
        <v>2013</v>
      </c>
      <c r="B50" s="3">
        <v>527399</v>
      </c>
      <c r="E50" s="48"/>
    </row>
    <row r="51" spans="1:10" ht="16.5">
      <c r="A51" s="3">
        <v>2014</v>
      </c>
      <c r="B51" s="3">
        <v>528386</v>
      </c>
      <c r="E51" s="48"/>
    </row>
    <row r="52" spans="1:10" ht="16.5">
      <c r="A52" s="3">
        <v>2015</v>
      </c>
      <c r="B52" s="3">
        <v>528815</v>
      </c>
      <c r="E52" s="48"/>
    </row>
    <row r="53" spans="1:10" ht="16.5">
      <c r="A53" s="3">
        <v>2016</v>
      </c>
      <c r="B53" s="3">
        <v>530305</v>
      </c>
      <c r="E53" s="48"/>
    </row>
    <row r="54" spans="1:10" ht="16.5">
      <c r="A54" s="3">
        <v>2017</v>
      </c>
      <c r="B54" s="3">
        <v>528817</v>
      </c>
      <c r="E54" s="48"/>
      <c r="G54" s="38">
        <f>+B54/B53-1</f>
        <v>-2.8059324351080717E-3</v>
      </c>
    </row>
    <row r="55" spans="1:10" ht="16.5">
      <c r="A55" s="3">
        <v>2018</v>
      </c>
      <c r="B55" s="3">
        <v>525604</v>
      </c>
      <c r="E55" s="48"/>
      <c r="G55" s="38">
        <f t="shared" ref="G55" si="0">+B55/B54-1</f>
        <v>-6.0758258527997544E-3</v>
      </c>
      <c r="J55" s="3">
        <f>+B55-B56</f>
        <v>4062</v>
      </c>
    </row>
    <row r="56" spans="1:10">
      <c r="A56" s="3">
        <v>2019</v>
      </c>
      <c r="B56" s="3">
        <v>521542</v>
      </c>
      <c r="C56" s="3">
        <v>521542</v>
      </c>
      <c r="D56" s="3">
        <v>521542</v>
      </c>
      <c r="E56" s="3">
        <v>521542</v>
      </c>
      <c r="F56" s="3">
        <v>521542</v>
      </c>
      <c r="G56" s="38">
        <v>-7.0054999999999996E-3</v>
      </c>
    </row>
    <row r="57" spans="1:10" ht="16.5">
      <c r="A57" s="3">
        <f>+A56+1</f>
        <v>2020</v>
      </c>
      <c r="C57" s="3">
        <v>521500</v>
      </c>
      <c r="D57" s="3">
        <v>523300</v>
      </c>
      <c r="E57" s="49">
        <v>522724</v>
      </c>
      <c r="F57" s="23">
        <f>+F56*(1+$G$56)</f>
        <v>517888.33751899999</v>
      </c>
    </row>
    <row r="58" spans="1:10" ht="16.5">
      <c r="A58" s="3">
        <f t="shared" ref="A58:A75" si="1">+A57+1</f>
        <v>2021</v>
      </c>
      <c r="C58" s="3">
        <v>519600</v>
      </c>
      <c r="D58" s="3">
        <v>522000</v>
      </c>
      <c r="E58" s="49">
        <v>520614</v>
      </c>
      <c r="F58" s="23">
        <f t="shared" ref="F58:F75" si="2">+F57*(1+$G$56)</f>
        <v>514260.27077051066</v>
      </c>
    </row>
    <row r="59" spans="1:10" ht="16.5">
      <c r="A59" s="3">
        <f t="shared" si="1"/>
        <v>2022</v>
      </c>
      <c r="C59" s="3">
        <v>517600</v>
      </c>
      <c r="D59" s="3">
        <v>520600</v>
      </c>
      <c r="E59" s="49">
        <v>518289</v>
      </c>
      <c r="F59" s="23">
        <f t="shared" si="2"/>
        <v>510657.62044362782</v>
      </c>
    </row>
    <row r="60" spans="1:10" ht="16.5">
      <c r="A60" s="3">
        <f t="shared" si="1"/>
        <v>2023</v>
      </c>
      <c r="C60" s="3">
        <v>515500</v>
      </c>
      <c r="D60" s="3">
        <v>519200</v>
      </c>
      <c r="E60" s="49">
        <v>516653</v>
      </c>
      <c r="F60" s="23">
        <f t="shared" si="2"/>
        <v>507080.20848361001</v>
      </c>
    </row>
    <row r="61" spans="1:10" ht="16.5">
      <c r="A61" s="3">
        <f t="shared" si="1"/>
        <v>2024</v>
      </c>
      <c r="C61" s="3">
        <v>513300</v>
      </c>
      <c r="D61" s="3">
        <v>517600</v>
      </c>
      <c r="E61" s="49">
        <v>516321</v>
      </c>
      <c r="F61" s="23">
        <f t="shared" si="2"/>
        <v>503527.85808307806</v>
      </c>
    </row>
    <row r="62" spans="1:10" ht="16.5">
      <c r="A62" s="3">
        <f t="shared" si="1"/>
        <v>2025</v>
      </c>
      <c r="C62" s="3">
        <v>511000</v>
      </c>
      <c r="D62" s="3">
        <v>515900</v>
      </c>
      <c r="E62" s="49">
        <v>516580</v>
      </c>
      <c r="F62" s="23">
        <f t="shared" si="2"/>
        <v>500000.39367327705</v>
      </c>
    </row>
    <row r="63" spans="1:10" ht="16.5">
      <c r="A63" s="3">
        <f t="shared" si="1"/>
        <v>2026</v>
      </c>
      <c r="C63" s="3">
        <v>508600</v>
      </c>
      <c r="D63" s="3">
        <v>514200</v>
      </c>
      <c r="E63" s="49">
        <v>516779</v>
      </c>
      <c r="F63" s="23">
        <f t="shared" si="2"/>
        <v>496497.64091539889</v>
      </c>
    </row>
    <row r="64" spans="1:10" ht="16.5">
      <c r="A64" s="3">
        <f t="shared" si="1"/>
        <v>2027</v>
      </c>
      <c r="C64" s="3">
        <v>506200</v>
      </c>
      <c r="D64" s="3">
        <v>512300</v>
      </c>
      <c r="E64" s="49">
        <v>516801</v>
      </c>
      <c r="F64" s="23">
        <f t="shared" si="2"/>
        <v>493019.42669196607</v>
      </c>
    </row>
    <row r="65" spans="1:10" ht="16.5">
      <c r="A65" s="3">
        <f t="shared" si="1"/>
        <v>2028</v>
      </c>
      <c r="C65" s="3">
        <v>503600</v>
      </c>
      <c r="D65" s="3">
        <v>510300</v>
      </c>
      <c r="E65" s="49">
        <v>513967</v>
      </c>
      <c r="F65" s="23">
        <f t="shared" si="2"/>
        <v>489565.57909827551</v>
      </c>
    </row>
    <row r="66" spans="1:10" ht="16.5">
      <c r="A66" s="3">
        <f t="shared" si="1"/>
        <v>2029</v>
      </c>
      <c r="C66" s="3">
        <v>500800</v>
      </c>
      <c r="D66" s="3">
        <v>508100</v>
      </c>
      <c r="E66" s="49">
        <v>511642</v>
      </c>
      <c r="F66" s="23">
        <f t="shared" si="2"/>
        <v>486135.92743390257</v>
      </c>
    </row>
    <row r="67" spans="1:10" ht="16.5">
      <c r="A67" s="3">
        <f t="shared" si="1"/>
        <v>2030</v>
      </c>
      <c r="C67" s="3">
        <v>498000</v>
      </c>
      <c r="D67" s="3">
        <v>505900</v>
      </c>
      <c r="E67" s="49">
        <v>510225</v>
      </c>
      <c r="F67" s="23">
        <f t="shared" si="2"/>
        <v>482730.30219426437</v>
      </c>
    </row>
    <row r="68" spans="1:10" ht="16.5">
      <c r="A68" s="3">
        <f t="shared" si="1"/>
        <v>2031</v>
      </c>
      <c r="C68" s="3">
        <v>495000</v>
      </c>
      <c r="D68" s="3">
        <v>503500</v>
      </c>
      <c r="E68" s="49">
        <v>508900</v>
      </c>
      <c r="F68" s="23">
        <f t="shared" si="2"/>
        <v>479348.53506224247</v>
      </c>
    </row>
    <row r="69" spans="1:10" ht="16.5">
      <c r="A69" s="3">
        <f t="shared" si="1"/>
        <v>2032</v>
      </c>
      <c r="C69" s="3">
        <v>491800</v>
      </c>
      <c r="D69" s="3">
        <v>501000</v>
      </c>
      <c r="E69" s="49">
        <v>507385</v>
      </c>
      <c r="F69" s="23">
        <f t="shared" si="2"/>
        <v>475990.45889986394</v>
      </c>
    </row>
    <row r="70" spans="1:10" ht="16.5">
      <c r="A70" s="3">
        <f t="shared" si="1"/>
        <v>2033</v>
      </c>
      <c r="C70" s="3">
        <v>488500</v>
      </c>
      <c r="D70" s="3">
        <v>498400</v>
      </c>
      <c r="E70" s="49">
        <v>505936</v>
      </c>
      <c r="F70" s="23">
        <f t="shared" si="2"/>
        <v>472655.90774004092</v>
      </c>
    </row>
    <row r="71" spans="1:10" ht="16.5">
      <c r="A71" s="3">
        <f t="shared" si="1"/>
        <v>2034</v>
      </c>
      <c r="C71" s="3">
        <v>485100</v>
      </c>
      <c r="D71" s="3">
        <v>495700</v>
      </c>
      <c r="E71" s="49">
        <v>504435</v>
      </c>
      <c r="F71" s="23">
        <f t="shared" si="2"/>
        <v>469344.71677836805</v>
      </c>
    </row>
    <row r="72" spans="1:10" ht="16.5">
      <c r="A72" s="3">
        <f t="shared" si="1"/>
        <v>2035</v>
      </c>
      <c r="C72" s="3">
        <v>481600</v>
      </c>
      <c r="D72" s="3">
        <v>493000</v>
      </c>
      <c r="E72" s="49">
        <v>502803</v>
      </c>
      <c r="F72" s="23">
        <f t="shared" si="2"/>
        <v>466056.72236497718</v>
      </c>
    </row>
    <row r="73" spans="1:10" ht="16.5">
      <c r="A73" s="3">
        <f t="shared" si="1"/>
        <v>2036</v>
      </c>
      <c r="C73" s="3">
        <v>477900</v>
      </c>
      <c r="D73" s="3">
        <v>490100</v>
      </c>
      <c r="E73" s="49">
        <v>501067</v>
      </c>
      <c r="F73" s="23">
        <f t="shared" si="2"/>
        <v>462791.76199644932</v>
      </c>
    </row>
    <row r="74" spans="1:10" ht="16.5">
      <c r="A74" s="3">
        <f t="shared" si="1"/>
        <v>2037</v>
      </c>
      <c r="C74" s="3">
        <v>474100</v>
      </c>
      <c r="D74" s="3">
        <v>487200</v>
      </c>
      <c r="E74" s="49">
        <v>499248</v>
      </c>
      <c r="F74" s="23">
        <f t="shared" si="2"/>
        <v>459549.67430778319</v>
      </c>
    </row>
    <row r="75" spans="1:10" ht="16.5">
      <c r="A75" s="3">
        <f t="shared" si="1"/>
        <v>2038</v>
      </c>
      <c r="C75" s="3">
        <v>470200</v>
      </c>
      <c r="D75" s="3">
        <v>484200</v>
      </c>
      <c r="E75" s="49">
        <v>497333</v>
      </c>
      <c r="F75" s="23">
        <f t="shared" si="2"/>
        <v>456330.29906442005</v>
      </c>
      <c r="J75" s="3" t="s">
        <v>171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Figure 1</vt:lpstr>
      <vt:lpstr>doug Figure 2</vt:lpstr>
      <vt:lpstr>Table 1</vt:lpstr>
      <vt:lpstr>doug Figure 3</vt:lpstr>
      <vt:lpstr>doug Figure 4</vt:lpstr>
      <vt:lpstr>Figure 5</vt:lpstr>
      <vt:lpstr>Figure 6</vt:lpstr>
      <vt:lpstr>Figure 7</vt:lpstr>
      <vt:lpstr>Figure 8</vt:lpstr>
      <vt:lpstr>doug 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wade</dc:creator>
  <cp:lastModifiedBy>Wade</cp:lastModifiedBy>
  <cp:lastPrinted>2019-10-06T12:50:58Z</cp:lastPrinted>
  <dcterms:created xsi:type="dcterms:W3CDTF">2019-10-05T09:26:08Z</dcterms:created>
  <dcterms:modified xsi:type="dcterms:W3CDTF">2021-09-07T18:44:15Z</dcterms:modified>
</cp:coreProperties>
</file>