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theme/themeOverride1.xml" ContentType="application/vnd.openxmlformats-officedocument.themeOverride+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theme/themeOverride2.xml" ContentType="application/vnd.openxmlformats-officedocument.themeOverride+xml"/>
  <Override PartName="/xl/drawings/drawing50.xml" ContentType="application/vnd.openxmlformats-officedocument.drawingml.chartshapes+xml"/>
  <Override PartName="/xl/charts/chart49.xml" ContentType="application/vnd.openxmlformats-officedocument.drawingml.chart+xml"/>
  <Override PartName="/xl/theme/themeOverride3.xml" ContentType="application/vnd.openxmlformats-officedocument.themeOverride+xml"/>
  <Override PartName="/xl/drawings/drawing51.xml" ContentType="application/vnd.openxmlformats-officedocument.drawingml.chartshapes+xml"/>
  <Override PartName="/xl/charts/chart50.xml" ContentType="application/vnd.openxmlformats-officedocument.drawingml.chart+xml"/>
  <Override PartName="/xl/theme/themeOverride4.xml" ContentType="application/vnd.openxmlformats-officedocument.themeOverride+xml"/>
  <Override PartName="/xl/drawings/drawing52.xml" ContentType="application/vnd.openxmlformats-officedocument.drawingml.chartshapes+xml"/>
  <Override PartName="/xl/charts/chart51.xml" ContentType="application/vnd.openxmlformats-officedocument.drawingml.chart+xml"/>
  <Override PartName="/xl/theme/themeOverride5.xml" ContentType="application/vnd.openxmlformats-officedocument.themeOverride+xml"/>
  <Override PartName="/xl/drawings/drawing53.xml" ContentType="application/vnd.openxmlformats-officedocument.drawingml.chartshapes+xml"/>
  <Override PartName="/xl/charts/chart5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charts/chart5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5.xml" ContentType="application/vnd.openxmlformats-officedocument.drawingml.chartshapes+xml"/>
  <Override PartName="/xl/charts/chart5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6.xml" ContentType="application/vnd.openxmlformats-officedocument.drawingml.chartshapes+xml"/>
  <Override PartName="/xl/charts/chart5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7.xml" ContentType="application/vnd.openxmlformats-officedocument.drawingml.chartshapes+xml"/>
  <Override PartName="/xl/charts/chart5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ml.chartshapes+xml"/>
  <Override PartName="/xl/charts/chart58.xml" ContentType="application/vnd.openxmlformats-officedocument.drawingml.chart+xml"/>
  <Override PartName="/xl/drawings/drawing61.xml" ContentType="application/vnd.openxmlformats-officedocument.drawingml.chartshapes+xml"/>
  <Override PartName="/xl/charts/chart59.xml" ContentType="application/vnd.openxmlformats-officedocument.drawingml.chart+xml"/>
  <Override PartName="/xl/drawings/drawing62.xml" ContentType="application/vnd.openxmlformats-officedocument.drawingml.chartshapes+xml"/>
  <Override PartName="/xl/charts/chart60.xml" ContentType="application/vnd.openxmlformats-officedocument.drawingml.chart+xml"/>
  <Override PartName="/xl/drawings/drawing63.xml" ContentType="application/vnd.openxmlformats-officedocument.drawingml.chartshapes+xml"/>
  <Override PartName="/xl/charts/chart61.xml" ContentType="application/vnd.openxmlformats-officedocument.drawingml.chart+xml"/>
  <Override PartName="/xl/drawings/drawing64.xml" ContentType="application/vnd.openxmlformats-officedocument.drawingml.chartshapes+xml"/>
  <Override PartName="/xl/charts/chart62.xml" ContentType="application/vnd.openxmlformats-officedocument.drawingml.chart+xml"/>
  <Override PartName="/xl/theme/themeOverride6.xml" ContentType="application/vnd.openxmlformats-officedocument.themeOverride+xml"/>
  <Override PartName="/xl/drawings/drawing65.xml" ContentType="application/vnd.openxmlformats-officedocument.drawingml.chartshapes+xml"/>
  <Override PartName="/xl/charts/chart63.xml" ContentType="application/vnd.openxmlformats-officedocument.drawingml.chart+xml"/>
  <Override PartName="/xl/drawings/drawing66.xml" ContentType="application/vnd.openxmlformats-officedocument.drawingml.chartshapes+xml"/>
  <Override PartName="/xl/charts/chart64.xml" ContentType="application/vnd.openxmlformats-officedocument.drawingml.chart+xml"/>
  <Override PartName="/xl/theme/themeOverride7.xml" ContentType="application/vnd.openxmlformats-officedocument.themeOverride+xml"/>
  <Override PartName="/xl/drawings/drawing67.xml" ContentType="application/vnd.openxmlformats-officedocument.drawingml.chartshapes+xml"/>
  <Override PartName="/xl/charts/chart65.xml" ContentType="application/vnd.openxmlformats-officedocument.drawingml.chart+xml"/>
  <Override PartName="/xl/theme/themeOverride8.xml" ContentType="application/vnd.openxmlformats-officedocument.themeOverride+xml"/>
  <Override PartName="/xl/drawings/drawing68.xml" ContentType="application/vnd.openxmlformats-officedocument.drawingml.chartshapes+xml"/>
  <Override PartName="/xl/charts/chart66.xml" ContentType="application/vnd.openxmlformats-officedocument.drawingml.chart+xml"/>
  <Override PartName="/xl/theme/themeOverride9.xml" ContentType="application/vnd.openxmlformats-officedocument.themeOverride+xml"/>
  <Override PartName="/xl/drawings/drawing69.xml" ContentType="application/vnd.openxmlformats-officedocument.drawingml.chartshapes+xml"/>
  <Override PartName="/xl/charts/chart67.xml" ContentType="application/vnd.openxmlformats-officedocument.drawingml.chart+xml"/>
  <Override PartName="/xl/theme/themeOverride10.xml" ContentType="application/vnd.openxmlformats-officedocument.themeOverride+xml"/>
  <Override PartName="/xl/drawings/drawing70.xml" ContentType="application/vnd.openxmlformats-officedocument.drawingml.chartshapes+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1.xml" ContentType="application/vnd.openxmlformats-officedocument.drawingml.chartshapes+xml"/>
  <Override PartName="/xl/charts/chart6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2.xml" ContentType="application/vnd.openxmlformats-officedocument.drawingml.chartshapes+xml"/>
  <Override PartName="/xl/charts/chart7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3.xml" ContentType="application/vnd.openxmlformats-officedocument.drawingml.chartshapes+xml"/>
  <Override PartName="/xl/charts/chart7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4.xml" ContentType="application/vnd.openxmlformats-officedocument.drawingml.chartshapes+xml"/>
  <Override PartName="/xl/charts/chart7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73.xml" ContentType="application/vnd.openxmlformats-officedocument.drawingml.chart+xml"/>
  <Override PartName="/xl/drawings/drawing77.xml" ContentType="application/vnd.openxmlformats-officedocument.drawingml.chartshapes+xml"/>
  <Override PartName="/xl/charts/chart74.xml" ContentType="application/vnd.openxmlformats-officedocument.drawingml.chart+xml"/>
  <Override PartName="/xl/drawings/drawing78.xml" ContentType="application/vnd.openxmlformats-officedocument.drawingml.chartshapes+xml"/>
  <Override PartName="/xl/charts/chart75.xml" ContentType="application/vnd.openxmlformats-officedocument.drawingml.chart+xml"/>
  <Override PartName="/xl/drawings/drawing79.xml" ContentType="application/vnd.openxmlformats-officedocument.drawingml.chartshapes+xml"/>
  <Override PartName="/xl/charts/chart76.xml" ContentType="application/vnd.openxmlformats-officedocument.drawingml.chart+xml"/>
  <Override PartName="/xl/drawings/drawing80.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78.xml" ContentType="application/vnd.openxmlformats-officedocument.drawingml.chart+xml"/>
  <Override PartName="/xl/theme/themeOverride11.xml" ContentType="application/vnd.openxmlformats-officedocument.themeOverride+xml"/>
  <Override PartName="/xl/drawings/drawing82.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charts/chart80.xml" ContentType="application/vnd.openxmlformats-officedocument.drawingml.chart+xml"/>
  <Override PartName="/xl/theme/themeOverride12.xml" ContentType="application/vnd.openxmlformats-officedocument.themeOverride+xml"/>
  <Override PartName="/xl/drawings/drawing84.xml" ContentType="application/vnd.openxmlformats-officedocument.drawingml.chartshapes+xml"/>
  <Override PartName="/xl/charts/chart81.xml" ContentType="application/vnd.openxmlformats-officedocument.drawingml.chart+xml"/>
  <Override PartName="/xl/theme/themeOverride13.xml" ContentType="application/vnd.openxmlformats-officedocument.themeOverride+xml"/>
  <Override PartName="/xl/drawings/drawing85.xml" ContentType="application/vnd.openxmlformats-officedocument.drawingml.chartshapes+xml"/>
  <Override PartName="/xl/charts/chart82.xml" ContentType="application/vnd.openxmlformats-officedocument.drawingml.chart+xml"/>
  <Override PartName="/xl/theme/themeOverride14.xml" ContentType="application/vnd.openxmlformats-officedocument.themeOverride+xml"/>
  <Override PartName="/xl/drawings/drawing86.xml" ContentType="application/vnd.openxmlformats-officedocument.drawingml.chartshapes+xml"/>
  <Override PartName="/xl/charts/chart83.xml" ContentType="application/vnd.openxmlformats-officedocument.drawingml.chart+xml"/>
  <Override PartName="/xl/theme/themeOverride15.xml" ContentType="application/vnd.openxmlformats-officedocument.themeOverride+xml"/>
  <Override PartName="/xl/drawings/drawing87.xml" ContentType="application/vnd.openxmlformats-officedocument.drawingml.chartshapes+xml"/>
  <Override PartName="/xl/charts/chart8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8.xml" ContentType="application/vnd.openxmlformats-officedocument.drawingml.chartshapes+xml"/>
  <Override PartName="/xl/charts/chart8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9.xml" ContentType="application/vnd.openxmlformats-officedocument.drawingml.chartshapes+xml"/>
  <Override PartName="/xl/charts/chart8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0.xml" ContentType="application/vnd.openxmlformats-officedocument.drawingml.chartshapes+xml"/>
  <Override PartName="/xl/charts/chart8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1.xml" ContentType="application/vnd.openxmlformats-officedocument.drawingml.chartshapes+xml"/>
  <Override PartName="/xl/charts/chart8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89.xml" ContentType="application/vnd.openxmlformats-officedocument.drawingml.chart+xml"/>
  <Override PartName="/xl/drawings/drawing94.xml" ContentType="application/vnd.openxmlformats-officedocument.drawingml.chartshapes+xml"/>
  <Override PartName="/xl/charts/chart90.xml" ContentType="application/vnd.openxmlformats-officedocument.drawingml.chart+xml"/>
  <Override PartName="/xl/drawings/drawing95.xml" ContentType="application/vnd.openxmlformats-officedocument.drawingml.chartshapes+xml"/>
  <Override PartName="/xl/charts/chart91.xml" ContentType="application/vnd.openxmlformats-officedocument.drawingml.chart+xml"/>
  <Override PartName="/xl/drawings/drawing96.xml" ContentType="application/vnd.openxmlformats-officedocument.drawingml.chartshapes+xml"/>
  <Override PartName="/xl/charts/chart92.xml" ContentType="application/vnd.openxmlformats-officedocument.drawingml.chart+xml"/>
  <Override PartName="/xl/drawings/drawing97.xml" ContentType="application/vnd.openxmlformats-officedocument.drawingml.chartshapes+xml"/>
  <Override PartName="/xl/charts/chart93.xml" ContentType="application/vnd.openxmlformats-officedocument.drawingml.chart+xml"/>
  <Override PartName="/xl/drawings/drawing98.xml" ContentType="application/vnd.openxmlformats-officedocument.drawingml.chartshapes+xml"/>
  <Override PartName="/xl/charts/chart94.xml" ContentType="application/vnd.openxmlformats-officedocument.drawingml.chart+xml"/>
  <Override PartName="/xl/theme/themeOverride16.xml" ContentType="application/vnd.openxmlformats-officedocument.themeOverride+xml"/>
  <Override PartName="/xl/drawings/drawing99.xml" ContentType="application/vnd.openxmlformats-officedocument.drawingml.chartshapes+xml"/>
  <Override PartName="/xl/charts/chart95.xml" ContentType="application/vnd.openxmlformats-officedocument.drawingml.chart+xml"/>
  <Override PartName="/xl/drawings/drawing100.xml" ContentType="application/vnd.openxmlformats-officedocument.drawingml.chartshapes+xml"/>
  <Override PartName="/xl/charts/chart96.xml" ContentType="application/vnd.openxmlformats-officedocument.drawingml.chart+xml"/>
  <Override PartName="/xl/theme/themeOverride17.xml" ContentType="application/vnd.openxmlformats-officedocument.themeOverride+xml"/>
  <Override PartName="/xl/drawings/drawing101.xml" ContentType="application/vnd.openxmlformats-officedocument.drawingml.chartshapes+xml"/>
  <Override PartName="/xl/charts/chart97.xml" ContentType="application/vnd.openxmlformats-officedocument.drawingml.chart+xml"/>
  <Override PartName="/xl/theme/themeOverride18.xml" ContentType="application/vnd.openxmlformats-officedocument.themeOverride+xml"/>
  <Override PartName="/xl/drawings/drawing102.xml" ContentType="application/vnd.openxmlformats-officedocument.drawingml.chartshapes+xml"/>
  <Override PartName="/xl/charts/chart98.xml" ContentType="application/vnd.openxmlformats-officedocument.drawingml.chart+xml"/>
  <Override PartName="/xl/theme/themeOverride19.xml" ContentType="application/vnd.openxmlformats-officedocument.themeOverride+xml"/>
  <Override PartName="/xl/drawings/drawing103.xml" ContentType="application/vnd.openxmlformats-officedocument.drawingml.chartshapes+xml"/>
  <Override PartName="/xl/charts/chart99.xml" ContentType="application/vnd.openxmlformats-officedocument.drawingml.chart+xml"/>
  <Override PartName="/xl/theme/themeOverride20.xml" ContentType="application/vnd.openxmlformats-officedocument.themeOverride+xml"/>
  <Override PartName="/xl/drawings/drawing104.xml" ContentType="application/vnd.openxmlformats-officedocument.drawingml.chartshapes+xml"/>
  <Override PartName="/xl/charts/chart10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5.xml" ContentType="application/vnd.openxmlformats-officedocument.drawingml.chartshapes+xml"/>
  <Override PartName="/xl/charts/chart10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6.xml" ContentType="application/vnd.openxmlformats-officedocument.drawingml.chartshapes+xml"/>
  <Override PartName="/xl/charts/chart10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7.xml" ContentType="application/vnd.openxmlformats-officedocument.drawingml.chartshapes+xml"/>
  <Override PartName="/xl/charts/chart10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8.xml" ContentType="application/vnd.openxmlformats-officedocument.drawingml.chartshapes+xml"/>
  <Override PartName="/xl/charts/chart10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105.xml" ContentType="application/vnd.openxmlformats-officedocument.drawingml.chart+xml"/>
  <Override PartName="/xl/drawings/drawing111.xml" ContentType="application/vnd.openxmlformats-officedocument.drawingml.chartshapes+xml"/>
  <Override PartName="/xl/charts/chart106.xml" ContentType="application/vnd.openxmlformats-officedocument.drawingml.chart+xml"/>
  <Override PartName="/xl/drawings/drawing112.xml" ContentType="application/vnd.openxmlformats-officedocument.drawingml.chartshapes+xml"/>
  <Override PartName="/xl/charts/chart107.xml" ContentType="application/vnd.openxmlformats-officedocument.drawingml.chart+xml"/>
  <Override PartName="/xl/drawings/drawing113.xml" ContentType="application/vnd.openxmlformats-officedocument.drawingml.chartshapes+xml"/>
  <Override PartName="/xl/charts/chart108.xml" ContentType="application/vnd.openxmlformats-officedocument.drawingml.chart+xml"/>
  <Override PartName="/xl/drawings/drawing114.xml" ContentType="application/vnd.openxmlformats-officedocument.drawingml.chartshapes+xml"/>
  <Override PartName="/xl/charts/chart109.xml" ContentType="application/vnd.openxmlformats-officedocument.drawingml.chart+xml"/>
  <Override PartName="/xl/drawings/drawing115.xml" ContentType="application/vnd.openxmlformats-officedocument.drawingml.chartshapes+xml"/>
  <Override PartName="/xl/charts/chart110.xml" ContentType="application/vnd.openxmlformats-officedocument.drawingml.chart+xml"/>
  <Override PartName="/xl/theme/themeOverride21.xml" ContentType="application/vnd.openxmlformats-officedocument.themeOverride+xml"/>
  <Override PartName="/xl/drawings/drawing116.xml" ContentType="application/vnd.openxmlformats-officedocument.drawingml.chartshapes+xml"/>
  <Override PartName="/xl/charts/chart111.xml" ContentType="application/vnd.openxmlformats-officedocument.drawingml.chart+xml"/>
  <Override PartName="/xl/drawings/drawing117.xml" ContentType="application/vnd.openxmlformats-officedocument.drawingml.chartshapes+xml"/>
  <Override PartName="/xl/charts/chart112.xml" ContentType="application/vnd.openxmlformats-officedocument.drawingml.chart+xml"/>
  <Override PartName="/xl/theme/themeOverride22.xml" ContentType="application/vnd.openxmlformats-officedocument.themeOverride+xml"/>
  <Override PartName="/xl/drawings/drawing118.xml" ContentType="application/vnd.openxmlformats-officedocument.drawingml.chartshapes+xml"/>
  <Override PartName="/xl/charts/chart113.xml" ContentType="application/vnd.openxmlformats-officedocument.drawingml.chart+xml"/>
  <Override PartName="/xl/theme/themeOverride23.xml" ContentType="application/vnd.openxmlformats-officedocument.themeOverride+xml"/>
  <Override PartName="/xl/drawings/drawing119.xml" ContentType="application/vnd.openxmlformats-officedocument.drawingml.chartshapes+xml"/>
  <Override PartName="/xl/charts/chart114.xml" ContentType="application/vnd.openxmlformats-officedocument.drawingml.chart+xml"/>
  <Override PartName="/xl/theme/themeOverride24.xml" ContentType="application/vnd.openxmlformats-officedocument.themeOverride+xml"/>
  <Override PartName="/xl/drawings/drawing120.xml" ContentType="application/vnd.openxmlformats-officedocument.drawingml.chartshapes+xml"/>
  <Override PartName="/xl/charts/chart115.xml" ContentType="application/vnd.openxmlformats-officedocument.drawingml.chart+xml"/>
  <Override PartName="/xl/theme/themeOverride25.xml" ContentType="application/vnd.openxmlformats-officedocument.themeOverride+xml"/>
  <Override PartName="/xl/drawings/drawing121.xml" ContentType="application/vnd.openxmlformats-officedocument.drawingml.chartshapes+xml"/>
  <Override PartName="/xl/charts/chart11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2.xml" ContentType="application/vnd.openxmlformats-officedocument.drawingml.chartshapes+xml"/>
  <Override PartName="/xl/charts/chart11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3.xml" ContentType="application/vnd.openxmlformats-officedocument.drawingml.chartshapes+xml"/>
  <Override PartName="/xl/charts/chart11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4.xml" ContentType="application/vnd.openxmlformats-officedocument.drawingml.chartshapes+xml"/>
  <Override PartName="/xl/charts/chart11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5.xml" ContentType="application/vnd.openxmlformats-officedocument.drawingml.chartshapes+xml"/>
  <Override PartName="/xl/charts/chart12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121.xml" ContentType="application/vnd.openxmlformats-officedocument.drawingml.chart+xml"/>
  <Override PartName="/xl/drawings/drawing128.xml" ContentType="application/vnd.openxmlformats-officedocument.drawingml.chartshapes+xml"/>
  <Override PartName="/xl/charts/chart122.xml" ContentType="application/vnd.openxmlformats-officedocument.drawingml.chart+xml"/>
  <Override PartName="/xl/drawings/drawing129.xml" ContentType="application/vnd.openxmlformats-officedocument.drawingml.chartshapes+xml"/>
  <Override PartName="/xl/charts/chart123.xml" ContentType="application/vnd.openxmlformats-officedocument.drawingml.chart+xml"/>
  <Override PartName="/xl/drawings/drawing130.xml" ContentType="application/vnd.openxmlformats-officedocument.drawingml.chartshapes+xml"/>
  <Override PartName="/xl/charts/chart124.xml" ContentType="application/vnd.openxmlformats-officedocument.drawingml.chart+xml"/>
  <Override PartName="/xl/drawings/drawing131.xml" ContentType="application/vnd.openxmlformats-officedocument.drawingml.chartshapes+xml"/>
  <Override PartName="/xl/charts/chart125.xml" ContentType="application/vnd.openxmlformats-officedocument.drawingml.chart+xml"/>
  <Override PartName="/xl/drawings/drawing132.xml" ContentType="application/vnd.openxmlformats-officedocument.drawingml.chartshapes+xml"/>
  <Override PartName="/xl/charts/chart126.xml" ContentType="application/vnd.openxmlformats-officedocument.drawingml.chart+xml"/>
  <Override PartName="/xl/theme/themeOverride26.xml" ContentType="application/vnd.openxmlformats-officedocument.themeOverride+xml"/>
  <Override PartName="/xl/drawings/drawing133.xml" ContentType="application/vnd.openxmlformats-officedocument.drawingml.chartshapes+xml"/>
  <Override PartName="/xl/charts/chart127.xml" ContentType="application/vnd.openxmlformats-officedocument.drawingml.chart+xml"/>
  <Override PartName="/xl/drawings/drawing134.xml" ContentType="application/vnd.openxmlformats-officedocument.drawingml.chartshapes+xml"/>
  <Override PartName="/xl/charts/chart128.xml" ContentType="application/vnd.openxmlformats-officedocument.drawingml.chart+xml"/>
  <Override PartName="/xl/theme/themeOverride27.xml" ContentType="application/vnd.openxmlformats-officedocument.themeOverride+xml"/>
  <Override PartName="/xl/drawings/drawing135.xml" ContentType="application/vnd.openxmlformats-officedocument.drawingml.chartshapes+xml"/>
  <Override PartName="/xl/charts/chart129.xml" ContentType="application/vnd.openxmlformats-officedocument.drawingml.chart+xml"/>
  <Override PartName="/xl/theme/themeOverride28.xml" ContentType="application/vnd.openxmlformats-officedocument.themeOverride+xml"/>
  <Override PartName="/xl/drawings/drawing136.xml" ContentType="application/vnd.openxmlformats-officedocument.drawingml.chartshapes+xml"/>
  <Override PartName="/xl/charts/chart130.xml" ContentType="application/vnd.openxmlformats-officedocument.drawingml.chart+xml"/>
  <Override PartName="/xl/theme/themeOverride29.xml" ContentType="application/vnd.openxmlformats-officedocument.themeOverride+xml"/>
  <Override PartName="/xl/drawings/drawing137.xml" ContentType="application/vnd.openxmlformats-officedocument.drawingml.chartshapes+xml"/>
  <Override PartName="/xl/charts/chart131.xml" ContentType="application/vnd.openxmlformats-officedocument.drawingml.chart+xml"/>
  <Override PartName="/xl/theme/themeOverride30.xml" ContentType="application/vnd.openxmlformats-officedocument.themeOverride+xml"/>
  <Override PartName="/xl/drawings/drawing138.xml" ContentType="application/vnd.openxmlformats-officedocument.drawingml.chartshapes+xml"/>
  <Override PartName="/xl/charts/chart13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9.xml" ContentType="application/vnd.openxmlformats-officedocument.drawingml.chartshapes+xml"/>
  <Override PartName="/xl/charts/chart13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40.xml" ContentType="application/vnd.openxmlformats-officedocument.drawingml.chartshapes+xml"/>
  <Override PartName="/xl/charts/chart13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41.xml" ContentType="application/vnd.openxmlformats-officedocument.drawingml.chartshapes+xml"/>
  <Override PartName="/xl/charts/chart135.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2.xml" ContentType="application/vnd.openxmlformats-officedocument.drawingml.chartshapes+xml"/>
  <Override PartName="/xl/charts/chart136.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137.xml" ContentType="application/vnd.openxmlformats-officedocument.drawingml.chart+xml"/>
  <Override PartName="/xl/drawings/drawing145.xml" ContentType="application/vnd.openxmlformats-officedocument.drawingml.chartshapes+xml"/>
  <Override PartName="/xl/charts/chart138.xml" ContentType="application/vnd.openxmlformats-officedocument.drawingml.chart+xml"/>
  <Override PartName="/xl/drawings/drawing146.xml" ContentType="application/vnd.openxmlformats-officedocument.drawingml.chartshapes+xml"/>
  <Override PartName="/xl/charts/chart139.xml" ContentType="application/vnd.openxmlformats-officedocument.drawingml.chart+xml"/>
  <Override PartName="/xl/drawings/drawing147.xml" ContentType="application/vnd.openxmlformats-officedocument.drawingml.chartshapes+xml"/>
  <Override PartName="/xl/charts/chart140.xml" ContentType="application/vnd.openxmlformats-officedocument.drawingml.chart+xml"/>
  <Override PartName="/xl/drawings/drawing148.xml" ContentType="application/vnd.openxmlformats-officedocument.drawingml.chartshapes+xml"/>
  <Override PartName="/xl/charts/chart141.xml" ContentType="application/vnd.openxmlformats-officedocument.drawingml.chart+xml"/>
  <Override PartName="/xl/drawings/drawing149.xml" ContentType="application/vnd.openxmlformats-officedocument.drawingml.chartshapes+xml"/>
  <Override PartName="/xl/charts/chart142.xml" ContentType="application/vnd.openxmlformats-officedocument.drawingml.chart+xml"/>
  <Override PartName="/xl/theme/themeOverride31.xml" ContentType="application/vnd.openxmlformats-officedocument.themeOverride+xml"/>
  <Override PartName="/xl/drawings/drawing150.xml" ContentType="application/vnd.openxmlformats-officedocument.drawingml.chartshapes+xml"/>
  <Override PartName="/xl/charts/chart143.xml" ContentType="application/vnd.openxmlformats-officedocument.drawingml.chart+xml"/>
  <Override PartName="/xl/drawings/drawing151.xml" ContentType="application/vnd.openxmlformats-officedocument.drawingml.chartshapes+xml"/>
  <Override PartName="/xl/charts/chart144.xml" ContentType="application/vnd.openxmlformats-officedocument.drawingml.chart+xml"/>
  <Override PartName="/xl/theme/themeOverride32.xml" ContentType="application/vnd.openxmlformats-officedocument.themeOverride+xml"/>
  <Override PartName="/xl/drawings/drawing152.xml" ContentType="application/vnd.openxmlformats-officedocument.drawingml.chartshapes+xml"/>
  <Override PartName="/xl/charts/chart145.xml" ContentType="application/vnd.openxmlformats-officedocument.drawingml.chart+xml"/>
  <Override PartName="/xl/theme/themeOverride33.xml" ContentType="application/vnd.openxmlformats-officedocument.themeOverride+xml"/>
  <Override PartName="/xl/drawings/drawing153.xml" ContentType="application/vnd.openxmlformats-officedocument.drawingml.chartshapes+xml"/>
  <Override PartName="/xl/charts/chart146.xml" ContentType="application/vnd.openxmlformats-officedocument.drawingml.chart+xml"/>
  <Override PartName="/xl/theme/themeOverride34.xml" ContentType="application/vnd.openxmlformats-officedocument.themeOverride+xml"/>
  <Override PartName="/xl/drawings/drawing154.xml" ContentType="application/vnd.openxmlformats-officedocument.drawingml.chartshapes+xml"/>
  <Override PartName="/xl/charts/chart147.xml" ContentType="application/vnd.openxmlformats-officedocument.drawingml.chart+xml"/>
  <Override PartName="/xl/theme/themeOverride35.xml" ContentType="application/vnd.openxmlformats-officedocument.themeOverride+xml"/>
  <Override PartName="/xl/drawings/drawing155.xml" ContentType="application/vnd.openxmlformats-officedocument.drawingml.chartshapes+xml"/>
  <Override PartName="/xl/charts/chart148.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56.xml" ContentType="application/vnd.openxmlformats-officedocument.drawingml.chartshapes+xml"/>
  <Override PartName="/xl/charts/chart149.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57.xml" ContentType="application/vnd.openxmlformats-officedocument.drawingml.chartshapes+xml"/>
  <Override PartName="/xl/charts/chart150.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58.xml" ContentType="application/vnd.openxmlformats-officedocument.drawingml.chartshapes+xml"/>
  <Override PartName="/xl/charts/chart151.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59.xml" ContentType="application/vnd.openxmlformats-officedocument.drawingml.chartshapes+xml"/>
  <Override PartName="/xl/charts/chart152.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153.xml" ContentType="application/vnd.openxmlformats-officedocument.drawingml.chart+xml"/>
  <Override PartName="/xl/drawings/drawing162.xml" ContentType="application/vnd.openxmlformats-officedocument.drawingml.chartshapes+xml"/>
  <Override PartName="/xl/charts/chart154.xml" ContentType="application/vnd.openxmlformats-officedocument.drawingml.chart+xml"/>
  <Override PartName="/xl/drawings/drawing163.xml" ContentType="application/vnd.openxmlformats-officedocument.drawingml.chartshapes+xml"/>
  <Override PartName="/xl/charts/chart155.xml" ContentType="application/vnd.openxmlformats-officedocument.drawingml.chart+xml"/>
  <Override PartName="/xl/drawings/drawing164.xml" ContentType="application/vnd.openxmlformats-officedocument.drawingml.chartshapes+xml"/>
  <Override PartName="/xl/charts/chart156.xml" ContentType="application/vnd.openxmlformats-officedocument.drawingml.chart+xml"/>
  <Override PartName="/xl/drawings/drawing165.xml" ContentType="application/vnd.openxmlformats-officedocument.drawingml.chartshapes+xml"/>
  <Override PartName="/xl/charts/chart157.xml" ContentType="application/vnd.openxmlformats-officedocument.drawingml.chart+xml"/>
  <Override PartName="/xl/drawings/drawing166.xml" ContentType="application/vnd.openxmlformats-officedocument.drawingml.chartshapes+xml"/>
  <Override PartName="/xl/charts/chart158.xml" ContentType="application/vnd.openxmlformats-officedocument.drawingml.chart+xml"/>
  <Override PartName="/xl/theme/themeOverride36.xml" ContentType="application/vnd.openxmlformats-officedocument.themeOverride+xml"/>
  <Override PartName="/xl/drawings/drawing167.xml" ContentType="application/vnd.openxmlformats-officedocument.drawingml.chartshapes+xml"/>
  <Override PartName="/xl/charts/chart159.xml" ContentType="application/vnd.openxmlformats-officedocument.drawingml.chart+xml"/>
  <Override PartName="/xl/drawings/drawing168.xml" ContentType="application/vnd.openxmlformats-officedocument.drawingml.chartshapes+xml"/>
  <Override PartName="/xl/charts/chart160.xml" ContentType="application/vnd.openxmlformats-officedocument.drawingml.chart+xml"/>
  <Override PartName="/xl/theme/themeOverride37.xml" ContentType="application/vnd.openxmlformats-officedocument.themeOverride+xml"/>
  <Override PartName="/xl/drawings/drawing169.xml" ContentType="application/vnd.openxmlformats-officedocument.drawingml.chartshapes+xml"/>
  <Override PartName="/xl/charts/chart161.xml" ContentType="application/vnd.openxmlformats-officedocument.drawingml.chart+xml"/>
  <Override PartName="/xl/theme/themeOverride38.xml" ContentType="application/vnd.openxmlformats-officedocument.themeOverride+xml"/>
  <Override PartName="/xl/drawings/drawing170.xml" ContentType="application/vnd.openxmlformats-officedocument.drawingml.chartshapes+xml"/>
  <Override PartName="/xl/charts/chart162.xml" ContentType="application/vnd.openxmlformats-officedocument.drawingml.chart+xml"/>
  <Override PartName="/xl/theme/themeOverride39.xml" ContentType="application/vnd.openxmlformats-officedocument.themeOverride+xml"/>
  <Override PartName="/xl/drawings/drawing171.xml" ContentType="application/vnd.openxmlformats-officedocument.drawingml.chartshapes+xml"/>
  <Override PartName="/xl/charts/chart163.xml" ContentType="application/vnd.openxmlformats-officedocument.drawingml.chart+xml"/>
  <Override PartName="/xl/theme/themeOverride40.xml" ContentType="application/vnd.openxmlformats-officedocument.themeOverride+xml"/>
  <Override PartName="/xl/drawings/drawing172.xml" ContentType="application/vnd.openxmlformats-officedocument.drawingml.chartshapes+xml"/>
  <Override PartName="/xl/charts/chart164.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73.xml" ContentType="application/vnd.openxmlformats-officedocument.drawingml.chartshapes+xml"/>
  <Override PartName="/xl/charts/chart165.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74.xml" ContentType="application/vnd.openxmlformats-officedocument.drawingml.chartshapes+xml"/>
  <Override PartName="/xl/charts/chart166.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75.xml" ContentType="application/vnd.openxmlformats-officedocument.drawingml.chartshapes+xml"/>
  <Override PartName="/xl/charts/chart167.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76.xml" ContentType="application/vnd.openxmlformats-officedocument.drawingml.chartshapes+xml"/>
  <Override PartName="/xl/charts/chart168.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69.xml" ContentType="application/vnd.openxmlformats-officedocument.drawingml.chart+xml"/>
  <Override PartName="/xl/drawings/drawing179.xml" ContentType="application/vnd.openxmlformats-officedocument.drawingml.chartshapes+xml"/>
  <Override PartName="/xl/charts/chart170.xml" ContentType="application/vnd.openxmlformats-officedocument.drawingml.chart+xml"/>
  <Override PartName="/xl/drawings/drawing180.xml" ContentType="application/vnd.openxmlformats-officedocument.drawingml.chartshapes+xml"/>
  <Override PartName="/xl/charts/chart171.xml" ContentType="application/vnd.openxmlformats-officedocument.drawingml.chart+xml"/>
  <Override PartName="/xl/drawings/drawing181.xml" ContentType="application/vnd.openxmlformats-officedocument.drawingml.chartshapes+xml"/>
  <Override PartName="/xl/charts/chart172.xml" ContentType="application/vnd.openxmlformats-officedocument.drawingml.chart+xml"/>
  <Override PartName="/xl/drawings/drawing182.xml" ContentType="application/vnd.openxmlformats-officedocument.drawingml.chartshapes+xml"/>
  <Override PartName="/xl/charts/chart173.xml" ContentType="application/vnd.openxmlformats-officedocument.drawingml.chart+xml"/>
  <Override PartName="/xl/drawings/drawing183.xml" ContentType="application/vnd.openxmlformats-officedocument.drawingml.chartshapes+xml"/>
  <Override PartName="/xl/charts/chart174.xml" ContentType="application/vnd.openxmlformats-officedocument.drawingml.chart+xml"/>
  <Override PartName="/xl/theme/themeOverride41.xml" ContentType="application/vnd.openxmlformats-officedocument.themeOverride+xml"/>
  <Override PartName="/xl/drawings/drawing184.xml" ContentType="application/vnd.openxmlformats-officedocument.drawingml.chartshapes+xml"/>
  <Override PartName="/xl/charts/chart175.xml" ContentType="application/vnd.openxmlformats-officedocument.drawingml.chart+xml"/>
  <Override PartName="/xl/drawings/drawing185.xml" ContentType="application/vnd.openxmlformats-officedocument.drawingml.chartshapes+xml"/>
  <Override PartName="/xl/charts/chart176.xml" ContentType="application/vnd.openxmlformats-officedocument.drawingml.chart+xml"/>
  <Override PartName="/xl/theme/themeOverride42.xml" ContentType="application/vnd.openxmlformats-officedocument.themeOverride+xml"/>
  <Override PartName="/xl/drawings/drawing186.xml" ContentType="application/vnd.openxmlformats-officedocument.drawingml.chartshapes+xml"/>
  <Override PartName="/xl/charts/chart177.xml" ContentType="application/vnd.openxmlformats-officedocument.drawingml.chart+xml"/>
  <Override PartName="/xl/theme/themeOverride43.xml" ContentType="application/vnd.openxmlformats-officedocument.themeOverride+xml"/>
  <Override PartName="/xl/drawings/drawing187.xml" ContentType="application/vnd.openxmlformats-officedocument.drawingml.chartshapes+xml"/>
  <Override PartName="/xl/charts/chart178.xml" ContentType="application/vnd.openxmlformats-officedocument.drawingml.chart+xml"/>
  <Override PartName="/xl/theme/themeOverride44.xml" ContentType="application/vnd.openxmlformats-officedocument.themeOverride+xml"/>
  <Override PartName="/xl/drawings/drawing188.xml" ContentType="application/vnd.openxmlformats-officedocument.drawingml.chartshapes+xml"/>
  <Override PartName="/xl/charts/chart179.xml" ContentType="application/vnd.openxmlformats-officedocument.drawingml.chart+xml"/>
  <Override PartName="/xl/theme/themeOverride45.xml" ContentType="application/vnd.openxmlformats-officedocument.themeOverride+xml"/>
  <Override PartName="/xl/drawings/drawing189.xml" ContentType="application/vnd.openxmlformats-officedocument.drawingml.chartshapes+xml"/>
  <Override PartName="/xl/charts/chart180.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90.xml" ContentType="application/vnd.openxmlformats-officedocument.drawingml.chartshapes+xml"/>
  <Override PartName="/xl/charts/chart181.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91.xml" ContentType="application/vnd.openxmlformats-officedocument.drawingml.chartshapes+xml"/>
  <Override PartName="/xl/charts/chart182.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92.xml" ContentType="application/vnd.openxmlformats-officedocument.drawingml.chartshapes+xml"/>
  <Override PartName="/xl/charts/chart18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93.xml" ContentType="application/vnd.openxmlformats-officedocument.drawingml.chartshapes+xml"/>
  <Override PartName="/xl/charts/chart184.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94.xml" ContentType="application/vnd.openxmlformats-officedocument.drawingml.chartshapes+xml"/>
  <Override PartName="/xl/drawings/drawing195.xml" ContentType="application/vnd.openxmlformats-officedocument.drawing+xml"/>
  <Override PartName="/xl/charts/chart185.xml" ContentType="application/vnd.openxmlformats-officedocument.drawingml.chart+xml"/>
  <Override PartName="/xl/drawings/drawing196.xml" ContentType="application/vnd.openxmlformats-officedocument.drawingml.chartshapes+xml"/>
  <Override PartName="/xl/charts/chart186.xml" ContentType="application/vnd.openxmlformats-officedocument.drawingml.chart+xml"/>
  <Override PartName="/xl/drawings/drawing197.xml" ContentType="application/vnd.openxmlformats-officedocument.drawingml.chartshapes+xml"/>
  <Override PartName="/xl/charts/chart187.xml" ContentType="application/vnd.openxmlformats-officedocument.drawingml.chart+xml"/>
  <Override PartName="/xl/drawings/drawing198.xml" ContentType="application/vnd.openxmlformats-officedocument.drawingml.chartshapes+xml"/>
  <Override PartName="/xl/charts/chart188.xml" ContentType="application/vnd.openxmlformats-officedocument.drawingml.chart+xml"/>
  <Override PartName="/xl/drawings/drawing199.xml" ContentType="application/vnd.openxmlformats-officedocument.drawingml.chartshapes+xml"/>
  <Override PartName="/xl/charts/chart189.xml" ContentType="application/vnd.openxmlformats-officedocument.drawingml.chart+xml"/>
  <Override PartName="/xl/drawings/drawing200.xml" ContentType="application/vnd.openxmlformats-officedocument.drawingml.chartshapes+xml"/>
  <Override PartName="/xl/charts/chart190.xml" ContentType="application/vnd.openxmlformats-officedocument.drawingml.chart+xml"/>
  <Override PartName="/xl/theme/themeOverride46.xml" ContentType="application/vnd.openxmlformats-officedocument.themeOverride+xml"/>
  <Override PartName="/xl/drawings/drawing201.xml" ContentType="application/vnd.openxmlformats-officedocument.drawingml.chartshapes+xml"/>
  <Override PartName="/xl/charts/chart191.xml" ContentType="application/vnd.openxmlformats-officedocument.drawingml.chart+xml"/>
  <Override PartName="/xl/drawings/drawing202.xml" ContentType="application/vnd.openxmlformats-officedocument.drawingml.chartshapes+xml"/>
  <Override PartName="/xl/charts/chart192.xml" ContentType="application/vnd.openxmlformats-officedocument.drawingml.chart+xml"/>
  <Override PartName="/xl/theme/themeOverride47.xml" ContentType="application/vnd.openxmlformats-officedocument.themeOverride+xml"/>
  <Override PartName="/xl/drawings/drawing203.xml" ContentType="application/vnd.openxmlformats-officedocument.drawingml.chartshapes+xml"/>
  <Override PartName="/xl/charts/chart193.xml" ContentType="application/vnd.openxmlformats-officedocument.drawingml.chart+xml"/>
  <Override PartName="/xl/theme/themeOverride48.xml" ContentType="application/vnd.openxmlformats-officedocument.themeOverride+xml"/>
  <Override PartName="/xl/drawings/drawing204.xml" ContentType="application/vnd.openxmlformats-officedocument.drawingml.chartshapes+xml"/>
  <Override PartName="/xl/charts/chart194.xml" ContentType="application/vnd.openxmlformats-officedocument.drawingml.chart+xml"/>
  <Override PartName="/xl/theme/themeOverride49.xml" ContentType="application/vnd.openxmlformats-officedocument.themeOverride+xml"/>
  <Override PartName="/xl/drawings/drawing205.xml" ContentType="application/vnd.openxmlformats-officedocument.drawingml.chartshapes+xml"/>
  <Override PartName="/xl/charts/chart195.xml" ContentType="application/vnd.openxmlformats-officedocument.drawingml.chart+xml"/>
  <Override PartName="/xl/theme/themeOverride50.xml" ContentType="application/vnd.openxmlformats-officedocument.themeOverride+xml"/>
  <Override PartName="/xl/drawings/drawing206.xml" ContentType="application/vnd.openxmlformats-officedocument.drawingml.chartshapes+xml"/>
  <Override PartName="/xl/charts/chart19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207.xml" ContentType="application/vnd.openxmlformats-officedocument.drawingml.chartshapes+xml"/>
  <Override PartName="/xl/charts/chart19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08.xml" ContentType="application/vnd.openxmlformats-officedocument.drawingml.chartshapes+xml"/>
  <Override PartName="/xl/charts/chart19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09.xml" ContentType="application/vnd.openxmlformats-officedocument.drawingml.chartshapes+xml"/>
  <Override PartName="/xl/charts/chart19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210.xml" ContentType="application/vnd.openxmlformats-officedocument.drawingml.chartshapes+xml"/>
  <Override PartName="/xl/charts/chart20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201.xml" ContentType="application/vnd.openxmlformats-officedocument.drawingml.chart+xml"/>
  <Override PartName="/xl/drawings/drawing213.xml" ContentType="application/vnd.openxmlformats-officedocument.drawingml.chartshapes+xml"/>
  <Override PartName="/xl/charts/chart202.xml" ContentType="application/vnd.openxmlformats-officedocument.drawingml.chart+xml"/>
  <Override PartName="/xl/drawings/drawing214.xml" ContentType="application/vnd.openxmlformats-officedocument.drawingml.chartshapes+xml"/>
  <Override PartName="/xl/charts/chart203.xml" ContentType="application/vnd.openxmlformats-officedocument.drawingml.chart+xml"/>
  <Override PartName="/xl/drawings/drawing215.xml" ContentType="application/vnd.openxmlformats-officedocument.drawingml.chartshapes+xml"/>
  <Override PartName="/xl/charts/chart204.xml" ContentType="application/vnd.openxmlformats-officedocument.drawingml.chart+xml"/>
  <Override PartName="/xl/drawings/drawing216.xml" ContentType="application/vnd.openxmlformats-officedocument.drawingml.chartshapes+xml"/>
  <Override PartName="/xl/charts/chart205.xml" ContentType="application/vnd.openxmlformats-officedocument.drawingml.chart+xml"/>
  <Override PartName="/xl/drawings/drawing217.xml" ContentType="application/vnd.openxmlformats-officedocument.drawingml.chartshapes+xml"/>
  <Override PartName="/xl/charts/chart206.xml" ContentType="application/vnd.openxmlformats-officedocument.drawingml.chart+xml"/>
  <Override PartName="/xl/theme/themeOverride51.xml" ContentType="application/vnd.openxmlformats-officedocument.themeOverride+xml"/>
  <Override PartName="/xl/drawings/drawing218.xml" ContentType="application/vnd.openxmlformats-officedocument.drawingml.chartshapes+xml"/>
  <Override PartName="/xl/charts/chart207.xml" ContentType="application/vnd.openxmlformats-officedocument.drawingml.chart+xml"/>
  <Override PartName="/xl/drawings/drawing219.xml" ContentType="application/vnd.openxmlformats-officedocument.drawingml.chartshapes+xml"/>
  <Override PartName="/xl/charts/chart208.xml" ContentType="application/vnd.openxmlformats-officedocument.drawingml.chart+xml"/>
  <Override PartName="/xl/theme/themeOverride52.xml" ContentType="application/vnd.openxmlformats-officedocument.themeOverride+xml"/>
  <Override PartName="/xl/drawings/drawing220.xml" ContentType="application/vnd.openxmlformats-officedocument.drawingml.chartshapes+xml"/>
  <Override PartName="/xl/charts/chart209.xml" ContentType="application/vnd.openxmlformats-officedocument.drawingml.chart+xml"/>
  <Override PartName="/xl/theme/themeOverride53.xml" ContentType="application/vnd.openxmlformats-officedocument.themeOverride+xml"/>
  <Override PartName="/xl/drawings/drawing221.xml" ContentType="application/vnd.openxmlformats-officedocument.drawingml.chartshapes+xml"/>
  <Override PartName="/xl/charts/chart210.xml" ContentType="application/vnd.openxmlformats-officedocument.drawingml.chart+xml"/>
  <Override PartName="/xl/theme/themeOverride54.xml" ContentType="application/vnd.openxmlformats-officedocument.themeOverride+xml"/>
  <Override PartName="/xl/drawings/drawing222.xml" ContentType="application/vnd.openxmlformats-officedocument.drawingml.chartshapes+xml"/>
  <Override PartName="/xl/charts/chart211.xml" ContentType="application/vnd.openxmlformats-officedocument.drawingml.chart+xml"/>
  <Override PartName="/xl/theme/themeOverride55.xml" ContentType="application/vnd.openxmlformats-officedocument.themeOverride+xml"/>
  <Override PartName="/xl/drawings/drawing223.xml" ContentType="application/vnd.openxmlformats-officedocument.drawingml.chartshapes+xml"/>
  <Override PartName="/xl/charts/chart21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24.xml" ContentType="application/vnd.openxmlformats-officedocument.drawingml.chartshapes+xml"/>
  <Override PartName="/xl/charts/chart21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25.xml" ContentType="application/vnd.openxmlformats-officedocument.drawingml.chartshapes+xml"/>
  <Override PartName="/xl/charts/chart21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26.xml" ContentType="application/vnd.openxmlformats-officedocument.drawingml.chartshapes+xml"/>
  <Override PartName="/xl/charts/chart21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27.xml" ContentType="application/vnd.openxmlformats-officedocument.drawingml.chartshapes+xml"/>
  <Override PartName="/xl/charts/chart21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28.xml" ContentType="application/vnd.openxmlformats-officedocument.drawingml.chartshapes+xml"/>
  <Override PartName="/xl/drawings/drawing229.xml" ContentType="application/vnd.openxmlformats-officedocument.drawing+xml"/>
  <Override PartName="/xl/charts/chart217.xml" ContentType="application/vnd.openxmlformats-officedocument.drawingml.chart+xml"/>
  <Override PartName="/xl/drawings/drawing230.xml" ContentType="application/vnd.openxmlformats-officedocument.drawingml.chartshapes+xml"/>
  <Override PartName="/xl/charts/chart218.xml" ContentType="application/vnd.openxmlformats-officedocument.drawingml.chart+xml"/>
  <Override PartName="/xl/drawings/drawing231.xml" ContentType="application/vnd.openxmlformats-officedocument.drawingml.chartshapes+xml"/>
  <Override PartName="/xl/charts/chart219.xml" ContentType="application/vnd.openxmlformats-officedocument.drawingml.chart+xml"/>
  <Override PartName="/xl/drawings/drawing232.xml" ContentType="application/vnd.openxmlformats-officedocument.drawingml.chartshapes+xml"/>
  <Override PartName="/xl/charts/chart220.xml" ContentType="application/vnd.openxmlformats-officedocument.drawingml.chart+xml"/>
  <Override PartName="/xl/drawings/drawing233.xml" ContentType="application/vnd.openxmlformats-officedocument.drawingml.chartshapes+xml"/>
  <Override PartName="/xl/charts/chart221.xml" ContentType="application/vnd.openxmlformats-officedocument.drawingml.chart+xml"/>
  <Override PartName="/xl/drawings/drawing234.xml" ContentType="application/vnd.openxmlformats-officedocument.drawingml.chartshapes+xml"/>
  <Override PartName="/xl/charts/chart222.xml" ContentType="application/vnd.openxmlformats-officedocument.drawingml.chart+xml"/>
  <Override PartName="/xl/theme/themeOverride56.xml" ContentType="application/vnd.openxmlformats-officedocument.themeOverride+xml"/>
  <Override PartName="/xl/drawings/drawing235.xml" ContentType="application/vnd.openxmlformats-officedocument.drawingml.chartshapes+xml"/>
  <Override PartName="/xl/charts/chart223.xml" ContentType="application/vnd.openxmlformats-officedocument.drawingml.chart+xml"/>
  <Override PartName="/xl/drawings/drawing236.xml" ContentType="application/vnd.openxmlformats-officedocument.drawingml.chartshapes+xml"/>
  <Override PartName="/xl/charts/chart224.xml" ContentType="application/vnd.openxmlformats-officedocument.drawingml.chart+xml"/>
  <Override PartName="/xl/theme/themeOverride57.xml" ContentType="application/vnd.openxmlformats-officedocument.themeOverride+xml"/>
  <Override PartName="/xl/drawings/drawing237.xml" ContentType="application/vnd.openxmlformats-officedocument.drawingml.chartshapes+xml"/>
  <Override PartName="/xl/charts/chart225.xml" ContentType="application/vnd.openxmlformats-officedocument.drawingml.chart+xml"/>
  <Override PartName="/xl/theme/themeOverride58.xml" ContentType="application/vnd.openxmlformats-officedocument.themeOverride+xml"/>
  <Override PartName="/xl/drawings/drawing238.xml" ContentType="application/vnd.openxmlformats-officedocument.drawingml.chartshapes+xml"/>
  <Override PartName="/xl/charts/chart226.xml" ContentType="application/vnd.openxmlformats-officedocument.drawingml.chart+xml"/>
  <Override PartName="/xl/theme/themeOverride59.xml" ContentType="application/vnd.openxmlformats-officedocument.themeOverride+xml"/>
  <Override PartName="/xl/drawings/drawing239.xml" ContentType="application/vnd.openxmlformats-officedocument.drawingml.chartshapes+xml"/>
  <Override PartName="/xl/charts/chart227.xml" ContentType="application/vnd.openxmlformats-officedocument.drawingml.chart+xml"/>
  <Override PartName="/xl/theme/themeOverride60.xml" ContentType="application/vnd.openxmlformats-officedocument.themeOverride+xml"/>
  <Override PartName="/xl/drawings/drawing240.xml" ContentType="application/vnd.openxmlformats-officedocument.drawingml.chartshapes+xml"/>
  <Override PartName="/xl/charts/chart228.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41.xml" ContentType="application/vnd.openxmlformats-officedocument.drawingml.chartshapes+xml"/>
  <Override PartName="/xl/charts/chart22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42.xml" ContentType="application/vnd.openxmlformats-officedocument.drawingml.chartshapes+xml"/>
  <Override PartName="/xl/charts/chart230.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43.xml" ContentType="application/vnd.openxmlformats-officedocument.drawingml.chartshapes+xml"/>
  <Override PartName="/xl/charts/chart231.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44.xml" ContentType="application/vnd.openxmlformats-officedocument.drawingml.chartshapes+xml"/>
  <Override PartName="/xl/charts/chart232.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24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Wade\Desktop\NL 2021 fall course\"/>
    </mc:Choice>
  </mc:AlternateContent>
  <xr:revisionPtr revIDLastSave="0" documentId="13_ncr:1_{67306189-E6AE-4B12-9731-9291365B6292}" xr6:coauthVersionLast="47" xr6:coauthVersionMax="47" xr10:uidLastSave="{00000000-0000-0000-0000-000000000000}"/>
  <bookViews>
    <workbookView xWindow="-120" yWindow="-120" windowWidth="29040" windowHeight="15840" firstSheet="5" activeTab="13" xr2:uid="{00000000-000D-0000-FFFF-FFFF00000000}"/>
  </bookViews>
  <sheets>
    <sheet name="summary" sheetId="29" r:id="rId1"/>
    <sheet name="fiscal parms &amp; pop" sheetId="2" r:id="rId2"/>
    <sheet name="CDN and NL" sheetId="13" r:id="rId3"/>
    <sheet name="ROC and NL" sheetId="16" r:id="rId4"/>
    <sheet name="RAC and NL" sheetId="17" r:id="rId5"/>
    <sheet name="PE and NL" sheetId="19" r:id="rId6"/>
    <sheet name="NS and NL" sheetId="20" r:id="rId7"/>
    <sheet name="NB and NL" sheetId="21" r:id="rId8"/>
    <sheet name="QU and NL" sheetId="22" r:id="rId9"/>
    <sheet name="ON and NL" sheetId="24" r:id="rId10"/>
    <sheet name="MN and NL" sheetId="25" r:id="rId11"/>
    <sheet name="SK and NL" sheetId="26" r:id="rId12"/>
    <sheet name="AB and NL" sheetId="27" r:id="rId13"/>
    <sheet name="BC and NL" sheetId="28"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74" i="28" l="1"/>
  <c r="W74" i="28"/>
  <c r="U74" i="28"/>
  <c r="V74" i="28" s="1"/>
  <c r="T74" i="28"/>
  <c r="R74" i="28"/>
  <c r="S74" i="28" s="1"/>
  <c r="Q74" i="28"/>
  <c r="V85" i="28"/>
  <c r="U85" i="28"/>
  <c r="T85" i="28"/>
  <c r="S85" i="28"/>
  <c r="R85" i="28"/>
  <c r="Q85" i="28"/>
  <c r="V84" i="28"/>
  <c r="U84" i="28"/>
  <c r="T84" i="28"/>
  <c r="S84" i="28"/>
  <c r="R84" i="28"/>
  <c r="Q84" i="28"/>
  <c r="V83" i="28"/>
  <c r="U83" i="28"/>
  <c r="T83" i="28"/>
  <c r="S83" i="28"/>
  <c r="R83" i="28"/>
  <c r="Q83" i="28"/>
  <c r="V81" i="28"/>
  <c r="U81" i="28"/>
  <c r="T81" i="28"/>
  <c r="S81" i="28"/>
  <c r="R81" i="28"/>
  <c r="Q81" i="28"/>
  <c r="V82" i="28"/>
  <c r="U82" i="28"/>
  <c r="T82" i="28"/>
  <c r="S82" i="28"/>
  <c r="R82" i="28"/>
  <c r="Q82" i="28"/>
  <c r="X74" i="27"/>
  <c r="W74" i="27"/>
  <c r="U74" i="27"/>
  <c r="V74" i="27" s="1"/>
  <c r="T74" i="27"/>
  <c r="R74" i="27"/>
  <c r="S74" i="27" s="1"/>
  <c r="Q74" i="27"/>
  <c r="V85" i="27"/>
  <c r="U85" i="27"/>
  <c r="T85" i="27"/>
  <c r="S85" i="27"/>
  <c r="R85" i="27"/>
  <c r="Q85" i="27"/>
  <c r="V84" i="27"/>
  <c r="U84" i="27"/>
  <c r="T84" i="27"/>
  <c r="S84" i="27"/>
  <c r="R84" i="27"/>
  <c r="Q84" i="27"/>
  <c r="V83" i="27"/>
  <c r="U83" i="27"/>
  <c r="T83" i="27"/>
  <c r="S83" i="27"/>
  <c r="R83" i="27"/>
  <c r="Q83" i="27"/>
  <c r="V82" i="27"/>
  <c r="U82" i="27"/>
  <c r="T82" i="27"/>
  <c r="S82" i="27"/>
  <c r="R82" i="27"/>
  <c r="Q82" i="27"/>
  <c r="V81" i="27"/>
  <c r="U81" i="27"/>
  <c r="T81" i="27"/>
  <c r="S81" i="27"/>
  <c r="R81" i="27"/>
  <c r="Q81" i="27"/>
  <c r="X74" i="26"/>
  <c r="W74" i="26"/>
  <c r="U74" i="26"/>
  <c r="V74" i="26" s="1"/>
  <c r="T74" i="26"/>
  <c r="R74" i="26"/>
  <c r="S74" i="26" s="1"/>
  <c r="Q74" i="26"/>
  <c r="V85" i="26"/>
  <c r="U85" i="26"/>
  <c r="T85" i="26"/>
  <c r="S85" i="26"/>
  <c r="R85" i="26"/>
  <c r="Q85" i="26"/>
  <c r="V84" i="26"/>
  <c r="U84" i="26"/>
  <c r="T84" i="26"/>
  <c r="S84" i="26"/>
  <c r="R84" i="26"/>
  <c r="Q84" i="26"/>
  <c r="V83" i="26"/>
  <c r="U83" i="26"/>
  <c r="T83" i="26"/>
  <c r="S83" i="26"/>
  <c r="R83" i="26"/>
  <c r="Q83" i="26"/>
  <c r="V81" i="26"/>
  <c r="U81" i="26"/>
  <c r="T81" i="26"/>
  <c r="S81" i="26"/>
  <c r="R81" i="26"/>
  <c r="Q81" i="26"/>
  <c r="V82" i="26"/>
  <c r="U82" i="26"/>
  <c r="T82" i="26"/>
  <c r="S82" i="26"/>
  <c r="R82" i="26"/>
  <c r="Q82" i="26"/>
  <c r="BD67" i="25" l="1"/>
  <c r="X74" i="25" l="1"/>
  <c r="W74" i="25"/>
  <c r="U74" i="25"/>
  <c r="V74" i="25" s="1"/>
  <c r="T74" i="25"/>
  <c r="R74" i="25"/>
  <c r="S74" i="25" s="1"/>
  <c r="Q74" i="25"/>
  <c r="V85" i="25"/>
  <c r="U85" i="25"/>
  <c r="T85" i="25"/>
  <c r="S85" i="25"/>
  <c r="R85" i="25"/>
  <c r="Q85" i="25"/>
  <c r="V84" i="25"/>
  <c r="U84" i="25"/>
  <c r="T84" i="25"/>
  <c r="S84" i="25"/>
  <c r="R84" i="25"/>
  <c r="Q84" i="25"/>
  <c r="V83" i="25"/>
  <c r="U83" i="25"/>
  <c r="T83" i="25"/>
  <c r="S83" i="25"/>
  <c r="R83" i="25"/>
  <c r="Q83" i="25"/>
  <c r="V81" i="25"/>
  <c r="U81" i="25"/>
  <c r="T81" i="25"/>
  <c r="S81" i="25"/>
  <c r="R81" i="25"/>
  <c r="Q81" i="25"/>
  <c r="V82" i="25"/>
  <c r="U82" i="25"/>
  <c r="T82" i="25"/>
  <c r="S82" i="25"/>
  <c r="R82" i="25"/>
  <c r="Q82" i="25"/>
  <c r="X74" i="24"/>
  <c r="W74" i="24"/>
  <c r="U74" i="24"/>
  <c r="V74" i="24" s="1"/>
  <c r="T74" i="24"/>
  <c r="R74" i="24"/>
  <c r="S74" i="24" s="1"/>
  <c r="Q74" i="24"/>
  <c r="V85" i="24"/>
  <c r="U85" i="24"/>
  <c r="T85" i="24"/>
  <c r="S85" i="24"/>
  <c r="R85" i="24"/>
  <c r="Q85" i="24"/>
  <c r="V84" i="24"/>
  <c r="U84" i="24"/>
  <c r="T84" i="24"/>
  <c r="S84" i="24"/>
  <c r="R84" i="24"/>
  <c r="Q84" i="24"/>
  <c r="V83" i="24"/>
  <c r="U83" i="24"/>
  <c r="T83" i="24"/>
  <c r="S83" i="24"/>
  <c r="R83" i="24"/>
  <c r="Q83" i="24"/>
  <c r="V81" i="24"/>
  <c r="U81" i="24"/>
  <c r="T81" i="24"/>
  <c r="S81" i="24"/>
  <c r="R81" i="24"/>
  <c r="Q81" i="24"/>
  <c r="V82" i="24"/>
  <c r="U82" i="24"/>
  <c r="T82" i="24"/>
  <c r="S82" i="24"/>
  <c r="R82" i="24"/>
  <c r="Q82" i="24"/>
  <c r="X74" i="22"/>
  <c r="W74" i="22"/>
  <c r="V74" i="22"/>
  <c r="U74" i="22"/>
  <c r="T74" i="22"/>
  <c r="R74" i="22"/>
  <c r="S74" i="22" s="1"/>
  <c r="Q74" i="22"/>
  <c r="V85" i="22"/>
  <c r="U85" i="22"/>
  <c r="T85" i="22"/>
  <c r="S85" i="22"/>
  <c r="R85" i="22"/>
  <c r="Q85" i="22"/>
  <c r="V84" i="22"/>
  <c r="U84" i="22"/>
  <c r="T84" i="22"/>
  <c r="S84" i="22"/>
  <c r="R84" i="22"/>
  <c r="Q84" i="22"/>
  <c r="V83" i="22"/>
  <c r="U83" i="22"/>
  <c r="T83" i="22"/>
  <c r="S83" i="22"/>
  <c r="R83" i="22"/>
  <c r="Q83" i="22"/>
  <c r="V81" i="22"/>
  <c r="U81" i="22"/>
  <c r="T81" i="22"/>
  <c r="S81" i="22"/>
  <c r="R81" i="22"/>
  <c r="Q81" i="22"/>
  <c r="V82" i="22"/>
  <c r="U82" i="22"/>
  <c r="T82" i="22"/>
  <c r="S82" i="22"/>
  <c r="R82" i="22"/>
  <c r="Q82" i="22"/>
  <c r="X74" i="21"/>
  <c r="W74" i="21"/>
  <c r="V74" i="21"/>
  <c r="U74" i="21"/>
  <c r="T74" i="21"/>
  <c r="R74" i="21"/>
  <c r="S74" i="21" s="1"/>
  <c r="Q74" i="21"/>
  <c r="X74" i="20"/>
  <c r="W74" i="20"/>
  <c r="U74" i="20"/>
  <c r="V74" i="20" s="1"/>
  <c r="T74" i="20"/>
  <c r="S74" i="20"/>
  <c r="R74" i="20"/>
  <c r="Q74" i="20"/>
  <c r="V85" i="20"/>
  <c r="U85" i="20"/>
  <c r="T85" i="20"/>
  <c r="S85" i="20"/>
  <c r="R85" i="20"/>
  <c r="Q85" i="20"/>
  <c r="V84" i="20"/>
  <c r="U84" i="20"/>
  <c r="T84" i="20"/>
  <c r="S84" i="20"/>
  <c r="R84" i="20"/>
  <c r="Q84" i="20"/>
  <c r="V83" i="20"/>
  <c r="U83" i="20"/>
  <c r="T83" i="20"/>
  <c r="S83" i="20"/>
  <c r="R83" i="20"/>
  <c r="Q83" i="20"/>
  <c r="V81" i="20"/>
  <c r="U81" i="20"/>
  <c r="T81" i="20"/>
  <c r="S81" i="20"/>
  <c r="R81" i="20"/>
  <c r="Q81" i="20"/>
  <c r="V82" i="20"/>
  <c r="U82" i="20"/>
  <c r="T82" i="20"/>
  <c r="S82" i="20"/>
  <c r="R82" i="20"/>
  <c r="Q82" i="20"/>
  <c r="V85" i="19"/>
  <c r="U85" i="19"/>
  <c r="T85" i="19"/>
  <c r="S85" i="19"/>
  <c r="R85" i="19"/>
  <c r="Q85" i="19"/>
  <c r="V84" i="19"/>
  <c r="U84" i="19"/>
  <c r="T84" i="19"/>
  <c r="S84" i="19"/>
  <c r="R84" i="19"/>
  <c r="Q84" i="19"/>
  <c r="V83" i="19"/>
  <c r="U83" i="19"/>
  <c r="T83" i="19"/>
  <c r="S83" i="19"/>
  <c r="R83" i="19"/>
  <c r="Q83" i="19"/>
  <c r="V81" i="19"/>
  <c r="U81" i="19"/>
  <c r="T81" i="19"/>
  <c r="S81" i="19"/>
  <c r="R81" i="19"/>
  <c r="Q81" i="19"/>
  <c r="V82" i="19"/>
  <c r="U82" i="19"/>
  <c r="T82" i="19"/>
  <c r="S82" i="19"/>
  <c r="R82" i="19"/>
  <c r="Q82" i="19"/>
  <c r="X74" i="19"/>
  <c r="W74" i="19"/>
  <c r="U74" i="19"/>
  <c r="V74" i="19" s="1"/>
  <c r="T74" i="19"/>
  <c r="R74" i="19"/>
  <c r="S74" i="19" s="1"/>
  <c r="Q74" i="19"/>
  <c r="V85" i="16" l="1"/>
  <c r="U85" i="16"/>
  <c r="T85" i="16"/>
  <c r="S85" i="16"/>
  <c r="R85" i="16"/>
  <c r="Q85" i="16"/>
  <c r="V84" i="16"/>
  <c r="U84" i="16"/>
  <c r="T84" i="16"/>
  <c r="S84" i="16"/>
  <c r="R84" i="16"/>
  <c r="Q84" i="16"/>
  <c r="V83" i="16"/>
  <c r="U83" i="16"/>
  <c r="T83" i="16"/>
  <c r="S83" i="16"/>
  <c r="R83" i="16"/>
  <c r="Q83" i="16"/>
  <c r="V82" i="16"/>
  <c r="U82" i="16"/>
  <c r="T82" i="16"/>
  <c r="S82" i="16"/>
  <c r="R82" i="16"/>
  <c r="Q82" i="16"/>
  <c r="V85" i="17"/>
  <c r="U85" i="17"/>
  <c r="T85" i="17"/>
  <c r="S85" i="17"/>
  <c r="R85" i="17"/>
  <c r="Q85" i="17"/>
  <c r="V84" i="17"/>
  <c r="U84" i="17"/>
  <c r="T84" i="17"/>
  <c r="S84" i="17"/>
  <c r="R84" i="17"/>
  <c r="Q84" i="17"/>
  <c r="V83" i="17"/>
  <c r="U83" i="17"/>
  <c r="T83" i="17"/>
  <c r="S83" i="17"/>
  <c r="R83" i="17"/>
  <c r="Q83" i="17"/>
  <c r="V81" i="17"/>
  <c r="U81" i="17"/>
  <c r="T81" i="17"/>
  <c r="S81" i="17"/>
  <c r="R81" i="17"/>
  <c r="Q81" i="17"/>
  <c r="V82" i="17"/>
  <c r="U82" i="17"/>
  <c r="T82" i="17"/>
  <c r="S82" i="17"/>
  <c r="R82" i="17"/>
  <c r="Q82" i="17"/>
  <c r="X74" i="17"/>
  <c r="W74" i="17"/>
  <c r="U74" i="17"/>
  <c r="V74" i="17" s="1"/>
  <c r="T74" i="17"/>
  <c r="S74" i="17"/>
  <c r="R74" i="17"/>
  <c r="Q74" i="17"/>
  <c r="V81" i="16"/>
  <c r="U81" i="16"/>
  <c r="T81" i="16"/>
  <c r="S81" i="16"/>
  <c r="R81" i="16"/>
  <c r="Q81" i="16"/>
  <c r="X74" i="16"/>
  <c r="W74" i="16"/>
  <c r="U74" i="16"/>
  <c r="T74" i="16"/>
  <c r="V74" i="16" s="1"/>
  <c r="S74" i="16"/>
  <c r="R74" i="16"/>
  <c r="Q74" i="16"/>
  <c r="X85" i="13"/>
  <c r="W85" i="13"/>
  <c r="X84" i="13"/>
  <c r="W84" i="13"/>
  <c r="X83" i="13"/>
  <c r="W83" i="13"/>
  <c r="X82" i="13"/>
  <c r="W82" i="13"/>
  <c r="X81" i="13"/>
  <c r="W81" i="13"/>
  <c r="V85" i="13"/>
  <c r="U85" i="13"/>
  <c r="T85" i="13"/>
  <c r="S85" i="13"/>
  <c r="R85" i="13"/>
  <c r="Q85" i="13"/>
  <c r="V84" i="13"/>
  <c r="U84" i="13"/>
  <c r="T84" i="13"/>
  <c r="S84" i="13"/>
  <c r="R84" i="13"/>
  <c r="Q84" i="13"/>
  <c r="V83" i="13"/>
  <c r="U83" i="13"/>
  <c r="T83" i="13"/>
  <c r="S83" i="13"/>
  <c r="R83" i="13"/>
  <c r="Q83" i="13"/>
  <c r="V82" i="13"/>
  <c r="U82" i="13"/>
  <c r="T82" i="13"/>
  <c r="S82" i="13"/>
  <c r="R82" i="13"/>
  <c r="Q82" i="13"/>
  <c r="V81" i="13"/>
  <c r="U81" i="13"/>
  <c r="T81" i="13"/>
  <c r="S81" i="13"/>
  <c r="R81" i="13"/>
  <c r="Q81" i="13"/>
  <c r="F50" i="13"/>
  <c r="X74" i="13"/>
  <c r="W74" i="13"/>
  <c r="U74" i="13"/>
  <c r="V74" i="13" s="1"/>
  <c r="T74" i="13"/>
  <c r="S74" i="13"/>
  <c r="R74" i="13"/>
  <c r="Q74" i="13"/>
  <c r="C19" i="13"/>
  <c r="B19" i="13"/>
  <c r="BR19" i="29"/>
  <c r="BQ19" i="29"/>
  <c r="BP19" i="29"/>
  <c r="BO19" i="29"/>
  <c r="BN19" i="29"/>
  <c r="BM19" i="29"/>
  <c r="BL19" i="29"/>
  <c r="BK19" i="29"/>
  <c r="BJ19" i="29"/>
  <c r="BI19" i="29"/>
  <c r="BH19" i="29"/>
  <c r="BR16" i="29"/>
  <c r="BQ16" i="29"/>
  <c r="BP16" i="29"/>
  <c r="BO16" i="29"/>
  <c r="BN16" i="29"/>
  <c r="BM16" i="29"/>
  <c r="BL16" i="29"/>
  <c r="BK16" i="29"/>
  <c r="BJ16" i="29"/>
  <c r="BI16" i="29"/>
  <c r="BH16" i="29"/>
  <c r="BR13" i="29"/>
  <c r="BQ13" i="29"/>
  <c r="BP13" i="29"/>
  <c r="BO13" i="29"/>
  <c r="BN13" i="29"/>
  <c r="BM13" i="29"/>
  <c r="BL13" i="29"/>
  <c r="BK13" i="29"/>
  <c r="BJ13" i="29"/>
  <c r="BI13" i="29"/>
  <c r="BH13" i="29"/>
  <c r="BR10" i="29"/>
  <c r="BQ10" i="29"/>
  <c r="BP10" i="29"/>
  <c r="BO10" i="29"/>
  <c r="BN10" i="29"/>
  <c r="BM10" i="29"/>
  <c r="BL10" i="29"/>
  <c r="BK10" i="29"/>
  <c r="BJ10" i="29"/>
  <c r="BI10" i="29"/>
  <c r="BH10" i="29"/>
  <c r="BS6" i="29"/>
  <c r="BR6" i="29"/>
  <c r="BQ6" i="29"/>
  <c r="BP6" i="29"/>
  <c r="BO6" i="29"/>
  <c r="BN6" i="29"/>
  <c r="BM6" i="29"/>
  <c r="BK6" i="29"/>
  <c r="BJ6" i="29"/>
  <c r="BI6" i="29"/>
  <c r="BH6" i="29"/>
  <c r="BS5" i="29"/>
  <c r="BR5" i="29"/>
  <c r="BQ5" i="29"/>
  <c r="BP5" i="29"/>
  <c r="BO5" i="29"/>
  <c r="BN5" i="29"/>
  <c r="BM5" i="29"/>
  <c r="BK5" i="29"/>
  <c r="BJ5" i="29"/>
  <c r="BI5" i="29"/>
  <c r="BH5" i="29"/>
  <c r="BS4" i="29"/>
  <c r="BR4" i="29"/>
  <c r="BQ4" i="29"/>
  <c r="BP4" i="29"/>
  <c r="BO4" i="29"/>
  <c r="BN4" i="29"/>
  <c r="BM4" i="29"/>
  <c r="BK4" i="29"/>
  <c r="BJ4" i="29"/>
  <c r="BI4" i="29"/>
  <c r="BH4" i="29"/>
  <c r="BS3" i="29"/>
  <c r="BR3" i="29"/>
  <c r="BQ3" i="29"/>
  <c r="BP3" i="29"/>
  <c r="BO3" i="29"/>
  <c r="BN3" i="29"/>
  <c r="BM3" i="29"/>
  <c r="BK3" i="29"/>
  <c r="BJ3" i="29"/>
  <c r="BI3" i="29"/>
  <c r="BH3" i="29"/>
  <c r="BV51" i="28"/>
  <c r="BW49" i="28"/>
  <c r="BV49" i="28"/>
  <c r="BU49" i="28"/>
  <c r="BW48" i="28"/>
  <c r="BV48" i="28"/>
  <c r="BU48" i="28"/>
  <c r="BW47" i="28"/>
  <c r="BV47" i="28"/>
  <c r="BU47" i="28"/>
  <c r="BW46" i="28"/>
  <c r="BV46" i="28"/>
  <c r="BU46" i="28"/>
  <c r="BW45" i="28"/>
  <c r="BW50" i="28" s="1"/>
  <c r="BV45" i="28"/>
  <c r="BV50" i="28" s="1"/>
  <c r="BU45" i="28"/>
  <c r="BW44" i="28"/>
  <c r="BV44" i="28"/>
  <c r="BU44" i="28"/>
  <c r="BW43" i="28"/>
  <c r="BV43" i="28"/>
  <c r="BU43" i="28"/>
  <c r="BW42" i="28"/>
  <c r="BV42" i="28"/>
  <c r="BU42" i="28"/>
  <c r="BW41" i="28"/>
  <c r="BV41" i="28"/>
  <c r="BU41" i="28"/>
  <c r="BW40" i="28"/>
  <c r="BW51" i="28" s="1"/>
  <c r="BV40" i="28"/>
  <c r="BU40" i="28"/>
  <c r="BW39" i="28"/>
  <c r="BV39" i="28"/>
  <c r="BU39" i="28"/>
  <c r="BW38" i="28"/>
  <c r="BV38" i="28"/>
  <c r="BU38" i="28"/>
  <c r="BW37" i="28"/>
  <c r="BV37" i="28"/>
  <c r="BU37" i="28"/>
  <c r="BW36" i="28"/>
  <c r="BV36" i="28"/>
  <c r="BU36" i="28"/>
  <c r="BW35" i="28"/>
  <c r="BV35" i="28"/>
  <c r="BU35" i="28"/>
  <c r="BW34" i="28"/>
  <c r="BV34" i="28"/>
  <c r="BU34" i="28"/>
  <c r="BW33" i="28"/>
  <c r="BV33" i="28"/>
  <c r="BU33" i="28"/>
  <c r="BW32" i="28"/>
  <c r="BV32" i="28"/>
  <c r="BU32" i="28"/>
  <c r="BW31" i="28"/>
  <c r="BV31" i="28"/>
  <c r="BV52" i="28" s="1"/>
  <c r="BU31" i="28"/>
  <c r="BW30" i="28"/>
  <c r="BW52" i="28" s="1"/>
  <c r="BV30" i="28"/>
  <c r="BU30" i="28"/>
  <c r="BW29" i="28"/>
  <c r="BV29" i="28"/>
  <c r="BU29" i="28"/>
  <c r="BW28" i="28"/>
  <c r="BV28" i="28"/>
  <c r="BU28" i="28"/>
  <c r="BW27" i="28"/>
  <c r="BV27" i="28"/>
  <c r="BU27" i="28"/>
  <c r="BW26" i="28"/>
  <c r="BV26" i="28"/>
  <c r="BU26" i="28"/>
  <c r="BW25" i="28"/>
  <c r="BW53" i="28" s="1"/>
  <c r="BV25" i="28"/>
  <c r="BV53" i="28" s="1"/>
  <c r="BU25" i="28"/>
  <c r="BW24" i="28"/>
  <c r="BV24" i="28"/>
  <c r="BU24" i="28"/>
  <c r="BW23" i="28"/>
  <c r="BV23" i="28"/>
  <c r="BU23" i="28"/>
  <c r="BW22" i="28"/>
  <c r="BV22" i="28"/>
  <c r="BU22" i="28"/>
  <c r="BW21" i="28"/>
  <c r="BV21" i="28"/>
  <c r="BU21" i="28"/>
  <c r="BW20" i="28"/>
  <c r="BV20" i="28"/>
  <c r="BU20" i="28"/>
  <c r="BW19" i="28"/>
  <c r="BV19" i="28"/>
  <c r="BU19" i="28"/>
  <c r="BV51" i="27"/>
  <c r="BW49" i="27"/>
  <c r="BV49" i="27"/>
  <c r="BU49" i="27"/>
  <c r="BW48" i="27"/>
  <c r="BV48" i="27"/>
  <c r="BU48" i="27"/>
  <c r="BW47" i="27"/>
  <c r="BV47" i="27"/>
  <c r="BU47" i="27"/>
  <c r="BW46" i="27"/>
  <c r="BV46" i="27"/>
  <c r="BU46" i="27"/>
  <c r="BW45" i="27"/>
  <c r="BW50" i="27" s="1"/>
  <c r="BV45" i="27"/>
  <c r="BV50" i="27" s="1"/>
  <c r="BU45" i="27"/>
  <c r="BW44" i="27"/>
  <c r="BV44" i="27"/>
  <c r="BU44" i="27"/>
  <c r="BW43" i="27"/>
  <c r="BV43" i="27"/>
  <c r="BU43" i="27"/>
  <c r="BW42" i="27"/>
  <c r="BV42" i="27"/>
  <c r="BU42" i="27"/>
  <c r="BW41" i="27"/>
  <c r="BV41" i="27"/>
  <c r="BU41" i="27"/>
  <c r="BW40" i="27"/>
  <c r="BW51" i="27" s="1"/>
  <c r="BV40" i="27"/>
  <c r="BU40" i="27"/>
  <c r="BW39" i="27"/>
  <c r="BV39" i="27"/>
  <c r="BU39" i="27"/>
  <c r="BW38" i="27"/>
  <c r="BV38" i="27"/>
  <c r="BU38" i="27"/>
  <c r="BW37" i="27"/>
  <c r="BV37" i="27"/>
  <c r="BU37" i="27"/>
  <c r="BW36" i="27"/>
  <c r="BV36" i="27"/>
  <c r="BU36" i="27"/>
  <c r="BW35" i="27"/>
  <c r="BV35" i="27"/>
  <c r="BU35" i="27"/>
  <c r="BW34" i="27"/>
  <c r="BV34" i="27"/>
  <c r="BU34" i="27"/>
  <c r="BW33" i="27"/>
  <c r="BV33" i="27"/>
  <c r="BU33" i="27"/>
  <c r="BW32" i="27"/>
  <c r="BV32" i="27"/>
  <c r="BU32" i="27"/>
  <c r="BW31" i="27"/>
  <c r="BV31" i="27"/>
  <c r="BV52" i="27" s="1"/>
  <c r="BU31" i="27"/>
  <c r="BW30" i="27"/>
  <c r="BW52" i="27" s="1"/>
  <c r="BV30" i="27"/>
  <c r="BU30" i="27"/>
  <c r="BW29" i="27"/>
  <c r="BV29" i="27"/>
  <c r="BU29" i="27"/>
  <c r="BW28" i="27"/>
  <c r="BV28" i="27"/>
  <c r="BU28" i="27"/>
  <c r="BW27" i="27"/>
  <c r="BV27" i="27"/>
  <c r="BU27" i="27"/>
  <c r="BW26" i="27"/>
  <c r="BV26" i="27"/>
  <c r="BU26" i="27"/>
  <c r="BW25" i="27"/>
  <c r="BW53" i="27" s="1"/>
  <c r="BV25" i="27"/>
  <c r="BV53" i="27" s="1"/>
  <c r="BU25" i="27"/>
  <c r="BW24" i="27"/>
  <c r="BV24" i="27"/>
  <c r="BU24" i="27"/>
  <c r="BW23" i="27"/>
  <c r="BV23" i="27"/>
  <c r="BU23" i="27"/>
  <c r="BW22" i="27"/>
  <c r="BV22" i="27"/>
  <c r="BU22" i="27"/>
  <c r="BW21" i="27"/>
  <c r="BV21" i="27"/>
  <c r="BU21" i="27"/>
  <c r="BW20" i="27"/>
  <c r="BV20" i="27"/>
  <c r="BU20" i="27"/>
  <c r="BW19" i="27"/>
  <c r="BV19" i="27"/>
  <c r="BU19" i="27"/>
  <c r="BV51" i="26"/>
  <c r="BW49" i="26"/>
  <c r="BV49" i="26"/>
  <c r="BU49" i="26"/>
  <c r="BW48" i="26"/>
  <c r="BV48" i="26"/>
  <c r="BU48" i="26"/>
  <c r="BW47" i="26"/>
  <c r="BV47" i="26"/>
  <c r="BU47" i="26"/>
  <c r="BW46" i="26"/>
  <c r="BV46" i="26"/>
  <c r="BU46" i="26"/>
  <c r="BW45" i="26"/>
  <c r="BW50" i="26" s="1"/>
  <c r="BV45" i="26"/>
  <c r="BV50" i="26" s="1"/>
  <c r="BU45" i="26"/>
  <c r="BW44" i="26"/>
  <c r="BV44" i="26"/>
  <c r="BU44" i="26"/>
  <c r="BW43" i="26"/>
  <c r="BV43" i="26"/>
  <c r="BU43" i="26"/>
  <c r="BW42" i="26"/>
  <c r="BV42" i="26"/>
  <c r="BU42" i="26"/>
  <c r="BW41" i="26"/>
  <c r="BV41" i="26"/>
  <c r="BU41" i="26"/>
  <c r="BW40" i="26"/>
  <c r="BW51" i="26" s="1"/>
  <c r="BV40" i="26"/>
  <c r="BU40" i="26"/>
  <c r="BW39" i="26"/>
  <c r="BV39" i="26"/>
  <c r="BU39" i="26"/>
  <c r="BW38" i="26"/>
  <c r="BV38" i="26"/>
  <c r="BU38" i="26"/>
  <c r="BW37" i="26"/>
  <c r="BV37" i="26"/>
  <c r="BU37" i="26"/>
  <c r="BW36" i="26"/>
  <c r="BV36" i="26"/>
  <c r="BU36" i="26"/>
  <c r="BW35" i="26"/>
  <c r="BV35" i="26"/>
  <c r="BU35" i="26"/>
  <c r="BW34" i="26"/>
  <c r="BV34" i="26"/>
  <c r="BU34" i="26"/>
  <c r="BW33" i="26"/>
  <c r="BV33" i="26"/>
  <c r="BU33" i="26"/>
  <c r="BW32" i="26"/>
  <c r="BV32" i="26"/>
  <c r="BU32" i="26"/>
  <c r="BW31" i="26"/>
  <c r="BV31" i="26"/>
  <c r="BV52" i="26" s="1"/>
  <c r="BU31" i="26"/>
  <c r="BW30" i="26"/>
  <c r="BW52" i="26" s="1"/>
  <c r="BV30" i="26"/>
  <c r="BU30" i="26"/>
  <c r="BW29" i="26"/>
  <c r="BV29" i="26"/>
  <c r="BU29" i="26"/>
  <c r="BW28" i="26"/>
  <c r="BV28" i="26"/>
  <c r="BU28" i="26"/>
  <c r="BW27" i="26"/>
  <c r="BV27" i="26"/>
  <c r="BU27" i="26"/>
  <c r="BW26" i="26"/>
  <c r="BV26" i="26"/>
  <c r="BU26" i="26"/>
  <c r="BW25" i="26"/>
  <c r="BW53" i="26" s="1"/>
  <c r="BV25" i="26"/>
  <c r="BV53" i="26" s="1"/>
  <c r="BU25" i="26"/>
  <c r="BW24" i="26"/>
  <c r="BV24" i="26"/>
  <c r="BU24" i="26"/>
  <c r="BW23" i="26"/>
  <c r="BV23" i="26"/>
  <c r="BU23" i="26"/>
  <c r="BW22" i="26"/>
  <c r="BV22" i="26"/>
  <c r="BU22" i="26"/>
  <c r="BW21" i="26"/>
  <c r="BV21" i="26"/>
  <c r="BU21" i="26"/>
  <c r="BW20" i="26"/>
  <c r="BV20" i="26"/>
  <c r="BU20" i="26"/>
  <c r="BW19" i="26"/>
  <c r="BV19" i="26"/>
  <c r="BU19" i="26"/>
  <c r="BV51" i="25"/>
  <c r="BW49" i="25"/>
  <c r="BV49" i="25"/>
  <c r="BU49" i="25"/>
  <c r="BW48" i="25"/>
  <c r="BV48" i="25"/>
  <c r="BU48" i="25"/>
  <c r="BW47" i="25"/>
  <c r="BV47" i="25"/>
  <c r="BU47" i="25"/>
  <c r="BW46" i="25"/>
  <c r="BW50" i="25" s="1"/>
  <c r="BV46" i="25"/>
  <c r="BU46" i="25"/>
  <c r="BW45" i="25"/>
  <c r="BV45" i="25"/>
  <c r="BV50" i="25" s="1"/>
  <c r="BU45" i="25"/>
  <c r="BW44" i="25"/>
  <c r="BV44" i="25"/>
  <c r="BU44" i="25"/>
  <c r="BW43" i="25"/>
  <c r="BV43" i="25"/>
  <c r="BU43" i="25"/>
  <c r="BW42" i="25"/>
  <c r="BV42" i="25"/>
  <c r="BU42" i="25"/>
  <c r="BW41" i="25"/>
  <c r="BV41" i="25"/>
  <c r="BU41" i="25"/>
  <c r="BW40" i="25"/>
  <c r="BW51" i="25" s="1"/>
  <c r="BV40" i="25"/>
  <c r="BU40" i="25"/>
  <c r="BW39" i="25"/>
  <c r="BV39" i="25"/>
  <c r="BU39" i="25"/>
  <c r="BW38" i="25"/>
  <c r="BV38" i="25"/>
  <c r="BU38" i="25"/>
  <c r="BW37" i="25"/>
  <c r="BV37" i="25"/>
  <c r="BU37" i="25"/>
  <c r="BW36" i="25"/>
  <c r="BV36" i="25"/>
  <c r="BU36" i="25"/>
  <c r="BW35" i="25"/>
  <c r="BV35" i="25"/>
  <c r="BU35" i="25"/>
  <c r="BW34" i="25"/>
  <c r="BV34" i="25"/>
  <c r="BU34" i="25"/>
  <c r="BW33" i="25"/>
  <c r="BV33" i="25"/>
  <c r="BU33" i="25"/>
  <c r="BW32" i="25"/>
  <c r="BV32" i="25"/>
  <c r="BU32" i="25"/>
  <c r="BW31" i="25"/>
  <c r="BV31" i="25"/>
  <c r="BV52" i="25" s="1"/>
  <c r="BU31" i="25"/>
  <c r="BW30" i="25"/>
  <c r="BW52" i="25" s="1"/>
  <c r="BV30" i="25"/>
  <c r="BU30" i="25"/>
  <c r="BW29" i="25"/>
  <c r="BV29" i="25"/>
  <c r="BU29" i="25"/>
  <c r="BW28" i="25"/>
  <c r="BV28" i="25"/>
  <c r="BU28" i="25"/>
  <c r="BW27" i="25"/>
  <c r="BV27" i="25"/>
  <c r="BU27" i="25"/>
  <c r="BW26" i="25"/>
  <c r="BW53" i="25" s="1"/>
  <c r="BV26" i="25"/>
  <c r="BU26" i="25"/>
  <c r="BW25" i="25"/>
  <c r="BV25" i="25"/>
  <c r="BV53" i="25" s="1"/>
  <c r="BU25" i="25"/>
  <c r="BW24" i="25"/>
  <c r="BV24" i="25"/>
  <c r="BU24" i="25"/>
  <c r="BW23" i="25"/>
  <c r="BV23" i="25"/>
  <c r="BU23" i="25"/>
  <c r="BW22" i="25"/>
  <c r="BV22" i="25"/>
  <c r="BU22" i="25"/>
  <c r="BW21" i="25"/>
  <c r="BV21" i="25"/>
  <c r="BU21" i="25"/>
  <c r="BW20" i="25"/>
  <c r="BV20" i="25"/>
  <c r="BU20" i="25"/>
  <c r="BW19" i="25"/>
  <c r="BV19" i="25"/>
  <c r="BU19" i="25"/>
  <c r="BV51" i="24"/>
  <c r="BW49" i="24"/>
  <c r="BV49" i="24"/>
  <c r="BU49" i="24"/>
  <c r="BW48" i="24"/>
  <c r="BV48" i="24"/>
  <c r="BU48" i="24"/>
  <c r="BW47" i="24"/>
  <c r="BV47" i="24"/>
  <c r="BU47" i="24"/>
  <c r="BW46" i="24"/>
  <c r="BV46" i="24"/>
  <c r="BU46" i="24"/>
  <c r="BW45" i="24"/>
  <c r="BW50" i="24" s="1"/>
  <c r="BV45" i="24"/>
  <c r="BV50" i="24" s="1"/>
  <c r="BU45" i="24"/>
  <c r="BW44" i="24"/>
  <c r="BV44" i="24"/>
  <c r="BU44" i="24"/>
  <c r="BW43" i="24"/>
  <c r="BV43" i="24"/>
  <c r="BU43" i="24"/>
  <c r="BW42" i="24"/>
  <c r="BV42" i="24"/>
  <c r="BU42" i="24"/>
  <c r="BW41" i="24"/>
  <c r="BV41" i="24"/>
  <c r="BU41" i="24"/>
  <c r="BW40" i="24"/>
  <c r="BW51" i="24" s="1"/>
  <c r="BV40" i="24"/>
  <c r="BU40" i="24"/>
  <c r="BW39" i="24"/>
  <c r="BV39" i="24"/>
  <c r="BU39" i="24"/>
  <c r="BW38" i="24"/>
  <c r="BV38" i="24"/>
  <c r="BU38" i="24"/>
  <c r="BW37" i="24"/>
  <c r="BV37" i="24"/>
  <c r="BU37" i="24"/>
  <c r="BW36" i="24"/>
  <c r="BV36" i="24"/>
  <c r="BU36" i="24"/>
  <c r="BW35" i="24"/>
  <c r="BV35" i="24"/>
  <c r="BU35" i="24"/>
  <c r="BW34" i="24"/>
  <c r="BV34" i="24"/>
  <c r="BU34" i="24"/>
  <c r="BW33" i="24"/>
  <c r="BV33" i="24"/>
  <c r="BU33" i="24"/>
  <c r="BW32" i="24"/>
  <c r="BV32" i="24"/>
  <c r="BU32" i="24"/>
  <c r="BW31" i="24"/>
  <c r="BV31" i="24"/>
  <c r="BU31" i="24"/>
  <c r="BW30" i="24"/>
  <c r="BW52" i="24" s="1"/>
  <c r="BV30" i="24"/>
  <c r="BV52" i="24" s="1"/>
  <c r="BU30" i="24"/>
  <c r="BW29" i="24"/>
  <c r="BV29" i="24"/>
  <c r="BU29" i="24"/>
  <c r="BW28" i="24"/>
  <c r="BV28" i="24"/>
  <c r="BU28" i="24"/>
  <c r="BW27" i="24"/>
  <c r="BV27" i="24"/>
  <c r="BU27" i="24"/>
  <c r="BW26" i="24"/>
  <c r="BV26" i="24"/>
  <c r="BU26" i="24"/>
  <c r="BW25" i="24"/>
  <c r="BW53" i="24" s="1"/>
  <c r="BV25" i="24"/>
  <c r="BV53" i="24" s="1"/>
  <c r="BU25" i="24"/>
  <c r="BW24" i="24"/>
  <c r="BV24" i="24"/>
  <c r="BU24" i="24"/>
  <c r="BW23" i="24"/>
  <c r="BV23" i="24"/>
  <c r="BU23" i="24"/>
  <c r="BW22" i="24"/>
  <c r="BV22" i="24"/>
  <c r="BU22" i="24"/>
  <c r="BW21" i="24"/>
  <c r="BV21" i="24"/>
  <c r="BU21" i="24"/>
  <c r="BW20" i="24"/>
  <c r="BV20" i="24"/>
  <c r="BU20" i="24"/>
  <c r="BW19" i="24"/>
  <c r="BV19" i="24"/>
  <c r="BU19" i="24"/>
  <c r="BV51" i="22"/>
  <c r="BW49" i="22"/>
  <c r="BV49" i="22"/>
  <c r="BU49" i="22"/>
  <c r="BW48" i="22"/>
  <c r="BV48" i="22"/>
  <c r="BU48" i="22"/>
  <c r="BW47" i="22"/>
  <c r="BV47" i="22"/>
  <c r="BU47" i="22"/>
  <c r="BW46" i="22"/>
  <c r="BW50" i="22" s="1"/>
  <c r="BV46" i="22"/>
  <c r="BV50" i="22" s="1"/>
  <c r="BU46" i="22"/>
  <c r="BW45" i="22"/>
  <c r="BV45" i="22"/>
  <c r="BU45" i="22"/>
  <c r="BW44" i="22"/>
  <c r="BV44" i="22"/>
  <c r="BU44" i="22"/>
  <c r="BW43" i="22"/>
  <c r="BV43" i="22"/>
  <c r="BU43" i="22"/>
  <c r="BW42" i="22"/>
  <c r="BV42" i="22"/>
  <c r="BU42" i="22"/>
  <c r="BW41" i="22"/>
  <c r="BV41" i="22"/>
  <c r="BU41" i="22"/>
  <c r="BW40" i="22"/>
  <c r="BW51" i="22" s="1"/>
  <c r="BV40" i="22"/>
  <c r="BU40" i="22"/>
  <c r="BW39" i="22"/>
  <c r="BV39" i="22"/>
  <c r="BU39" i="22"/>
  <c r="BW38" i="22"/>
  <c r="BV38" i="22"/>
  <c r="BU38" i="22"/>
  <c r="BW37" i="22"/>
  <c r="BV37" i="22"/>
  <c r="BU37" i="22"/>
  <c r="BW36" i="22"/>
  <c r="BV36" i="22"/>
  <c r="BU36" i="22"/>
  <c r="BW35" i="22"/>
  <c r="BV35" i="22"/>
  <c r="BU35" i="22"/>
  <c r="BW34" i="22"/>
  <c r="BV34" i="22"/>
  <c r="BU34" i="22"/>
  <c r="BW33" i="22"/>
  <c r="BV33" i="22"/>
  <c r="BU33" i="22"/>
  <c r="BW32" i="22"/>
  <c r="BV32" i="22"/>
  <c r="BU32" i="22"/>
  <c r="BW31" i="22"/>
  <c r="BV31" i="22"/>
  <c r="BU31" i="22"/>
  <c r="BW30" i="22"/>
  <c r="BW52" i="22" s="1"/>
  <c r="BV30" i="22"/>
  <c r="BV52" i="22" s="1"/>
  <c r="BU30" i="22"/>
  <c r="BW29" i="22"/>
  <c r="BV29" i="22"/>
  <c r="BU29" i="22"/>
  <c r="BW28" i="22"/>
  <c r="BV28" i="22"/>
  <c r="BU28" i="22"/>
  <c r="BW27" i="22"/>
  <c r="BV27" i="22"/>
  <c r="BU27" i="22"/>
  <c r="BW26" i="22"/>
  <c r="BW53" i="22" s="1"/>
  <c r="BV26" i="22"/>
  <c r="BV53" i="22" s="1"/>
  <c r="BU26" i="22"/>
  <c r="BW25" i="22"/>
  <c r="BV25" i="22"/>
  <c r="BU25" i="22"/>
  <c r="BW24" i="22"/>
  <c r="BV24" i="22"/>
  <c r="BU24" i="22"/>
  <c r="BW23" i="22"/>
  <c r="BV23" i="22"/>
  <c r="BU23" i="22"/>
  <c r="BW22" i="22"/>
  <c r="BV22" i="22"/>
  <c r="BU22" i="22"/>
  <c r="BW21" i="22"/>
  <c r="BV21" i="22"/>
  <c r="BU21" i="22"/>
  <c r="BW20" i="22"/>
  <c r="BV20" i="22"/>
  <c r="BU20" i="22"/>
  <c r="BW19" i="22"/>
  <c r="BV19" i="22"/>
  <c r="BU19" i="22"/>
  <c r="BU49" i="21"/>
  <c r="BV51" i="20"/>
  <c r="BW49" i="20"/>
  <c r="BV49" i="20"/>
  <c r="BU49" i="20"/>
  <c r="BW48" i="20"/>
  <c r="BV48" i="20"/>
  <c r="BU48" i="20"/>
  <c r="BW47" i="20"/>
  <c r="BV47" i="20"/>
  <c r="BU47" i="20"/>
  <c r="BW46" i="20"/>
  <c r="BV46" i="20"/>
  <c r="BU46" i="20"/>
  <c r="BW45" i="20"/>
  <c r="BW50" i="20" s="1"/>
  <c r="BV45" i="20"/>
  <c r="BV50" i="20" s="1"/>
  <c r="BU45" i="20"/>
  <c r="BW44" i="20"/>
  <c r="BV44" i="20"/>
  <c r="BU44" i="20"/>
  <c r="BW43" i="20"/>
  <c r="BV43" i="20"/>
  <c r="BU43" i="20"/>
  <c r="BW42" i="20"/>
  <c r="BV42" i="20"/>
  <c r="BU42" i="20"/>
  <c r="BW41" i="20"/>
  <c r="BV41" i="20"/>
  <c r="BU41" i="20"/>
  <c r="BW40" i="20"/>
  <c r="BW51" i="20" s="1"/>
  <c r="BV40" i="20"/>
  <c r="BU40" i="20"/>
  <c r="BW39" i="20"/>
  <c r="BV39" i="20"/>
  <c r="BU39" i="20"/>
  <c r="BW38" i="20"/>
  <c r="BV38" i="20"/>
  <c r="BU38" i="20"/>
  <c r="BW37" i="20"/>
  <c r="BV37" i="20"/>
  <c r="BU37" i="20"/>
  <c r="BW36" i="20"/>
  <c r="BV36" i="20"/>
  <c r="BU36" i="20"/>
  <c r="BW35" i="20"/>
  <c r="BV35" i="20"/>
  <c r="BU35" i="20"/>
  <c r="BW34" i="20"/>
  <c r="BV34" i="20"/>
  <c r="BU34" i="20"/>
  <c r="BW33" i="20"/>
  <c r="BV33" i="20"/>
  <c r="BU33" i="20"/>
  <c r="BW32" i="20"/>
  <c r="BV32" i="20"/>
  <c r="BU32" i="20"/>
  <c r="BW31" i="20"/>
  <c r="BV31" i="20"/>
  <c r="BV52" i="20" s="1"/>
  <c r="BU31" i="20"/>
  <c r="BW30" i="20"/>
  <c r="BW52" i="20" s="1"/>
  <c r="BV30" i="20"/>
  <c r="BU30" i="20"/>
  <c r="BW29" i="20"/>
  <c r="BV29" i="20"/>
  <c r="BU29" i="20"/>
  <c r="BW28" i="20"/>
  <c r="BV28" i="20"/>
  <c r="BU28" i="20"/>
  <c r="BW27" i="20"/>
  <c r="BV27" i="20"/>
  <c r="BU27" i="20"/>
  <c r="BW26" i="20"/>
  <c r="BV26" i="20"/>
  <c r="BU26" i="20"/>
  <c r="BW25" i="20"/>
  <c r="BW53" i="20" s="1"/>
  <c r="BV25" i="20"/>
  <c r="BV53" i="20" s="1"/>
  <c r="BU25" i="20"/>
  <c r="BW24" i="20"/>
  <c r="BV24" i="20"/>
  <c r="BU24" i="20"/>
  <c r="BW23" i="20"/>
  <c r="BV23" i="20"/>
  <c r="BU23" i="20"/>
  <c r="BW22" i="20"/>
  <c r="BV22" i="20"/>
  <c r="BU22" i="20"/>
  <c r="BW21" i="20"/>
  <c r="BV21" i="20"/>
  <c r="BU21" i="20"/>
  <c r="BW20" i="20"/>
  <c r="BV20" i="20"/>
  <c r="BU20" i="20"/>
  <c r="BW19" i="20"/>
  <c r="BV19" i="20"/>
  <c r="BU19" i="20"/>
  <c r="BV53" i="19"/>
  <c r="BV51" i="19"/>
  <c r="BV50" i="19"/>
  <c r="BW49" i="19"/>
  <c r="BV49" i="19"/>
  <c r="BU49" i="19"/>
  <c r="BW48" i="19"/>
  <c r="BV48" i="19"/>
  <c r="BU48" i="19"/>
  <c r="BW47" i="19"/>
  <c r="BV47" i="19"/>
  <c r="BU47" i="19"/>
  <c r="BW46" i="19"/>
  <c r="BW50" i="19" s="1"/>
  <c r="BV46" i="19"/>
  <c r="BU46" i="19"/>
  <c r="BW45" i="19"/>
  <c r="BV45" i="19"/>
  <c r="BU45" i="19"/>
  <c r="BW44" i="19"/>
  <c r="BV44" i="19"/>
  <c r="BU44" i="19"/>
  <c r="BW43" i="19"/>
  <c r="BV43" i="19"/>
  <c r="BU43" i="19"/>
  <c r="BW42" i="19"/>
  <c r="BV42" i="19"/>
  <c r="BU42" i="19"/>
  <c r="BW41" i="19"/>
  <c r="BV41" i="19"/>
  <c r="BU41" i="19"/>
  <c r="BW40" i="19"/>
  <c r="BW51" i="19" s="1"/>
  <c r="BV40" i="19"/>
  <c r="BU40" i="19"/>
  <c r="BW39" i="19"/>
  <c r="BV39" i="19"/>
  <c r="BU39" i="19"/>
  <c r="BW38" i="19"/>
  <c r="BV38" i="19"/>
  <c r="BU38" i="19"/>
  <c r="BW37" i="19"/>
  <c r="BV37" i="19"/>
  <c r="BU37" i="19"/>
  <c r="BW36" i="19"/>
  <c r="BV36" i="19"/>
  <c r="BU36" i="19"/>
  <c r="BW35" i="19"/>
  <c r="BV35" i="19"/>
  <c r="BU35" i="19"/>
  <c r="BW34" i="19"/>
  <c r="BV34" i="19"/>
  <c r="BU34" i="19"/>
  <c r="BW33" i="19"/>
  <c r="BV33" i="19"/>
  <c r="BU33" i="19"/>
  <c r="BW32" i="19"/>
  <c r="BV32" i="19"/>
  <c r="BU32" i="19"/>
  <c r="BW31" i="19"/>
  <c r="BV31" i="19"/>
  <c r="BU31" i="19"/>
  <c r="BW30" i="19"/>
  <c r="BW52" i="19" s="1"/>
  <c r="BV30" i="19"/>
  <c r="BV52" i="19" s="1"/>
  <c r="BU30" i="19"/>
  <c r="BW29" i="19"/>
  <c r="BV29" i="19"/>
  <c r="BU29" i="19"/>
  <c r="BW28" i="19"/>
  <c r="BV28" i="19"/>
  <c r="BU28" i="19"/>
  <c r="BW27" i="19"/>
  <c r="BV27" i="19"/>
  <c r="BU27" i="19"/>
  <c r="BW26" i="19"/>
  <c r="BV26" i="19"/>
  <c r="BU26" i="19"/>
  <c r="BW25" i="19"/>
  <c r="BW53" i="19" s="1"/>
  <c r="BV25" i="19"/>
  <c r="BU25" i="19"/>
  <c r="BW24" i="19"/>
  <c r="BV24" i="19"/>
  <c r="BU24" i="19"/>
  <c r="BW23" i="19"/>
  <c r="BV23" i="19"/>
  <c r="BU23" i="19"/>
  <c r="BW22" i="19"/>
  <c r="BV22" i="19"/>
  <c r="BU22" i="19"/>
  <c r="BW21" i="19"/>
  <c r="BV21" i="19"/>
  <c r="BU21" i="19"/>
  <c r="BW20" i="19"/>
  <c r="BV20" i="19"/>
  <c r="BU20" i="19"/>
  <c r="BW19" i="19"/>
  <c r="BV19" i="19"/>
  <c r="BU19" i="19"/>
  <c r="BV51" i="17"/>
  <c r="BW49" i="17"/>
  <c r="BV49" i="17"/>
  <c r="BU49" i="17"/>
  <c r="BW48" i="17"/>
  <c r="BV48" i="17"/>
  <c r="BU48" i="17"/>
  <c r="BW47" i="17"/>
  <c r="BV47" i="17"/>
  <c r="BU47" i="17"/>
  <c r="BW46" i="17"/>
  <c r="BW50" i="17" s="1"/>
  <c r="BV46" i="17"/>
  <c r="BU46" i="17"/>
  <c r="BW45" i="17"/>
  <c r="BV45" i="17"/>
  <c r="BV50" i="17" s="1"/>
  <c r="BU45" i="17"/>
  <c r="BW44" i="17"/>
  <c r="BV44" i="17"/>
  <c r="BU44" i="17"/>
  <c r="BW43" i="17"/>
  <c r="BV43" i="17"/>
  <c r="BU43" i="17"/>
  <c r="BW42" i="17"/>
  <c r="BV42" i="17"/>
  <c r="BU42" i="17"/>
  <c r="BW41" i="17"/>
  <c r="BV41" i="17"/>
  <c r="BU41" i="17"/>
  <c r="BW40" i="17"/>
  <c r="BW51" i="17" s="1"/>
  <c r="BV40" i="17"/>
  <c r="BU40" i="17"/>
  <c r="BW39" i="17"/>
  <c r="BV39" i="17"/>
  <c r="BU39" i="17"/>
  <c r="BW38" i="17"/>
  <c r="BV38" i="17"/>
  <c r="BU38" i="17"/>
  <c r="BW37" i="17"/>
  <c r="BV37" i="17"/>
  <c r="BU37" i="17"/>
  <c r="BW36" i="17"/>
  <c r="BV36" i="17"/>
  <c r="BU36" i="17"/>
  <c r="BW35" i="17"/>
  <c r="BV35" i="17"/>
  <c r="BU35" i="17"/>
  <c r="BW34" i="17"/>
  <c r="BV34" i="17"/>
  <c r="BU34" i="17"/>
  <c r="BW33" i="17"/>
  <c r="BV33" i="17"/>
  <c r="BU33" i="17"/>
  <c r="BW32" i="17"/>
  <c r="BV32" i="17"/>
  <c r="BU32" i="17"/>
  <c r="BW31" i="17"/>
  <c r="BV31" i="17"/>
  <c r="BU31" i="17"/>
  <c r="BW30" i="17"/>
  <c r="BW52" i="17" s="1"/>
  <c r="BV30" i="17"/>
  <c r="BV52" i="17" s="1"/>
  <c r="BU30" i="17"/>
  <c r="BW29" i="17"/>
  <c r="BV29" i="17"/>
  <c r="BU29" i="17"/>
  <c r="BW28" i="17"/>
  <c r="BV28" i="17"/>
  <c r="BU28" i="17"/>
  <c r="BW27" i="17"/>
  <c r="BV27" i="17"/>
  <c r="BU27" i="17"/>
  <c r="BW26" i="17"/>
  <c r="BW53" i="17" s="1"/>
  <c r="BV26" i="17"/>
  <c r="BU26" i="17"/>
  <c r="BW25" i="17"/>
  <c r="BV25" i="17"/>
  <c r="BV53" i="17" s="1"/>
  <c r="BU25" i="17"/>
  <c r="BW24" i="17"/>
  <c r="BV24" i="17"/>
  <c r="BU24" i="17"/>
  <c r="BW23" i="17"/>
  <c r="BV23" i="17"/>
  <c r="BU23" i="17"/>
  <c r="BW22" i="17"/>
  <c r="BV22" i="17"/>
  <c r="BU22" i="17"/>
  <c r="BW21" i="17"/>
  <c r="BV21" i="17"/>
  <c r="BU21" i="17"/>
  <c r="BW20" i="17"/>
  <c r="BV20" i="17"/>
  <c r="BU20" i="17"/>
  <c r="BW19" i="17"/>
  <c r="BV19" i="17"/>
  <c r="BU19" i="17"/>
  <c r="BV51" i="16"/>
  <c r="BW49" i="16"/>
  <c r="BV49" i="16"/>
  <c r="BU49" i="16"/>
  <c r="BW48" i="16"/>
  <c r="BV48" i="16"/>
  <c r="BU48" i="16"/>
  <c r="BW47" i="16"/>
  <c r="BV47" i="16"/>
  <c r="BU47" i="16"/>
  <c r="BW46" i="16"/>
  <c r="BW50" i="16" s="1"/>
  <c r="BV46" i="16"/>
  <c r="BV50" i="16" s="1"/>
  <c r="BU46" i="16"/>
  <c r="BW45" i="16"/>
  <c r="BV45" i="16"/>
  <c r="BU45" i="16"/>
  <c r="BW44" i="16"/>
  <c r="BV44" i="16"/>
  <c r="BU44" i="16"/>
  <c r="BW43" i="16"/>
  <c r="BV43" i="16"/>
  <c r="BU43" i="16"/>
  <c r="BW42" i="16"/>
  <c r="BV42" i="16"/>
  <c r="BU42" i="16"/>
  <c r="BW41" i="16"/>
  <c r="BV41" i="16"/>
  <c r="BU41" i="16"/>
  <c r="BW40" i="16"/>
  <c r="BW51" i="16" s="1"/>
  <c r="BV40" i="16"/>
  <c r="BU40" i="16"/>
  <c r="BW39" i="16"/>
  <c r="BV39" i="16"/>
  <c r="BU39" i="16"/>
  <c r="BW38" i="16"/>
  <c r="BV38" i="16"/>
  <c r="BU38" i="16"/>
  <c r="BW37" i="16"/>
  <c r="BV37" i="16"/>
  <c r="BU37" i="16"/>
  <c r="BW36" i="16"/>
  <c r="BV36" i="16"/>
  <c r="BU36" i="16"/>
  <c r="BW35" i="16"/>
  <c r="BV35" i="16"/>
  <c r="BU35" i="16"/>
  <c r="BW34" i="16"/>
  <c r="BV34" i="16"/>
  <c r="BU34" i="16"/>
  <c r="BW33" i="16"/>
  <c r="BV33" i="16"/>
  <c r="BU33" i="16"/>
  <c r="BW32" i="16"/>
  <c r="BV32" i="16"/>
  <c r="BU32" i="16"/>
  <c r="BW31" i="16"/>
  <c r="BV31" i="16"/>
  <c r="BU31" i="16"/>
  <c r="BW30" i="16"/>
  <c r="BW52" i="16" s="1"/>
  <c r="BV30" i="16"/>
  <c r="BV52" i="16" s="1"/>
  <c r="BU30" i="16"/>
  <c r="BW29" i="16"/>
  <c r="BV29" i="16"/>
  <c r="BU29" i="16"/>
  <c r="BW28" i="16"/>
  <c r="BV28" i="16"/>
  <c r="BU28" i="16"/>
  <c r="BW27" i="16"/>
  <c r="BV27" i="16"/>
  <c r="BU27" i="16"/>
  <c r="BW26" i="16"/>
  <c r="BW53" i="16" s="1"/>
  <c r="BV26" i="16"/>
  <c r="BV53" i="16" s="1"/>
  <c r="BU26" i="16"/>
  <c r="BW25" i="16"/>
  <c r="BV25" i="16"/>
  <c r="BU25" i="16"/>
  <c r="BW24" i="16"/>
  <c r="BV24" i="16"/>
  <c r="BU24" i="16"/>
  <c r="BW23" i="16"/>
  <c r="BV23" i="16"/>
  <c r="BU23" i="16"/>
  <c r="BW22" i="16"/>
  <c r="BV22" i="16"/>
  <c r="BU22" i="16"/>
  <c r="BW21" i="16"/>
  <c r="BV21" i="16"/>
  <c r="BU21" i="16"/>
  <c r="BW20" i="16"/>
  <c r="BV20" i="16"/>
  <c r="BU20" i="16"/>
  <c r="BW19" i="16"/>
  <c r="BV19" i="16"/>
  <c r="BU19" i="16"/>
  <c r="BW49" i="13"/>
  <c r="BV49" i="13"/>
  <c r="BW48" i="13"/>
  <c r="BV48" i="13"/>
  <c r="BW47" i="13"/>
  <c r="BV47" i="13"/>
  <c r="BV50" i="13" s="1"/>
  <c r="BW46" i="13"/>
  <c r="BV46" i="13"/>
  <c r="BW45" i="13"/>
  <c r="BV45" i="13"/>
  <c r="BW44" i="13"/>
  <c r="BV44" i="13"/>
  <c r="BW43" i="13"/>
  <c r="BV43" i="13"/>
  <c r="BW42" i="13"/>
  <c r="BV42" i="13"/>
  <c r="BW41" i="13"/>
  <c r="BV41" i="13"/>
  <c r="BV51" i="13" s="1"/>
  <c r="BW40" i="13"/>
  <c r="BV40" i="13"/>
  <c r="BW39" i="13"/>
  <c r="BV39" i="13"/>
  <c r="BW38" i="13"/>
  <c r="BV38" i="13"/>
  <c r="BW37" i="13"/>
  <c r="BV37" i="13"/>
  <c r="BW36" i="13"/>
  <c r="BV36" i="13"/>
  <c r="BW35" i="13"/>
  <c r="BV35" i="13"/>
  <c r="BW34" i="13"/>
  <c r="BV34" i="13"/>
  <c r="BW33" i="13"/>
  <c r="BV33" i="13"/>
  <c r="BW32" i="13"/>
  <c r="BV32" i="13"/>
  <c r="BV52" i="13" s="1"/>
  <c r="BW31" i="13"/>
  <c r="BV31" i="13"/>
  <c r="BW30" i="13"/>
  <c r="BV30" i="13"/>
  <c r="BW29" i="13"/>
  <c r="BV29" i="13"/>
  <c r="BW28" i="13"/>
  <c r="BV28" i="13"/>
  <c r="BW27" i="13"/>
  <c r="BV27" i="13"/>
  <c r="BW26" i="13"/>
  <c r="BV26" i="13"/>
  <c r="BV53" i="13" s="1"/>
  <c r="BW25" i="13"/>
  <c r="BV25" i="13"/>
  <c r="BW24" i="13"/>
  <c r="BV24" i="13"/>
  <c r="BW23" i="13"/>
  <c r="BV23" i="13"/>
  <c r="BW22" i="13"/>
  <c r="BV22" i="13"/>
  <c r="BW21" i="13"/>
  <c r="BV21" i="13"/>
  <c r="BW20" i="13"/>
  <c r="BV20" i="13"/>
  <c r="BW19" i="13"/>
  <c r="BV19" i="13"/>
  <c r="BW51" i="13"/>
  <c r="BU49" i="13"/>
  <c r="BU48" i="13"/>
  <c r="BU47" i="13"/>
  <c r="BU46" i="13"/>
  <c r="BW50" i="13"/>
  <c r="BU45" i="13"/>
  <c r="BU44" i="13"/>
  <c r="BU43" i="13"/>
  <c r="BU42" i="13"/>
  <c r="BU41" i="13"/>
  <c r="BU40" i="13"/>
  <c r="BU39" i="13"/>
  <c r="BU38" i="13"/>
  <c r="BU37" i="13"/>
  <c r="BU36" i="13"/>
  <c r="BU35" i="13"/>
  <c r="BU34" i="13"/>
  <c r="BU33" i="13"/>
  <c r="BU32" i="13"/>
  <c r="BU31" i="13"/>
  <c r="BW52" i="13"/>
  <c r="BU30" i="13"/>
  <c r="BU29" i="13"/>
  <c r="BU28" i="13"/>
  <c r="BU27" i="13"/>
  <c r="BU26" i="13"/>
  <c r="BW53" i="13"/>
  <c r="BU25" i="13"/>
  <c r="BU24" i="13"/>
  <c r="BU23" i="13"/>
  <c r="BU22" i="13"/>
  <c r="BU21" i="13"/>
  <c r="BU20" i="13"/>
  <c r="BU19" i="13"/>
  <c r="AY19" i="29"/>
  <c r="AX19" i="29"/>
  <c r="AW19" i="29"/>
  <c r="AV19" i="29"/>
  <c r="AU19" i="29"/>
  <c r="AT19" i="29"/>
  <c r="AS19" i="29"/>
  <c r="AR19" i="29"/>
  <c r="AQ19" i="29"/>
  <c r="AP19" i="29"/>
  <c r="AO19" i="29"/>
  <c r="AY16" i="29"/>
  <c r="AX16" i="29"/>
  <c r="AW16" i="29"/>
  <c r="AV16" i="29"/>
  <c r="AU16" i="29"/>
  <c r="AT16" i="29"/>
  <c r="AS16" i="29"/>
  <c r="AR16" i="29"/>
  <c r="AQ16" i="29"/>
  <c r="AP16" i="29"/>
  <c r="AO16" i="29"/>
  <c r="AY13" i="29"/>
  <c r="AX13" i="29"/>
  <c r="AW13" i="29"/>
  <c r="AV13" i="29"/>
  <c r="AU13" i="29"/>
  <c r="AT13" i="29"/>
  <c r="AS13" i="29"/>
  <c r="AR13" i="29"/>
  <c r="AQ13" i="29"/>
  <c r="AP13" i="29"/>
  <c r="AO13" i="29"/>
  <c r="AY10" i="29"/>
  <c r="AX10" i="29"/>
  <c r="AW10" i="29"/>
  <c r="AV10" i="29"/>
  <c r="AU10" i="29"/>
  <c r="AT10" i="29"/>
  <c r="AS10" i="29"/>
  <c r="AR10" i="29"/>
  <c r="AQ10" i="29"/>
  <c r="AP10" i="29"/>
  <c r="AO10" i="29"/>
  <c r="AL19" i="29"/>
  <c r="AK19" i="29"/>
  <c r="AJ19" i="29"/>
  <c r="AI19" i="29"/>
  <c r="AH19" i="29"/>
  <c r="AG19" i="29"/>
  <c r="AF19" i="29"/>
  <c r="AE19" i="29"/>
  <c r="AD19" i="29"/>
  <c r="AC19" i="29"/>
  <c r="AB19" i="29"/>
  <c r="AL16" i="29"/>
  <c r="AK16" i="29"/>
  <c r="AJ16" i="29"/>
  <c r="AI16" i="29"/>
  <c r="AH16" i="29"/>
  <c r="AG16" i="29"/>
  <c r="AF16" i="29"/>
  <c r="AE16" i="29"/>
  <c r="AD16" i="29"/>
  <c r="AC16" i="29"/>
  <c r="AB16" i="29"/>
  <c r="AL13" i="29"/>
  <c r="AK13" i="29"/>
  <c r="AJ13" i="29"/>
  <c r="AI13" i="29"/>
  <c r="AH13" i="29"/>
  <c r="AG13" i="29"/>
  <c r="AF13" i="29"/>
  <c r="AE13" i="29"/>
  <c r="AD13" i="29"/>
  <c r="AC13" i="29"/>
  <c r="AB13" i="29"/>
  <c r="AL10" i="29"/>
  <c r="AK10" i="29"/>
  <c r="AJ10" i="29"/>
  <c r="AI10" i="29"/>
  <c r="AH10" i="29"/>
  <c r="AG10" i="29"/>
  <c r="AF10" i="29"/>
  <c r="AE10" i="29"/>
  <c r="AD10" i="29"/>
  <c r="AC10" i="29"/>
  <c r="AB10" i="29"/>
  <c r="Y19" i="29"/>
  <c r="X19" i="29"/>
  <c r="W19" i="29"/>
  <c r="V19" i="29"/>
  <c r="U19" i="29"/>
  <c r="T19" i="29"/>
  <c r="S19" i="29"/>
  <c r="R19" i="29"/>
  <c r="Q19" i="29"/>
  <c r="P19" i="29"/>
  <c r="O19" i="29"/>
  <c r="Y16" i="29"/>
  <c r="X16" i="29"/>
  <c r="W16" i="29"/>
  <c r="V16" i="29"/>
  <c r="U16" i="29"/>
  <c r="T16" i="29"/>
  <c r="S16" i="29"/>
  <c r="R16" i="29"/>
  <c r="Q16" i="29"/>
  <c r="P16" i="29"/>
  <c r="O16" i="29"/>
  <c r="Y13" i="29"/>
  <c r="X13" i="29"/>
  <c r="W13" i="29"/>
  <c r="V13" i="29"/>
  <c r="U13" i="29"/>
  <c r="T13" i="29"/>
  <c r="S13" i="29"/>
  <c r="R13" i="29"/>
  <c r="Q13" i="29"/>
  <c r="P13" i="29"/>
  <c r="O13" i="29"/>
  <c r="Y10" i="29"/>
  <c r="X10" i="29"/>
  <c r="W10" i="29"/>
  <c r="V10" i="29"/>
  <c r="U10" i="29"/>
  <c r="T10" i="29"/>
  <c r="S10" i="29"/>
  <c r="R10" i="29"/>
  <c r="Q10" i="29"/>
  <c r="P10" i="29"/>
  <c r="O10" i="29"/>
  <c r="L19" i="29"/>
  <c r="K19" i="29"/>
  <c r="J19" i="29"/>
  <c r="I19" i="29"/>
  <c r="H19" i="29"/>
  <c r="G19" i="29"/>
  <c r="F19" i="29"/>
  <c r="E19" i="29"/>
  <c r="D19" i="29"/>
  <c r="C19" i="29"/>
  <c r="B19" i="29"/>
  <c r="L16" i="29"/>
  <c r="K16" i="29"/>
  <c r="J16" i="29"/>
  <c r="I16" i="29"/>
  <c r="H16" i="29"/>
  <c r="G16" i="29"/>
  <c r="F16" i="29"/>
  <c r="E16" i="29"/>
  <c r="D16" i="29"/>
  <c r="C16" i="29"/>
  <c r="B16" i="29"/>
  <c r="L13" i="29"/>
  <c r="K13" i="29"/>
  <c r="J13" i="29"/>
  <c r="I13" i="29"/>
  <c r="H13" i="29"/>
  <c r="G13" i="29"/>
  <c r="F13" i="29"/>
  <c r="E13" i="29"/>
  <c r="D13" i="29"/>
  <c r="C13" i="29"/>
  <c r="B13" i="29"/>
  <c r="L10" i="29"/>
  <c r="K10" i="29"/>
  <c r="J10" i="29"/>
  <c r="I10" i="29"/>
  <c r="H10" i="29"/>
  <c r="G10" i="29"/>
  <c r="F10" i="29"/>
  <c r="E10" i="29"/>
  <c r="D10" i="29"/>
  <c r="C10" i="29"/>
  <c r="B10" i="29"/>
  <c r="AZ6" i="29"/>
  <c r="AZ5" i="29"/>
  <c r="AZ4" i="29"/>
  <c r="AZ3" i="29"/>
  <c r="AM6" i="29"/>
  <c r="AM5" i="29"/>
  <c r="AM4" i="29"/>
  <c r="AM3" i="29"/>
  <c r="Z6" i="29"/>
  <c r="Z5" i="29"/>
  <c r="Z4" i="29"/>
  <c r="Z3" i="29"/>
  <c r="M6" i="29"/>
  <c r="M5" i="29"/>
  <c r="M4" i="29"/>
  <c r="M3" i="29"/>
  <c r="L3" i="29"/>
  <c r="AY6" i="29"/>
  <c r="AX6" i="29"/>
  <c r="AW6" i="29"/>
  <c r="AV6" i="29"/>
  <c r="AU6" i="29"/>
  <c r="AT6" i="29"/>
  <c r="AR6" i="29"/>
  <c r="AQ6" i="29"/>
  <c r="AP6" i="29"/>
  <c r="AO6" i="29"/>
  <c r="AY5" i="29"/>
  <c r="AX5" i="29"/>
  <c r="AW5" i="29"/>
  <c r="AV5" i="29"/>
  <c r="AU5" i="29"/>
  <c r="AT5" i="29"/>
  <c r="AR5" i="29"/>
  <c r="AQ5" i="29"/>
  <c r="AP5" i="29"/>
  <c r="AO5" i="29"/>
  <c r="AY4" i="29"/>
  <c r="AX4" i="29"/>
  <c r="AW4" i="29"/>
  <c r="AV4" i="29"/>
  <c r="AU4" i="29"/>
  <c r="AT4" i="29"/>
  <c r="AR4" i="29"/>
  <c r="AQ4" i="29"/>
  <c r="AP4" i="29"/>
  <c r="AO4" i="29"/>
  <c r="AY3" i="29"/>
  <c r="AX3" i="29"/>
  <c r="AW3" i="29"/>
  <c r="AV3" i="29"/>
  <c r="AU3" i="29"/>
  <c r="AT3" i="29"/>
  <c r="AR3" i="29"/>
  <c r="AQ3" i="29"/>
  <c r="AP3" i="29"/>
  <c r="AO3" i="29"/>
  <c r="AL6" i="29"/>
  <c r="AK6" i="29"/>
  <c r="AJ6" i="29"/>
  <c r="AI6" i="29"/>
  <c r="AH6" i="29"/>
  <c r="AG6" i="29"/>
  <c r="AE6" i="29"/>
  <c r="AD6" i="29"/>
  <c r="AC6" i="29"/>
  <c r="AB6" i="29"/>
  <c r="AL5" i="29"/>
  <c r="AK5" i="29"/>
  <c r="AJ5" i="29"/>
  <c r="AI5" i="29"/>
  <c r="AH5" i="29"/>
  <c r="AG5" i="29"/>
  <c r="AE5" i="29"/>
  <c r="AD5" i="29"/>
  <c r="AC5" i="29"/>
  <c r="AB5" i="29"/>
  <c r="AL4" i="29"/>
  <c r="AK4" i="29"/>
  <c r="AJ4" i="29"/>
  <c r="AI4" i="29"/>
  <c r="AH4" i="29"/>
  <c r="AG4" i="29"/>
  <c r="AE4" i="29"/>
  <c r="AD4" i="29"/>
  <c r="AC4" i="29"/>
  <c r="AB4" i="29"/>
  <c r="AL3" i="29"/>
  <c r="AK3" i="29"/>
  <c r="AJ3" i="29"/>
  <c r="AI3" i="29"/>
  <c r="AH3" i="29"/>
  <c r="AG3" i="29"/>
  <c r="AE3" i="29"/>
  <c r="AD3" i="29"/>
  <c r="AC3" i="29"/>
  <c r="AB3" i="29"/>
  <c r="Y6" i="29"/>
  <c r="X6" i="29"/>
  <c r="W6" i="29"/>
  <c r="V6" i="29"/>
  <c r="U6" i="29"/>
  <c r="T6" i="29"/>
  <c r="R6" i="29"/>
  <c r="Q6" i="29"/>
  <c r="P6" i="29"/>
  <c r="O6" i="29"/>
  <c r="Y5" i="29"/>
  <c r="X5" i="29"/>
  <c r="W5" i="29"/>
  <c r="V5" i="29"/>
  <c r="U5" i="29"/>
  <c r="T5" i="29"/>
  <c r="R5" i="29"/>
  <c r="Q5" i="29"/>
  <c r="P5" i="29"/>
  <c r="O5" i="29"/>
  <c r="Y4" i="29"/>
  <c r="X4" i="29"/>
  <c r="W4" i="29"/>
  <c r="V4" i="29"/>
  <c r="U4" i="29"/>
  <c r="T4" i="29"/>
  <c r="R4" i="29"/>
  <c r="Q4" i="29"/>
  <c r="P4" i="29"/>
  <c r="O4" i="29"/>
  <c r="Y3" i="29"/>
  <c r="X3" i="29"/>
  <c r="W3" i="29"/>
  <c r="V3" i="29"/>
  <c r="U3" i="29"/>
  <c r="T3" i="29"/>
  <c r="R3" i="29"/>
  <c r="Q3" i="29"/>
  <c r="P3" i="29"/>
  <c r="O3" i="29"/>
  <c r="L6" i="29"/>
  <c r="K6" i="29"/>
  <c r="J6" i="29"/>
  <c r="I6" i="29"/>
  <c r="H6" i="29"/>
  <c r="G6" i="29"/>
  <c r="E6" i="29"/>
  <c r="D6" i="29"/>
  <c r="C6" i="29"/>
  <c r="B6" i="29"/>
  <c r="L5" i="29"/>
  <c r="K5" i="29"/>
  <c r="J5" i="29"/>
  <c r="I5" i="29"/>
  <c r="H5" i="29"/>
  <c r="G5" i="29"/>
  <c r="E5" i="29"/>
  <c r="D5" i="29"/>
  <c r="C5" i="29"/>
  <c r="B5" i="29"/>
  <c r="L4" i="29"/>
  <c r="K4" i="29"/>
  <c r="J4" i="29"/>
  <c r="I4" i="29"/>
  <c r="H4" i="29"/>
  <c r="G4" i="29"/>
  <c r="E4" i="29"/>
  <c r="D4" i="29"/>
  <c r="C4" i="29"/>
  <c r="B4" i="29"/>
  <c r="K3" i="29"/>
  <c r="J3" i="29"/>
  <c r="I3" i="29"/>
  <c r="H3" i="29"/>
  <c r="G3" i="29"/>
  <c r="E3" i="29"/>
  <c r="D3" i="29"/>
  <c r="C3" i="29"/>
  <c r="B3" i="29"/>
  <c r="AA153" i="28"/>
  <c r="Z153" i="28"/>
  <c r="Y153" i="28"/>
  <c r="X153" i="28"/>
  <c r="W153" i="28"/>
  <c r="V153" i="28"/>
  <c r="U153" i="28"/>
  <c r="T153" i="28"/>
  <c r="AA152" i="28"/>
  <c r="Z152" i="28"/>
  <c r="Y152" i="28"/>
  <c r="X152" i="28"/>
  <c r="AS48" i="28" s="1"/>
  <c r="BJ48" i="28" s="1"/>
  <c r="W152" i="28"/>
  <c r="V152" i="28"/>
  <c r="T48" i="28" s="1"/>
  <c r="N48" i="28" s="1"/>
  <c r="U152" i="28"/>
  <c r="T152" i="28"/>
  <c r="AA151" i="28"/>
  <c r="Z151" i="28"/>
  <c r="X47" i="28" s="1"/>
  <c r="Y151" i="28"/>
  <c r="X151" i="28"/>
  <c r="V47" i="28" s="1"/>
  <c r="W151" i="28"/>
  <c r="U151" i="28"/>
  <c r="T151" i="28"/>
  <c r="V151" i="28" s="1"/>
  <c r="AA150" i="28"/>
  <c r="Z150" i="28"/>
  <c r="Y150" i="28"/>
  <c r="X150" i="28"/>
  <c r="W150" i="28"/>
  <c r="V150" i="28"/>
  <c r="T46" i="28" s="1"/>
  <c r="U150" i="28"/>
  <c r="T150" i="28"/>
  <c r="AA149" i="28"/>
  <c r="Z149" i="28"/>
  <c r="Y149" i="28"/>
  <c r="X149" i="28"/>
  <c r="AS45" i="28" s="1"/>
  <c r="BJ45" i="28" s="1"/>
  <c r="W149" i="28"/>
  <c r="U45" i="28" s="1"/>
  <c r="V149" i="28"/>
  <c r="T45" i="28" s="1"/>
  <c r="U149" i="28"/>
  <c r="T149" i="28"/>
  <c r="AA148" i="28"/>
  <c r="Z148" i="28"/>
  <c r="Y148" i="28"/>
  <c r="X148" i="28"/>
  <c r="W148" i="28"/>
  <c r="U148" i="28"/>
  <c r="T148" i="28"/>
  <c r="AQ44" i="28" s="1"/>
  <c r="BB44" i="28" s="1"/>
  <c r="AA147" i="28"/>
  <c r="Y43" i="28" s="1"/>
  <c r="Z147" i="28"/>
  <c r="Y147" i="28"/>
  <c r="X147" i="28"/>
  <c r="W147" i="28"/>
  <c r="V147" i="28"/>
  <c r="AS43" i="28" s="1"/>
  <c r="BJ43" i="28" s="1"/>
  <c r="U147" i="28"/>
  <c r="T147" i="28"/>
  <c r="AA146" i="28"/>
  <c r="Z146" i="28"/>
  <c r="Y146" i="28"/>
  <c r="X146" i="28"/>
  <c r="AS42" i="28" s="1"/>
  <c r="BJ42" i="28" s="1"/>
  <c r="W146" i="28"/>
  <c r="V146" i="28"/>
  <c r="U146" i="28"/>
  <c r="T146" i="28"/>
  <c r="AA145" i="28"/>
  <c r="Z145" i="28"/>
  <c r="X41" i="28" s="1"/>
  <c r="Y145" i="28"/>
  <c r="X145" i="28"/>
  <c r="W145" i="28"/>
  <c r="U145" i="28"/>
  <c r="T145" i="28"/>
  <c r="AQ41" i="28" s="1"/>
  <c r="BB41" i="28" s="1"/>
  <c r="AA144" i="28"/>
  <c r="AQ40" i="28" s="1"/>
  <c r="BB40" i="28" s="1"/>
  <c r="Z144" i="28"/>
  <c r="X40" i="28" s="1"/>
  <c r="Y144" i="28"/>
  <c r="X144" i="28"/>
  <c r="W144" i="28"/>
  <c r="V144" i="28"/>
  <c r="T40" i="28" s="1"/>
  <c r="N40" i="28" s="1"/>
  <c r="U144" i="28"/>
  <c r="T144" i="28"/>
  <c r="AA143" i="28"/>
  <c r="Z143" i="28"/>
  <c r="Y143" i="28"/>
  <c r="X143" i="28"/>
  <c r="V39" i="28" s="1"/>
  <c r="W143" i="28"/>
  <c r="V143" i="28"/>
  <c r="T39" i="28" s="1"/>
  <c r="U143" i="28"/>
  <c r="T143" i="28"/>
  <c r="AA142" i="28"/>
  <c r="Z142" i="28"/>
  <c r="Y142" i="28"/>
  <c r="X142" i="28"/>
  <c r="W142" i="28"/>
  <c r="U142" i="28"/>
  <c r="T142" i="28"/>
  <c r="V142" i="28" s="1"/>
  <c r="AP38" i="28" s="1"/>
  <c r="AX38" i="28" s="1"/>
  <c r="AA141" i="28"/>
  <c r="AQ37" i="28" s="1"/>
  <c r="BB37" i="28" s="1"/>
  <c r="Z141" i="28"/>
  <c r="X37" i="28" s="1"/>
  <c r="Y141" i="28"/>
  <c r="X141" i="28"/>
  <c r="W141" i="28"/>
  <c r="V141" i="28"/>
  <c r="AS37" i="28" s="1"/>
  <c r="BJ37" i="28" s="1"/>
  <c r="U141" i="28"/>
  <c r="T141" i="28"/>
  <c r="AA140" i="28"/>
  <c r="Z140" i="28"/>
  <c r="Y140" i="28"/>
  <c r="X140" i="28"/>
  <c r="AS36" i="28" s="1"/>
  <c r="BJ36" i="28" s="1"/>
  <c r="W140" i="28"/>
  <c r="V140" i="28"/>
  <c r="AP36" i="28" s="1"/>
  <c r="AX36" i="28" s="1"/>
  <c r="U140" i="28"/>
  <c r="T140" i="28"/>
  <c r="AA139" i="28"/>
  <c r="Z139" i="28"/>
  <c r="X35" i="28" s="1"/>
  <c r="Y139" i="28"/>
  <c r="X139" i="28"/>
  <c r="AS35" i="28" s="1"/>
  <c r="BJ35" i="28" s="1"/>
  <c r="W139" i="28"/>
  <c r="U139" i="28"/>
  <c r="T139" i="28"/>
  <c r="V139" i="28" s="1"/>
  <c r="T35" i="28" s="1"/>
  <c r="N35" i="28" s="1"/>
  <c r="AA138" i="28"/>
  <c r="Z138" i="28"/>
  <c r="Y138" i="28"/>
  <c r="X138" i="28"/>
  <c r="W138" i="28"/>
  <c r="V138" i="28"/>
  <c r="T34" i="28" s="1"/>
  <c r="N34" i="28" s="1"/>
  <c r="U138" i="28"/>
  <c r="T138" i="28"/>
  <c r="AA137" i="28"/>
  <c r="Z137" i="28"/>
  <c r="Y137" i="28"/>
  <c r="X137" i="28"/>
  <c r="AS33" i="28" s="1"/>
  <c r="BJ33" i="28" s="1"/>
  <c r="W137" i="28"/>
  <c r="U33" i="28" s="1"/>
  <c r="V137" i="28"/>
  <c r="AP33" i="28" s="1"/>
  <c r="AX33" i="28" s="1"/>
  <c r="U137" i="28"/>
  <c r="T137" i="28"/>
  <c r="AA136" i="28"/>
  <c r="Z136" i="28"/>
  <c r="Y136" i="28"/>
  <c r="X136" i="28"/>
  <c r="W136" i="28"/>
  <c r="U136" i="28"/>
  <c r="T136" i="28"/>
  <c r="V136" i="28" s="1"/>
  <c r="AA135" i="28"/>
  <c r="Z135" i="28"/>
  <c r="Y135" i="28"/>
  <c r="X135" i="28"/>
  <c r="W135" i="28"/>
  <c r="V135" i="28"/>
  <c r="AP31" i="28" s="1"/>
  <c r="AX31" i="28" s="1"/>
  <c r="U135" i="28"/>
  <c r="T135" i="28"/>
  <c r="AA134" i="28"/>
  <c r="Z134" i="28"/>
  <c r="Y134" i="28"/>
  <c r="X134" i="28"/>
  <c r="V30" i="28" s="1"/>
  <c r="W134" i="28"/>
  <c r="U30" i="28" s="1"/>
  <c r="V134" i="28"/>
  <c r="AP30" i="28" s="1"/>
  <c r="U134" i="28"/>
  <c r="T134" i="28"/>
  <c r="AA133" i="28"/>
  <c r="Z133" i="28"/>
  <c r="Y133" i="28"/>
  <c r="X133" i="28"/>
  <c r="AS29" i="28" s="1"/>
  <c r="BJ29" i="28" s="1"/>
  <c r="W133" i="28"/>
  <c r="U133" i="28"/>
  <c r="T133" i="28"/>
  <c r="V133" i="28" s="1"/>
  <c r="AA132" i="28"/>
  <c r="AQ28" i="28" s="1"/>
  <c r="BB28" i="28" s="1"/>
  <c r="Z132" i="28"/>
  <c r="Y132" i="28"/>
  <c r="X132" i="28"/>
  <c r="W132" i="28"/>
  <c r="V132" i="28"/>
  <c r="AS28" i="28" s="1"/>
  <c r="BJ28" i="28" s="1"/>
  <c r="U132" i="28"/>
  <c r="T132" i="28"/>
  <c r="AA131" i="28"/>
  <c r="Z131" i="28"/>
  <c r="Y131" i="28"/>
  <c r="X131" i="28"/>
  <c r="V27" i="28" s="1"/>
  <c r="W131" i="28"/>
  <c r="U27" i="28" s="1"/>
  <c r="V131" i="28"/>
  <c r="T27" i="28" s="1"/>
  <c r="U131" i="28"/>
  <c r="T131" i="28"/>
  <c r="AA130" i="28"/>
  <c r="Z130" i="28"/>
  <c r="Y130" i="28"/>
  <c r="X130" i="28"/>
  <c r="W130" i="28"/>
  <c r="U130" i="28"/>
  <c r="T130" i="28"/>
  <c r="AQ26" i="28" s="1"/>
  <c r="BB26" i="28" s="1"/>
  <c r="AA129" i="28"/>
  <c r="Z129" i="28"/>
  <c r="Y129" i="28"/>
  <c r="X129" i="28"/>
  <c r="W129" i="28"/>
  <c r="V129" i="28"/>
  <c r="AP25" i="28" s="1"/>
  <c r="AX25" i="28" s="1"/>
  <c r="U129" i="28"/>
  <c r="T129" i="28"/>
  <c r="AA128" i="28"/>
  <c r="Z128" i="28"/>
  <c r="Y128" i="28"/>
  <c r="X128" i="28"/>
  <c r="V24" i="28" s="1"/>
  <c r="W128" i="28"/>
  <c r="U24" i="28" s="1"/>
  <c r="V128" i="28"/>
  <c r="AP24" i="28" s="1"/>
  <c r="AX24" i="28" s="1"/>
  <c r="U128" i="28"/>
  <c r="T128" i="28"/>
  <c r="AA127" i="28"/>
  <c r="Z127" i="28"/>
  <c r="Y127" i="28"/>
  <c r="X127" i="28"/>
  <c r="AR23" i="28" s="1"/>
  <c r="BF23" i="28" s="1"/>
  <c r="W127" i="28"/>
  <c r="U127" i="28"/>
  <c r="T127" i="28"/>
  <c r="V127" i="28" s="1"/>
  <c r="AA126" i="28"/>
  <c r="Z126" i="28"/>
  <c r="Y126" i="28"/>
  <c r="X126" i="28"/>
  <c r="W126" i="28"/>
  <c r="V126" i="28"/>
  <c r="AS22" i="28" s="1"/>
  <c r="BJ22" i="28" s="1"/>
  <c r="U126" i="28"/>
  <c r="T126" i="28"/>
  <c r="AQ22" i="28" s="1"/>
  <c r="BB22" i="28" s="1"/>
  <c r="AA125" i="28"/>
  <c r="Z125" i="28"/>
  <c r="Y125" i="28"/>
  <c r="X125" i="28"/>
  <c r="AS21" i="28" s="1"/>
  <c r="BJ21" i="28" s="1"/>
  <c r="W125" i="28"/>
  <c r="V125" i="28"/>
  <c r="AP21" i="28" s="1"/>
  <c r="AX21" i="28" s="1"/>
  <c r="U125" i="28"/>
  <c r="T125" i="28"/>
  <c r="AA124" i="28"/>
  <c r="Z124" i="28"/>
  <c r="Y124" i="28"/>
  <c r="X124" i="28"/>
  <c r="W124" i="28"/>
  <c r="U124" i="28"/>
  <c r="T124" i="28"/>
  <c r="AQ20" i="28" s="1"/>
  <c r="BB20" i="28" s="1"/>
  <c r="AA123" i="28"/>
  <c r="Z123" i="28"/>
  <c r="Y123" i="28"/>
  <c r="X123" i="28"/>
  <c r="W123" i="28"/>
  <c r="U123" i="28"/>
  <c r="T123" i="28"/>
  <c r="AQ19" i="28" s="1"/>
  <c r="BB19" i="28" s="1"/>
  <c r="C89" i="28"/>
  <c r="V49" i="28" s="1"/>
  <c r="C88" i="28"/>
  <c r="C87" i="28"/>
  <c r="C86" i="28"/>
  <c r="W46" i="28" s="1"/>
  <c r="O46" i="28" s="1"/>
  <c r="C85" i="28"/>
  <c r="C84" i="28"/>
  <c r="W44" i="28" s="1"/>
  <c r="O44" i="28" s="1"/>
  <c r="C83" i="28"/>
  <c r="V43" i="28" s="1"/>
  <c r="C82" i="28"/>
  <c r="C81" i="28"/>
  <c r="C80" i="28"/>
  <c r="C79" i="28"/>
  <c r="C78" i="28"/>
  <c r="W38" i="28" s="1"/>
  <c r="O38" i="28" s="1"/>
  <c r="C77" i="28"/>
  <c r="Y37" i="28" s="1"/>
  <c r="C76" i="28"/>
  <c r="C75" i="28"/>
  <c r="C74" i="28"/>
  <c r="C73" i="28"/>
  <c r="C72" i="28"/>
  <c r="C71" i="28"/>
  <c r="C70" i="28"/>
  <c r="C69" i="28"/>
  <c r="C68" i="28"/>
  <c r="C67" i="28"/>
  <c r="C66" i="28"/>
  <c r="Y26" i="28" s="1"/>
  <c r="C65" i="28"/>
  <c r="C64" i="28"/>
  <c r="C63" i="28"/>
  <c r="C62" i="28"/>
  <c r="C61" i="28"/>
  <c r="C60" i="28"/>
  <c r="C59" i="28"/>
  <c r="Y19" i="28" s="1"/>
  <c r="S153" i="28"/>
  <c r="I153" i="28"/>
  <c r="H153" i="28"/>
  <c r="G153" i="28"/>
  <c r="F153" i="28"/>
  <c r="D49" i="28" s="1"/>
  <c r="E153" i="28"/>
  <c r="D153" i="28"/>
  <c r="C153" i="28"/>
  <c r="B153" i="28"/>
  <c r="A153" i="28"/>
  <c r="S152" i="28"/>
  <c r="I152" i="28"/>
  <c r="H152" i="28"/>
  <c r="G152" i="28"/>
  <c r="F152" i="28"/>
  <c r="E152" i="28"/>
  <c r="D152" i="28"/>
  <c r="C152" i="28"/>
  <c r="B152" i="28"/>
  <c r="A152" i="28"/>
  <c r="S151" i="28"/>
  <c r="I151" i="28"/>
  <c r="H151" i="28"/>
  <c r="G151" i="28"/>
  <c r="F151" i="28"/>
  <c r="E151" i="28"/>
  <c r="D151" i="28"/>
  <c r="C151" i="28"/>
  <c r="B151" i="28"/>
  <c r="A151" i="28"/>
  <c r="S150" i="28"/>
  <c r="I150" i="28"/>
  <c r="H150" i="28"/>
  <c r="G150" i="28"/>
  <c r="F150" i="28"/>
  <c r="D46" i="28" s="1"/>
  <c r="E150" i="28"/>
  <c r="D150" i="28"/>
  <c r="C150" i="28"/>
  <c r="B150" i="28"/>
  <c r="A150" i="28"/>
  <c r="S149" i="28"/>
  <c r="I149" i="28"/>
  <c r="H149" i="28"/>
  <c r="G149" i="28"/>
  <c r="F149" i="28"/>
  <c r="E149" i="28"/>
  <c r="D149" i="28"/>
  <c r="C149" i="28"/>
  <c r="B149" i="28"/>
  <c r="A149" i="28"/>
  <c r="S148" i="28"/>
  <c r="I148" i="28"/>
  <c r="H148" i="28"/>
  <c r="G148" i="28"/>
  <c r="F148" i="28"/>
  <c r="E148" i="28"/>
  <c r="D148" i="28"/>
  <c r="C148" i="28"/>
  <c r="B148" i="28"/>
  <c r="A148" i="28"/>
  <c r="AP43" i="28"/>
  <c r="AX43" i="28" s="1"/>
  <c r="S147" i="28"/>
  <c r="I147" i="28"/>
  <c r="H147" i="28"/>
  <c r="G147" i="28"/>
  <c r="F147" i="28"/>
  <c r="D43" i="28" s="1"/>
  <c r="E147" i="28"/>
  <c r="D147" i="28"/>
  <c r="C147" i="28"/>
  <c r="B147" i="28"/>
  <c r="A147" i="28"/>
  <c r="S146" i="28"/>
  <c r="I146" i="28"/>
  <c r="H146" i="28"/>
  <c r="G146" i="28"/>
  <c r="F146" i="28"/>
  <c r="E146" i="28"/>
  <c r="D146" i="28"/>
  <c r="C146" i="28"/>
  <c r="B146" i="28"/>
  <c r="A146" i="28"/>
  <c r="S145" i="28"/>
  <c r="I145" i="28"/>
  <c r="H145" i="28"/>
  <c r="G145" i="28"/>
  <c r="F145" i="28"/>
  <c r="AM41" i="28" s="1"/>
  <c r="E145" i="28"/>
  <c r="D145" i="28"/>
  <c r="C145" i="28"/>
  <c r="B145" i="28"/>
  <c r="A145" i="28"/>
  <c r="S144" i="28"/>
  <c r="I144" i="28"/>
  <c r="H144" i="28"/>
  <c r="G144" i="28"/>
  <c r="F144" i="28"/>
  <c r="E144" i="28"/>
  <c r="D144" i="28"/>
  <c r="C144" i="28"/>
  <c r="B144" i="28"/>
  <c r="A144" i="28"/>
  <c r="Y39" i="28"/>
  <c r="S143" i="28"/>
  <c r="I143" i="28"/>
  <c r="H143" i="28"/>
  <c r="G143" i="28"/>
  <c r="F143" i="28"/>
  <c r="AM39" i="28" s="1"/>
  <c r="E143" i="28"/>
  <c r="D143" i="28"/>
  <c r="C143" i="28"/>
  <c r="B143" i="28"/>
  <c r="A143" i="28"/>
  <c r="S142" i="28"/>
  <c r="I142" i="28"/>
  <c r="H142" i="28"/>
  <c r="G142" i="28"/>
  <c r="F142" i="28"/>
  <c r="E142" i="28"/>
  <c r="D142" i="28"/>
  <c r="C142" i="28"/>
  <c r="B142" i="28"/>
  <c r="A142" i="28"/>
  <c r="S141" i="28"/>
  <c r="I141" i="28"/>
  <c r="H141" i="28"/>
  <c r="G141" i="28"/>
  <c r="F141" i="28"/>
  <c r="E141" i="28"/>
  <c r="D141" i="28"/>
  <c r="C141" i="28"/>
  <c r="B141" i="28"/>
  <c r="A141" i="28"/>
  <c r="S140" i="28"/>
  <c r="I140" i="28"/>
  <c r="H140" i="28"/>
  <c r="G140" i="28"/>
  <c r="F140" i="28"/>
  <c r="AM36" i="28" s="1"/>
  <c r="E140" i="28"/>
  <c r="D140" i="28"/>
  <c r="C140" i="28"/>
  <c r="B140" i="28"/>
  <c r="A140" i="28"/>
  <c r="S139" i="28"/>
  <c r="I139" i="28"/>
  <c r="H139" i="28"/>
  <c r="G139" i="28"/>
  <c r="F139" i="28"/>
  <c r="E139" i="28"/>
  <c r="D139" i="28"/>
  <c r="C139" i="28"/>
  <c r="B139" i="28"/>
  <c r="A139" i="28"/>
  <c r="AP34" i="28"/>
  <c r="AX34" i="28" s="1"/>
  <c r="S138" i="28"/>
  <c r="I138" i="28"/>
  <c r="H138" i="28"/>
  <c r="G138" i="28"/>
  <c r="F138" i="28"/>
  <c r="D34" i="28" s="1"/>
  <c r="E138" i="28"/>
  <c r="D138" i="28"/>
  <c r="C138" i="28"/>
  <c r="B138" i="28"/>
  <c r="A138" i="28"/>
  <c r="Y33" i="28"/>
  <c r="S137" i="28"/>
  <c r="I137" i="28"/>
  <c r="H137" i="28"/>
  <c r="G137" i="28"/>
  <c r="F137" i="28"/>
  <c r="AM33" i="28" s="1"/>
  <c r="E137" i="28"/>
  <c r="D137" i="28"/>
  <c r="C137" i="28"/>
  <c r="B137" i="28"/>
  <c r="A137" i="28"/>
  <c r="S136" i="28"/>
  <c r="I136" i="28"/>
  <c r="H136" i="28"/>
  <c r="G136" i="28"/>
  <c r="F136" i="28"/>
  <c r="E136" i="28"/>
  <c r="D136" i="28"/>
  <c r="C136" i="28"/>
  <c r="B136" i="28"/>
  <c r="A136" i="28"/>
  <c r="S135" i="28"/>
  <c r="I135" i="28"/>
  <c r="H135" i="28"/>
  <c r="G135" i="28"/>
  <c r="F135" i="28"/>
  <c r="E135" i="28"/>
  <c r="D135" i="28"/>
  <c r="C135" i="28"/>
  <c r="B135" i="28"/>
  <c r="A135" i="28"/>
  <c r="S134" i="28"/>
  <c r="I134" i="28"/>
  <c r="H134" i="28"/>
  <c r="G134" i="28"/>
  <c r="F134" i="28"/>
  <c r="E134" i="28"/>
  <c r="D134" i="28"/>
  <c r="C134" i="28"/>
  <c r="B134" i="28"/>
  <c r="A134" i="28"/>
  <c r="S133" i="28"/>
  <c r="I133" i="28"/>
  <c r="H133" i="28"/>
  <c r="G133" i="28"/>
  <c r="F133" i="28"/>
  <c r="E133" i="28"/>
  <c r="D133" i="28"/>
  <c r="C133" i="28"/>
  <c r="B133" i="28"/>
  <c r="A133" i="28"/>
  <c r="S132" i="28"/>
  <c r="I132" i="28"/>
  <c r="H132" i="28"/>
  <c r="G132" i="28"/>
  <c r="F132" i="28"/>
  <c r="AM28" i="28" s="1"/>
  <c r="BI28" i="28" s="1"/>
  <c r="E132" i="28"/>
  <c r="D132" i="28"/>
  <c r="C132" i="28"/>
  <c r="B132" i="28"/>
  <c r="A132" i="28"/>
  <c r="AP27" i="28"/>
  <c r="AX27" i="28" s="1"/>
  <c r="S131" i="28"/>
  <c r="I131" i="28"/>
  <c r="H131" i="28"/>
  <c r="G131" i="28"/>
  <c r="F131" i="28"/>
  <c r="E131" i="28"/>
  <c r="D131" i="28"/>
  <c r="C131" i="28"/>
  <c r="B131" i="28"/>
  <c r="A131" i="28"/>
  <c r="S130" i="28"/>
  <c r="I130" i="28"/>
  <c r="H130" i="28"/>
  <c r="G130" i="28"/>
  <c r="F130" i="28"/>
  <c r="E130" i="28"/>
  <c r="D130" i="28"/>
  <c r="C130" i="28"/>
  <c r="B130" i="28"/>
  <c r="A130" i="28"/>
  <c r="S129" i="28"/>
  <c r="I129" i="28"/>
  <c r="H129" i="28"/>
  <c r="G129" i="28"/>
  <c r="F129" i="28"/>
  <c r="E129" i="28"/>
  <c r="D129" i="28"/>
  <c r="C129" i="28"/>
  <c r="B129" i="28"/>
  <c r="A129" i="28"/>
  <c r="S128" i="28"/>
  <c r="I128" i="28"/>
  <c r="H128" i="28"/>
  <c r="G128" i="28"/>
  <c r="F128" i="28"/>
  <c r="E128" i="28"/>
  <c r="D128" i="28"/>
  <c r="C128" i="28"/>
  <c r="B128" i="28"/>
  <c r="A128" i="28"/>
  <c r="S127" i="28"/>
  <c r="I127" i="28"/>
  <c r="H127" i="28"/>
  <c r="G127" i="28"/>
  <c r="F127" i="28"/>
  <c r="E127" i="28"/>
  <c r="D127" i="28"/>
  <c r="C127" i="28"/>
  <c r="B127" i="28"/>
  <c r="A127" i="28"/>
  <c r="S126" i="28"/>
  <c r="I126" i="28"/>
  <c r="H126" i="28"/>
  <c r="G126" i="28"/>
  <c r="F126" i="28"/>
  <c r="AM22" i="28" s="1"/>
  <c r="E126" i="28"/>
  <c r="D126" i="28"/>
  <c r="C126" i="28"/>
  <c r="B126" i="28"/>
  <c r="A126" i="28"/>
  <c r="S125" i="28"/>
  <c r="I125" i="28"/>
  <c r="H125" i="28"/>
  <c r="G125" i="28"/>
  <c r="F125" i="28"/>
  <c r="E125" i="28"/>
  <c r="D125" i="28"/>
  <c r="C125" i="28"/>
  <c r="B125" i="28"/>
  <c r="A125" i="28"/>
  <c r="S124" i="28"/>
  <c r="I124" i="28"/>
  <c r="H124" i="28"/>
  <c r="G124" i="28"/>
  <c r="F124" i="28"/>
  <c r="E124" i="28"/>
  <c r="D124" i="28"/>
  <c r="C124" i="28"/>
  <c r="B124" i="28"/>
  <c r="A124" i="28"/>
  <c r="S123" i="28"/>
  <c r="I123" i="28"/>
  <c r="H123" i="28"/>
  <c r="G123" i="28"/>
  <c r="F123" i="28"/>
  <c r="E123" i="28"/>
  <c r="D123" i="28"/>
  <c r="C123" i="28"/>
  <c r="B123" i="28"/>
  <c r="A123" i="28"/>
  <c r="E89" i="28"/>
  <c r="D89" i="28"/>
  <c r="B89" i="28"/>
  <c r="A89" i="28"/>
  <c r="E88" i="28"/>
  <c r="D88" i="28"/>
  <c r="B88" i="28"/>
  <c r="E48" i="28" s="1"/>
  <c r="M48" i="28" s="1"/>
  <c r="A88" i="28"/>
  <c r="E87" i="28"/>
  <c r="D87" i="28"/>
  <c r="B87" i="28"/>
  <c r="A87" i="28"/>
  <c r="E86" i="28"/>
  <c r="D86" i="28"/>
  <c r="B86" i="28"/>
  <c r="A86" i="28"/>
  <c r="O85" i="28"/>
  <c r="E85" i="28"/>
  <c r="D85" i="28"/>
  <c r="B85" i="28"/>
  <c r="A85" i="28"/>
  <c r="O84" i="28"/>
  <c r="E84" i="28"/>
  <c r="D84" i="28"/>
  <c r="B84" i="28"/>
  <c r="D44" i="28" s="1"/>
  <c r="A84" i="28"/>
  <c r="O83" i="28"/>
  <c r="E83" i="28"/>
  <c r="D83" i="28"/>
  <c r="B83" i="28"/>
  <c r="A83" i="28"/>
  <c r="O82" i="28"/>
  <c r="N82" i="28"/>
  <c r="E82" i="28"/>
  <c r="D82" i="28"/>
  <c r="B82" i="28"/>
  <c r="A82" i="28"/>
  <c r="V80" i="28"/>
  <c r="U80" i="28"/>
  <c r="T80" i="28"/>
  <c r="S80" i="28"/>
  <c r="R80" i="28"/>
  <c r="Q80" i="28"/>
  <c r="E81" i="28"/>
  <c r="D81" i="28"/>
  <c r="U41" i="28"/>
  <c r="B81" i="28"/>
  <c r="A81" i="28"/>
  <c r="E80" i="28"/>
  <c r="D80" i="28"/>
  <c r="B80" i="28"/>
  <c r="A80" i="28"/>
  <c r="O78" i="28"/>
  <c r="E79" i="28"/>
  <c r="D79" i="28"/>
  <c r="B79" i="28"/>
  <c r="A79" i="28"/>
  <c r="O77" i="28"/>
  <c r="E78" i="28"/>
  <c r="D78" i="28"/>
  <c r="B78" i="28"/>
  <c r="E38" i="28" s="1"/>
  <c r="A78" i="28"/>
  <c r="O76" i="28"/>
  <c r="E77" i="28"/>
  <c r="D77" i="28"/>
  <c r="B77" i="28"/>
  <c r="A77" i="28"/>
  <c r="O75" i="28"/>
  <c r="E76" i="28"/>
  <c r="D76" i="28"/>
  <c r="B76" i="28"/>
  <c r="C36" i="28" s="1"/>
  <c r="A76" i="28"/>
  <c r="U73" i="28"/>
  <c r="T73" i="28"/>
  <c r="R73" i="28"/>
  <c r="Q73" i="28"/>
  <c r="E75" i="28"/>
  <c r="D75" i="28"/>
  <c r="B75" i="28"/>
  <c r="A75" i="28"/>
  <c r="E74" i="28"/>
  <c r="D74" i="28"/>
  <c r="B74" i="28"/>
  <c r="A74" i="28"/>
  <c r="E73" i="28"/>
  <c r="D73" i="28"/>
  <c r="X33" i="28"/>
  <c r="B73" i="28"/>
  <c r="A73" i="28"/>
  <c r="E72" i="28"/>
  <c r="D72" i="28"/>
  <c r="B72" i="28"/>
  <c r="E32" i="28" s="1"/>
  <c r="A72" i="28"/>
  <c r="E71" i="28"/>
  <c r="D71" i="28"/>
  <c r="Y31" i="28"/>
  <c r="B71" i="28"/>
  <c r="A71" i="28"/>
  <c r="E70" i="28"/>
  <c r="D70" i="28"/>
  <c r="B70" i="28"/>
  <c r="E30" i="28" s="1"/>
  <c r="A70" i="28"/>
  <c r="E69" i="28"/>
  <c r="D69" i="28"/>
  <c r="B69" i="28"/>
  <c r="A69" i="28"/>
  <c r="E68" i="28"/>
  <c r="D68" i="28"/>
  <c r="B68" i="28"/>
  <c r="A68" i="28"/>
  <c r="E67" i="28"/>
  <c r="D67" i="28"/>
  <c r="B67" i="28"/>
  <c r="A67" i="28"/>
  <c r="E66" i="28"/>
  <c r="D66" i="28"/>
  <c r="B66" i="28"/>
  <c r="G26" i="28" s="1"/>
  <c r="A66" i="28"/>
  <c r="E65" i="28"/>
  <c r="D65" i="28"/>
  <c r="Y25" i="28"/>
  <c r="B65" i="28"/>
  <c r="A65" i="28"/>
  <c r="E64" i="28"/>
  <c r="D64" i="28"/>
  <c r="B64" i="28"/>
  <c r="E24" i="28" s="1"/>
  <c r="M24" i="28" s="1"/>
  <c r="A64" i="28"/>
  <c r="E63" i="28"/>
  <c r="D63" i="28"/>
  <c r="B63" i="28"/>
  <c r="A63" i="28"/>
  <c r="E62" i="28"/>
  <c r="D62" i="28"/>
  <c r="B62" i="28"/>
  <c r="A62" i="28"/>
  <c r="E61" i="28"/>
  <c r="D61" i="28"/>
  <c r="U21" i="28"/>
  <c r="B61" i="28"/>
  <c r="A61" i="28"/>
  <c r="E60" i="28"/>
  <c r="D60" i="28"/>
  <c r="B60" i="28"/>
  <c r="G20" i="28" s="1"/>
  <c r="A60" i="28"/>
  <c r="E59" i="28"/>
  <c r="D59" i="28"/>
  <c r="B59" i="28"/>
  <c r="A59" i="28"/>
  <c r="F50" i="28"/>
  <c r="BA49" i="28"/>
  <c r="AR49" i="28"/>
  <c r="BF49" i="28" s="1"/>
  <c r="AM49" i="28"/>
  <c r="BI49" i="28" s="1"/>
  <c r="AL49" i="28"/>
  <c r="BE49" i="28" s="1"/>
  <c r="AK49" i="28"/>
  <c r="AJ49" i="28"/>
  <c r="AW49" i="28" s="1"/>
  <c r="W49" i="28"/>
  <c r="O49" i="28" s="1"/>
  <c r="U49" i="28"/>
  <c r="M49" i="28"/>
  <c r="G49" i="28"/>
  <c r="F49" i="28"/>
  <c r="E49" i="28"/>
  <c r="C49" i="28"/>
  <c r="B49" i="28"/>
  <c r="L49" i="28" s="1"/>
  <c r="AQ48" i="28"/>
  <c r="BB48" i="28" s="1"/>
  <c r="AK48" i="28"/>
  <c r="BA48" i="28" s="1"/>
  <c r="AJ48" i="28"/>
  <c r="AW48" i="28" s="1"/>
  <c r="X48" i="28"/>
  <c r="W48" i="28"/>
  <c r="O48" i="28" s="1"/>
  <c r="S48" i="28"/>
  <c r="AI48" i="28" s="1"/>
  <c r="K48" i="28"/>
  <c r="G48" i="28"/>
  <c r="F48" i="28"/>
  <c r="D48" i="28"/>
  <c r="AR47" i="28"/>
  <c r="BF47" i="28" s="1"/>
  <c r="AL47" i="28"/>
  <c r="BE47" i="28" s="1"/>
  <c r="AK47" i="28"/>
  <c r="BA47" i="28" s="1"/>
  <c r="AJ47" i="28"/>
  <c r="AW47" i="28" s="1"/>
  <c r="AI47" i="28"/>
  <c r="U47" i="28"/>
  <c r="S47" i="28"/>
  <c r="K47" i="28"/>
  <c r="G47" i="28"/>
  <c r="F47" i="28"/>
  <c r="E47" i="28"/>
  <c r="M47" i="28" s="1"/>
  <c r="C47" i="28"/>
  <c r="B47" i="28"/>
  <c r="L47" i="28" s="1"/>
  <c r="AR46" i="28"/>
  <c r="BF46" i="28" s="1"/>
  <c r="AQ46" i="28"/>
  <c r="BB46" i="28" s="1"/>
  <c r="AM46" i="28"/>
  <c r="BI46" i="28" s="1"/>
  <c r="AL46" i="28"/>
  <c r="BE46" i="28" s="1"/>
  <c r="AK46" i="28"/>
  <c r="BA46" i="28" s="1"/>
  <c r="AJ46" i="28"/>
  <c r="AW46" i="28" s="1"/>
  <c r="X46" i="28"/>
  <c r="V46" i="28"/>
  <c r="U46" i="28"/>
  <c r="S46" i="28"/>
  <c r="AI46" i="28" s="1"/>
  <c r="L46" i="28"/>
  <c r="K46" i="28"/>
  <c r="F46" i="28"/>
  <c r="C46" i="28"/>
  <c r="B46" i="28"/>
  <c r="A46" i="28"/>
  <c r="AW45" i="28"/>
  <c r="AO45" i="28"/>
  <c r="AL45" i="28"/>
  <c r="AK45" i="28"/>
  <c r="BA45" i="28" s="1"/>
  <c r="AJ45" i="28"/>
  <c r="AI45" i="28"/>
  <c r="X45" i="28"/>
  <c r="S45" i="28"/>
  <c r="K45" i="28"/>
  <c r="G45" i="28"/>
  <c r="F45" i="28"/>
  <c r="E45" i="28"/>
  <c r="C45" i="28"/>
  <c r="B45" i="28"/>
  <c r="A45" i="28"/>
  <c r="N75" i="28" s="1"/>
  <c r="BA44" i="28"/>
  <c r="AR44" i="28"/>
  <c r="BF44" i="28" s="1"/>
  <c r="AK44" i="28"/>
  <c r="AJ44" i="28"/>
  <c r="AW44" i="28" s="1"/>
  <c r="X44" i="28"/>
  <c r="F44" i="28"/>
  <c r="A44" i="28"/>
  <c r="AZ43" i="28"/>
  <c r="AR43" i="28"/>
  <c r="BF43" i="28" s="1"/>
  <c r="AM43" i="28"/>
  <c r="BI43" i="28" s="1"/>
  <c r="AL43" i="28"/>
  <c r="BE43" i="28" s="1"/>
  <c r="AK43" i="28"/>
  <c r="BA43" i="28" s="1"/>
  <c r="AJ43" i="28"/>
  <c r="AW43" i="28" s="1"/>
  <c r="S43" i="28"/>
  <c r="AI43" i="28" s="1"/>
  <c r="AV43" i="28" s="1"/>
  <c r="M43" i="28"/>
  <c r="K43" i="28"/>
  <c r="G43" i="28"/>
  <c r="F43" i="28"/>
  <c r="E43" i="28"/>
  <c r="C43" i="28"/>
  <c r="B43" i="28"/>
  <c r="L43" i="28" s="1"/>
  <c r="A43" i="28"/>
  <c r="AW42" i="28"/>
  <c r="AP42" i="28"/>
  <c r="AX42" i="28" s="1"/>
  <c r="AK42" i="28"/>
  <c r="BA42" i="28" s="1"/>
  <c r="AJ42" i="28"/>
  <c r="X42" i="28"/>
  <c r="W42" i="28"/>
  <c r="U42" i="28"/>
  <c r="O42" i="28"/>
  <c r="M42" i="28"/>
  <c r="K42" i="28"/>
  <c r="G42" i="28"/>
  <c r="F42" i="28"/>
  <c r="E42" i="28"/>
  <c r="C42" i="28"/>
  <c r="B42" i="28"/>
  <c r="L42" i="28" s="1"/>
  <c r="A42" i="28"/>
  <c r="S42" i="28" s="1"/>
  <c r="AI42" i="28" s="1"/>
  <c r="BI41" i="28"/>
  <c r="BH41" i="28"/>
  <c r="AZ41" i="28"/>
  <c r="AW41" i="28"/>
  <c r="AR41" i="28"/>
  <c r="BF41" i="28" s="1"/>
  <c r="AL41" i="28"/>
  <c r="BE41" i="28" s="1"/>
  <c r="AK41" i="28"/>
  <c r="BA41" i="28" s="1"/>
  <c r="AJ41" i="28"/>
  <c r="W41" i="28"/>
  <c r="O41" i="28" s="1"/>
  <c r="Q41" i="28" s="1"/>
  <c r="M41" i="28"/>
  <c r="K41" i="28"/>
  <c r="G41" i="28"/>
  <c r="F41" i="28"/>
  <c r="E41" i="28"/>
  <c r="D41" i="28"/>
  <c r="C41" i="28"/>
  <c r="B41" i="28"/>
  <c r="L41" i="28" s="1"/>
  <c r="A41" i="28"/>
  <c r="S41" i="28" s="1"/>
  <c r="AI41" i="28" s="1"/>
  <c r="BE40" i="28"/>
  <c r="AR40" i="28"/>
  <c r="BF40" i="28" s="1"/>
  <c r="AM40" i="28"/>
  <c r="AL40" i="28"/>
  <c r="AK40" i="28"/>
  <c r="AJ40" i="28"/>
  <c r="AI40" i="28"/>
  <c r="BD40" i="28" s="1"/>
  <c r="W40" i="28"/>
  <c r="O40" i="28" s="1"/>
  <c r="V40" i="28"/>
  <c r="U40" i="28"/>
  <c r="S40" i="28"/>
  <c r="K40" i="28"/>
  <c r="G40" i="28"/>
  <c r="F40" i="28"/>
  <c r="E40" i="28"/>
  <c r="D40" i="28"/>
  <c r="C40" i="28"/>
  <c r="B40" i="28"/>
  <c r="L40" i="28" s="1"/>
  <c r="A40" i="28"/>
  <c r="BI39" i="28"/>
  <c r="BA39" i="28"/>
  <c r="AQ39" i="28"/>
  <c r="BB39" i="28" s="1"/>
  <c r="AP39" i="28"/>
  <c r="AX39" i="28" s="1"/>
  <c r="AK39" i="28"/>
  <c r="AJ39" i="28"/>
  <c r="AW39" i="28" s="1"/>
  <c r="X39" i="28"/>
  <c r="W39" i="28"/>
  <c r="O39" i="28" s="1"/>
  <c r="Q39" i="28" s="1"/>
  <c r="U39" i="28"/>
  <c r="M39" i="28"/>
  <c r="G39" i="28"/>
  <c r="F39" i="28"/>
  <c r="E39" i="28"/>
  <c r="D39" i="28"/>
  <c r="C39" i="28"/>
  <c r="B39" i="28"/>
  <c r="L39" i="28" s="1"/>
  <c r="A39" i="28"/>
  <c r="AM38" i="28"/>
  <c r="BI38" i="28" s="1"/>
  <c r="AL38" i="28"/>
  <c r="BE38" i="28" s="1"/>
  <c r="AK38" i="28"/>
  <c r="BA38" i="28" s="1"/>
  <c r="AJ38" i="28"/>
  <c r="AW38" i="28" s="1"/>
  <c r="M38" i="28"/>
  <c r="D38" i="28"/>
  <c r="C38" i="28"/>
  <c r="B38" i="28"/>
  <c r="L38" i="28" s="1"/>
  <c r="A38" i="28"/>
  <c r="S38" i="28" s="1"/>
  <c r="AI38" i="28" s="1"/>
  <c r="BE37" i="28"/>
  <c r="AW37" i="28"/>
  <c r="AV37" i="28"/>
  <c r="AR37" i="28"/>
  <c r="BF37" i="28" s="1"/>
  <c r="AM37" i="28"/>
  <c r="BI37" i="28" s="1"/>
  <c r="AL37" i="28"/>
  <c r="AK37" i="28"/>
  <c r="BA37" i="28" s="1"/>
  <c r="AJ37" i="28"/>
  <c r="W37" i="28"/>
  <c r="V37" i="28"/>
  <c r="U37" i="28"/>
  <c r="S37" i="28"/>
  <c r="AI37" i="28" s="1"/>
  <c r="O37" i="28"/>
  <c r="Q37" i="28" s="1"/>
  <c r="M37" i="28"/>
  <c r="K37" i="28"/>
  <c r="G37" i="28"/>
  <c r="F37" i="28"/>
  <c r="E37" i="28"/>
  <c r="D37" i="28"/>
  <c r="C37" i="28"/>
  <c r="B37" i="28"/>
  <c r="L37" i="28" s="1"/>
  <c r="A37" i="28"/>
  <c r="BI36" i="28"/>
  <c r="BB36" i="28"/>
  <c r="AW36" i="28"/>
  <c r="AQ36" i="28"/>
  <c r="AL36" i="28"/>
  <c r="BE36" i="28" s="1"/>
  <c r="AK36" i="28"/>
  <c r="BA36" i="28" s="1"/>
  <c r="AJ36" i="28"/>
  <c r="Y36" i="28"/>
  <c r="X36" i="28"/>
  <c r="W36" i="28"/>
  <c r="O36" i="28" s="1"/>
  <c r="U36" i="28"/>
  <c r="T36" i="28"/>
  <c r="N36" i="28" s="1"/>
  <c r="G36" i="28"/>
  <c r="F36" i="28"/>
  <c r="E36" i="28"/>
  <c r="M36" i="28" s="1"/>
  <c r="D36" i="28"/>
  <c r="A36" i="28"/>
  <c r="S36" i="28" s="1"/>
  <c r="AI36" i="28" s="1"/>
  <c r="BI35" i="28"/>
  <c r="BA35" i="28"/>
  <c r="AW35" i="28"/>
  <c r="AM35" i="28"/>
  <c r="AL35" i="28"/>
  <c r="BE35" i="28" s="1"/>
  <c r="AK35" i="28"/>
  <c r="AJ35" i="28"/>
  <c r="Y35" i="28"/>
  <c r="W35" i="28"/>
  <c r="O35" i="28" s="1"/>
  <c r="Q35" i="28" s="1"/>
  <c r="V35" i="28"/>
  <c r="U35" i="28"/>
  <c r="S35" i="28"/>
  <c r="AI35" i="28" s="1"/>
  <c r="BH35" i="28" s="1"/>
  <c r="M35" i="28"/>
  <c r="K35" i="28"/>
  <c r="G35" i="28"/>
  <c r="F35" i="28"/>
  <c r="E35" i="28"/>
  <c r="D35" i="28"/>
  <c r="C35" i="28"/>
  <c r="B35" i="28"/>
  <c r="L35" i="28" s="1"/>
  <c r="A35" i="28"/>
  <c r="BD34" i="28"/>
  <c r="AR34" i="28"/>
  <c r="BF34" i="28" s="1"/>
  <c r="AQ34" i="28"/>
  <c r="BB34" i="28" s="1"/>
  <c r="AM34" i="28"/>
  <c r="BI34" i="28" s="1"/>
  <c r="AL34" i="28"/>
  <c r="BE34" i="28" s="1"/>
  <c r="AK34" i="28"/>
  <c r="BA34" i="28" s="1"/>
  <c r="AJ34" i="28"/>
  <c r="AW34" i="28" s="1"/>
  <c r="X34" i="28"/>
  <c r="W34" i="28"/>
  <c r="V34" i="28"/>
  <c r="U34" i="28"/>
  <c r="S34" i="28"/>
  <c r="AI34" i="28" s="1"/>
  <c r="O34" i="28"/>
  <c r="K34" i="28"/>
  <c r="G34" i="28"/>
  <c r="F34" i="28"/>
  <c r="E34" i="28"/>
  <c r="M34" i="28" s="1"/>
  <c r="C34" i="28"/>
  <c r="B34" i="28"/>
  <c r="L34" i="28" s="1"/>
  <c r="A34" i="28"/>
  <c r="BI33" i="28"/>
  <c r="BE33" i="28"/>
  <c r="BA33" i="28"/>
  <c r="AQ33" i="28"/>
  <c r="BB33" i="28" s="1"/>
  <c r="AL33" i="28"/>
  <c r="AK33" i="28"/>
  <c r="AJ33" i="28"/>
  <c r="AW33" i="28" s="1"/>
  <c r="AI33" i="28"/>
  <c r="W33" i="28"/>
  <c r="T33" i="28"/>
  <c r="O33" i="28"/>
  <c r="M33" i="28"/>
  <c r="K33" i="28"/>
  <c r="G33" i="28"/>
  <c r="F33" i="28"/>
  <c r="E33" i="28"/>
  <c r="D33" i="28"/>
  <c r="C33" i="28"/>
  <c r="B33" i="28"/>
  <c r="L33" i="28" s="1"/>
  <c r="A33" i="28"/>
  <c r="S33" i="28" s="1"/>
  <c r="BD32" i="28"/>
  <c r="AR32" i="28"/>
  <c r="BF32" i="28" s="1"/>
  <c r="AM32" i="28"/>
  <c r="BI32" i="28" s="1"/>
  <c r="AL32" i="28"/>
  <c r="BE32" i="28" s="1"/>
  <c r="AK32" i="28"/>
  <c r="BA32" i="28" s="1"/>
  <c r="AJ32" i="28"/>
  <c r="AW32" i="28" s="1"/>
  <c r="Y32" i="28"/>
  <c r="M32" i="28"/>
  <c r="G32" i="28"/>
  <c r="F32" i="28"/>
  <c r="D32" i="28"/>
  <c r="C32" i="28"/>
  <c r="A32" i="28"/>
  <c r="S32" i="28" s="1"/>
  <c r="AI32" i="28" s="1"/>
  <c r="BE31" i="28"/>
  <c r="AR31" i="28"/>
  <c r="BF31" i="28" s="1"/>
  <c r="AQ31" i="28"/>
  <c r="BB31" i="28" s="1"/>
  <c r="AM31" i="28"/>
  <c r="BI31" i="28" s="1"/>
  <c r="AL31" i="28"/>
  <c r="AK31" i="28"/>
  <c r="BA31" i="28" s="1"/>
  <c r="AJ31" i="28"/>
  <c r="AW31" i="28" s="1"/>
  <c r="X31" i="28"/>
  <c r="W31" i="28"/>
  <c r="O31" i="28" s="1"/>
  <c r="V31" i="28"/>
  <c r="U31" i="28"/>
  <c r="G31" i="28"/>
  <c r="F31" i="28"/>
  <c r="E31" i="28"/>
  <c r="M31" i="28" s="1"/>
  <c r="D31" i="28"/>
  <c r="C31" i="28"/>
  <c r="B31" i="28"/>
  <c r="L31" i="28" s="1"/>
  <c r="A31" i="28"/>
  <c r="K31" i="28" s="1"/>
  <c r="BI30" i="28"/>
  <c r="AQ30" i="28"/>
  <c r="BB30" i="28" s="1"/>
  <c r="AM30" i="28"/>
  <c r="AL30" i="28"/>
  <c r="AK30" i="28"/>
  <c r="AK52" i="28" s="1"/>
  <c r="AJ30" i="28"/>
  <c r="AW30" i="28" s="1"/>
  <c r="Y30" i="28"/>
  <c r="X30" i="28"/>
  <c r="W30" i="28"/>
  <c r="G30" i="28"/>
  <c r="F30" i="28"/>
  <c r="D30" i="28"/>
  <c r="C30" i="28"/>
  <c r="B30" i="28"/>
  <c r="A30" i="28"/>
  <c r="BE29" i="28"/>
  <c r="AW29" i="28"/>
  <c r="AM29" i="28"/>
  <c r="BI29" i="28" s="1"/>
  <c r="AL29" i="28"/>
  <c r="AK29" i="28"/>
  <c r="BA29" i="28" s="1"/>
  <c r="AJ29" i="28"/>
  <c r="Y29" i="28"/>
  <c r="X29" i="28"/>
  <c r="W29" i="28"/>
  <c r="O29" i="28" s="1"/>
  <c r="V29" i="28"/>
  <c r="U29" i="28"/>
  <c r="S29" i="28"/>
  <c r="AI29" i="28" s="1"/>
  <c r="AV29" i="28" s="1"/>
  <c r="M29" i="28"/>
  <c r="L29" i="28"/>
  <c r="K29" i="28"/>
  <c r="G29" i="28"/>
  <c r="F29" i="28"/>
  <c r="E29" i="28"/>
  <c r="D29" i="28"/>
  <c r="C29" i="28"/>
  <c r="B29" i="28"/>
  <c r="A29" i="28"/>
  <c r="BE28" i="28"/>
  <c r="AR28" i="28"/>
  <c r="BF28" i="28" s="1"/>
  <c r="AL28" i="28"/>
  <c r="AK28" i="28"/>
  <c r="BA28" i="28" s="1"/>
  <c r="AJ28" i="28"/>
  <c r="AW28" i="28" s="1"/>
  <c r="W28" i="28"/>
  <c r="O28" i="28" s="1"/>
  <c r="V28" i="28"/>
  <c r="U28" i="28"/>
  <c r="G28" i="28"/>
  <c r="F28" i="28"/>
  <c r="E28" i="28"/>
  <c r="M28" i="28" s="1"/>
  <c r="D28" i="28"/>
  <c r="C28" i="28"/>
  <c r="B28" i="28"/>
  <c r="L28" i="28" s="1"/>
  <c r="A28" i="28"/>
  <c r="K28" i="28" s="1"/>
  <c r="BI27" i="28"/>
  <c r="AQ27" i="28"/>
  <c r="BB27" i="28" s="1"/>
  <c r="AM27" i="28"/>
  <c r="AL27" i="28"/>
  <c r="BE27" i="28" s="1"/>
  <c r="AK27" i="28"/>
  <c r="BA27" i="28" s="1"/>
  <c r="AJ27" i="28"/>
  <c r="AW27" i="28" s="1"/>
  <c r="Y27" i="28"/>
  <c r="X27" i="28"/>
  <c r="W27" i="28"/>
  <c r="O27" i="28" s="1"/>
  <c r="Q27" i="28" s="1"/>
  <c r="M27" i="28"/>
  <c r="K27" i="28"/>
  <c r="G27" i="28"/>
  <c r="F27" i="28"/>
  <c r="E27" i="28"/>
  <c r="D27" i="28"/>
  <c r="C27" i="28"/>
  <c r="B27" i="28"/>
  <c r="L27" i="28" s="1"/>
  <c r="A27" i="28"/>
  <c r="S27" i="28" s="1"/>
  <c r="AI27" i="28" s="1"/>
  <c r="BE26" i="28"/>
  <c r="AW26" i="28"/>
  <c r="AR26" i="28"/>
  <c r="BF26" i="28" s="1"/>
  <c r="AM26" i="28"/>
  <c r="BI26" i="28" s="1"/>
  <c r="AL26" i="28"/>
  <c r="AK26" i="28"/>
  <c r="BA26" i="28" s="1"/>
  <c r="AJ26" i="28"/>
  <c r="S26" i="28"/>
  <c r="AI26" i="28" s="1"/>
  <c r="AV26" i="28" s="1"/>
  <c r="M26" i="28"/>
  <c r="K26" i="28"/>
  <c r="F26" i="28"/>
  <c r="E26" i="28"/>
  <c r="D26" i="28"/>
  <c r="C26" i="28"/>
  <c r="B26" i="28"/>
  <c r="L26" i="28" s="1"/>
  <c r="A26" i="28"/>
  <c r="BI25" i="28"/>
  <c r="BF25" i="28"/>
  <c r="BE25" i="28"/>
  <c r="AW25" i="28"/>
  <c r="AR25" i="28"/>
  <c r="AQ25" i="28"/>
  <c r="AM25" i="28"/>
  <c r="AL25" i="28"/>
  <c r="AK25" i="28"/>
  <c r="AJ25" i="28"/>
  <c r="AJ53" i="28" s="1"/>
  <c r="X25" i="28"/>
  <c r="W25" i="28"/>
  <c r="O25" i="28" s="1"/>
  <c r="V25" i="28"/>
  <c r="U25" i="28"/>
  <c r="M25" i="28"/>
  <c r="G25" i="28"/>
  <c r="F25" i="28"/>
  <c r="E25" i="28"/>
  <c r="D25" i="28"/>
  <c r="C25" i="28"/>
  <c r="B25" i="28"/>
  <c r="L25" i="28" s="1"/>
  <c r="A25" i="28"/>
  <c r="S25" i="28" s="1"/>
  <c r="AI25" i="28" s="1"/>
  <c r="BI24" i="28"/>
  <c r="BA24" i="28"/>
  <c r="AQ24" i="28"/>
  <c r="BB24" i="28" s="1"/>
  <c r="AM24" i="28"/>
  <c r="AL24" i="28"/>
  <c r="BE24" i="28" s="1"/>
  <c r="AK24" i="28"/>
  <c r="AJ24" i="28"/>
  <c r="AW24" i="28" s="1"/>
  <c r="Y24" i="28"/>
  <c r="X24" i="28"/>
  <c r="W24" i="28"/>
  <c r="O24" i="28" s="1"/>
  <c r="G24" i="28"/>
  <c r="F24" i="28"/>
  <c r="D24" i="28"/>
  <c r="C24" i="28"/>
  <c r="B24" i="28"/>
  <c r="L24" i="28" s="1"/>
  <c r="A24" i="28"/>
  <c r="K24" i="28" s="1"/>
  <c r="AW23" i="28"/>
  <c r="AM23" i="28"/>
  <c r="BI23" i="28" s="1"/>
  <c r="AL23" i="28"/>
  <c r="BE23" i="28" s="1"/>
  <c r="AK23" i="28"/>
  <c r="BA23" i="28" s="1"/>
  <c r="AJ23" i="28"/>
  <c r="AI23" i="28"/>
  <c r="AO23" i="28" s="1"/>
  <c r="Y23" i="28"/>
  <c r="X23" i="28"/>
  <c r="W23" i="28"/>
  <c r="O23" i="28" s="1"/>
  <c r="V23" i="28"/>
  <c r="U23" i="28"/>
  <c r="S23" i="28"/>
  <c r="M23" i="28"/>
  <c r="K23" i="28"/>
  <c r="G23" i="28"/>
  <c r="F23" i="28"/>
  <c r="E23" i="28"/>
  <c r="D23" i="28"/>
  <c r="C23" i="28"/>
  <c r="B23" i="28"/>
  <c r="L23" i="28" s="1"/>
  <c r="A23" i="28"/>
  <c r="BI22" i="28"/>
  <c r="BE22" i="28"/>
  <c r="AW22" i="28"/>
  <c r="AR22" i="28"/>
  <c r="BF22" i="28" s="1"/>
  <c r="AL22" i="28"/>
  <c r="AK22" i="28"/>
  <c r="BA22" i="28" s="1"/>
  <c r="AJ22" i="28"/>
  <c r="X22" i="28"/>
  <c r="W22" i="28"/>
  <c r="O22" i="28" s="1"/>
  <c r="V22" i="28"/>
  <c r="U22" i="28"/>
  <c r="T22" i="28"/>
  <c r="AA22" i="28" s="1"/>
  <c r="M22" i="28"/>
  <c r="G22" i="28"/>
  <c r="F22" i="28"/>
  <c r="E22" i="28"/>
  <c r="D22" i="28"/>
  <c r="C22" i="28"/>
  <c r="B22" i="28"/>
  <c r="L22" i="28" s="1"/>
  <c r="A22" i="28"/>
  <c r="S22" i="28" s="1"/>
  <c r="AI22" i="28" s="1"/>
  <c r="BI21" i="28"/>
  <c r="BA21" i="28"/>
  <c r="AW21" i="28"/>
  <c r="AQ21" i="28"/>
  <c r="BB21" i="28" s="1"/>
  <c r="AM21" i="28"/>
  <c r="AL21" i="28"/>
  <c r="BE21" i="28" s="1"/>
  <c r="AK21" i="28"/>
  <c r="AJ21" i="28"/>
  <c r="Y21" i="28"/>
  <c r="X21" i="28"/>
  <c r="W21" i="28"/>
  <c r="T21" i="28"/>
  <c r="N21" i="28" s="1"/>
  <c r="S21" i="28"/>
  <c r="AI21" i="28" s="1"/>
  <c r="AZ21" i="28" s="1"/>
  <c r="M21" i="28"/>
  <c r="K21" i="28"/>
  <c r="G21" i="28"/>
  <c r="F21" i="28"/>
  <c r="E21" i="28"/>
  <c r="D21" i="28"/>
  <c r="C21" i="28"/>
  <c r="B21" i="28"/>
  <c r="L21" i="28" s="1"/>
  <c r="A21" i="28"/>
  <c r="AR20" i="28"/>
  <c r="BF20" i="28" s="1"/>
  <c r="AM20" i="28"/>
  <c r="BI20" i="28" s="1"/>
  <c r="AL20" i="28"/>
  <c r="BE20" i="28" s="1"/>
  <c r="AK20" i="28"/>
  <c r="BA20" i="28" s="1"/>
  <c r="AJ20" i="28"/>
  <c r="AW20" i="28" s="1"/>
  <c r="AI20" i="28"/>
  <c r="BD20" i="28" s="1"/>
  <c r="U20" i="28"/>
  <c r="S20" i="28"/>
  <c r="M20" i="28"/>
  <c r="K20" i="28"/>
  <c r="F20" i="28"/>
  <c r="E20" i="28"/>
  <c r="D20" i="28"/>
  <c r="C20" i="28"/>
  <c r="B20" i="28"/>
  <c r="L20" i="28" s="1"/>
  <c r="A20" i="28"/>
  <c r="BI19" i="28"/>
  <c r="BA19" i="28"/>
  <c r="AR19" i="28"/>
  <c r="BF19" i="28" s="1"/>
  <c r="AM19" i="28"/>
  <c r="AL19" i="28"/>
  <c r="BE19" i="28" s="1"/>
  <c r="AK19" i="28"/>
  <c r="AJ19" i="28"/>
  <c r="AW19" i="28" s="1"/>
  <c r="AI19" i="28"/>
  <c r="BH19" i="28" s="1"/>
  <c r="X19" i="28"/>
  <c r="W19" i="28"/>
  <c r="O19" i="28" s="1"/>
  <c r="V19" i="28"/>
  <c r="U19" i="28"/>
  <c r="M19" i="28"/>
  <c r="K19" i="28"/>
  <c r="G19" i="28"/>
  <c r="F19" i="28"/>
  <c r="E19" i="28"/>
  <c r="D19" i="28"/>
  <c r="C19" i="28"/>
  <c r="B19" i="28"/>
  <c r="L19" i="28" s="1"/>
  <c r="A19" i="28"/>
  <c r="S19" i="28" s="1"/>
  <c r="BJ18" i="28"/>
  <c r="BI18" i="28"/>
  <c r="BF18" i="28"/>
  <c r="BE18" i="28"/>
  <c r="BB18" i="28"/>
  <c r="BA18" i="28"/>
  <c r="AX18" i="28"/>
  <c r="AW18" i="28"/>
  <c r="AA153" i="27"/>
  <c r="Z153" i="27"/>
  <c r="Y153" i="27"/>
  <c r="X153" i="27"/>
  <c r="W153" i="27"/>
  <c r="V153" i="27"/>
  <c r="U153" i="27"/>
  <c r="T153" i="27"/>
  <c r="AA152" i="27"/>
  <c r="Z152" i="27"/>
  <c r="Y152" i="27"/>
  <c r="X152" i="27"/>
  <c r="AR48" i="27" s="1"/>
  <c r="BF48" i="27" s="1"/>
  <c r="W152" i="27"/>
  <c r="U152" i="27"/>
  <c r="T152" i="27"/>
  <c r="V152" i="27" s="1"/>
  <c r="AA151" i="27"/>
  <c r="Z151" i="27"/>
  <c r="Y151" i="27"/>
  <c r="AR47" i="27" s="1"/>
  <c r="BF47" i="27" s="1"/>
  <c r="X151" i="27"/>
  <c r="W151" i="27"/>
  <c r="U151" i="27"/>
  <c r="T151" i="27"/>
  <c r="AQ47" i="27" s="1"/>
  <c r="BB47" i="27" s="1"/>
  <c r="AA150" i="27"/>
  <c r="Z150" i="27"/>
  <c r="Y150" i="27"/>
  <c r="X150" i="27"/>
  <c r="W150" i="27"/>
  <c r="V150" i="27"/>
  <c r="U150" i="27"/>
  <c r="T150" i="27"/>
  <c r="AA149" i="27"/>
  <c r="Z149" i="27"/>
  <c r="Y149" i="27"/>
  <c r="X149" i="27"/>
  <c r="V45" i="27" s="1"/>
  <c r="W149" i="27"/>
  <c r="U45" i="27" s="1"/>
  <c r="U149" i="27"/>
  <c r="T149" i="27"/>
  <c r="V149" i="27" s="1"/>
  <c r="AA148" i="27"/>
  <c r="Z148" i="27"/>
  <c r="Y148" i="27"/>
  <c r="X148" i="27"/>
  <c r="W148" i="27"/>
  <c r="U148" i="27"/>
  <c r="T148" i="27"/>
  <c r="V148" i="27" s="1"/>
  <c r="AA147" i="27"/>
  <c r="AQ43" i="27" s="1"/>
  <c r="BB43" i="27" s="1"/>
  <c r="Z147" i="27"/>
  <c r="Y147" i="27"/>
  <c r="X147" i="27"/>
  <c r="AR43" i="27" s="1"/>
  <c r="BF43" i="27" s="1"/>
  <c r="W147" i="27"/>
  <c r="V147" i="27"/>
  <c r="U147" i="27"/>
  <c r="T147" i="27"/>
  <c r="AA146" i="27"/>
  <c r="Z146" i="27"/>
  <c r="Y146" i="27"/>
  <c r="X146" i="27"/>
  <c r="W146" i="27"/>
  <c r="U42" i="27" s="1"/>
  <c r="U146" i="27"/>
  <c r="T146" i="27"/>
  <c r="V146" i="27" s="1"/>
  <c r="AA145" i="27"/>
  <c r="Z145" i="27"/>
  <c r="Y145" i="27"/>
  <c r="X145" i="27"/>
  <c r="W145" i="27"/>
  <c r="U145" i="27"/>
  <c r="T145" i="27"/>
  <c r="V145" i="27" s="1"/>
  <c r="AA144" i="27"/>
  <c r="Y40" i="27" s="1"/>
  <c r="Z144" i="27"/>
  <c r="Y144" i="27"/>
  <c r="X144" i="27"/>
  <c r="AR40" i="27" s="1"/>
  <c r="BF40" i="27" s="1"/>
  <c r="W144" i="27"/>
  <c r="V144" i="27"/>
  <c r="U144" i="27"/>
  <c r="T144" i="27"/>
  <c r="AA143" i="27"/>
  <c r="Z143" i="27"/>
  <c r="Y143" i="27"/>
  <c r="X143" i="27"/>
  <c r="W143" i="27"/>
  <c r="U143" i="27"/>
  <c r="T143" i="27"/>
  <c r="V143" i="27" s="1"/>
  <c r="AA142" i="27"/>
  <c r="Z142" i="27"/>
  <c r="Y142" i="27"/>
  <c r="W38" i="27" s="1"/>
  <c r="O38" i="27" s="1"/>
  <c r="Q38" i="27" s="1"/>
  <c r="X142" i="27"/>
  <c r="W142" i="27"/>
  <c r="U142" i="27"/>
  <c r="T142" i="27"/>
  <c r="V142" i="27" s="1"/>
  <c r="AS38" i="27" s="1"/>
  <c r="BJ38" i="27" s="1"/>
  <c r="AA141" i="27"/>
  <c r="AP37" i="27" s="1"/>
  <c r="AX37" i="27" s="1"/>
  <c r="Z141" i="27"/>
  <c r="Y141" i="27"/>
  <c r="X141" i="27"/>
  <c r="W141" i="27"/>
  <c r="V141" i="27"/>
  <c r="AS37" i="27" s="1"/>
  <c r="BJ37" i="27" s="1"/>
  <c r="U141" i="27"/>
  <c r="T141" i="27"/>
  <c r="AA140" i="27"/>
  <c r="Z140" i="27"/>
  <c r="Y140" i="27"/>
  <c r="X140" i="27"/>
  <c r="AR36" i="27" s="1"/>
  <c r="BF36" i="27" s="1"/>
  <c r="W140" i="27"/>
  <c r="U140" i="27"/>
  <c r="T140" i="27"/>
  <c r="V140" i="27" s="1"/>
  <c r="AA139" i="27"/>
  <c r="Z139" i="27"/>
  <c r="X35" i="27" s="1"/>
  <c r="Y139" i="27"/>
  <c r="X139" i="27"/>
  <c r="W139" i="27"/>
  <c r="U139" i="27"/>
  <c r="T139" i="27"/>
  <c r="AQ35" i="27" s="1"/>
  <c r="BB35" i="27" s="1"/>
  <c r="AA138" i="27"/>
  <c r="AQ34" i="27" s="1"/>
  <c r="BB34" i="27" s="1"/>
  <c r="Z138" i="27"/>
  <c r="Y138" i="27"/>
  <c r="X138" i="27"/>
  <c r="W138" i="27"/>
  <c r="V138" i="27"/>
  <c r="U138" i="27"/>
  <c r="T138" i="27"/>
  <c r="AA137" i="27"/>
  <c r="Z137" i="27"/>
  <c r="X33" i="27" s="1"/>
  <c r="Y137" i="27"/>
  <c r="X137" i="27"/>
  <c r="V33" i="27" s="1"/>
  <c r="W137" i="27"/>
  <c r="U33" i="27" s="1"/>
  <c r="U137" i="27"/>
  <c r="T137" i="27"/>
  <c r="V137" i="27" s="1"/>
  <c r="AA136" i="27"/>
  <c r="Z136" i="27"/>
  <c r="Y136" i="27"/>
  <c r="AR32" i="27" s="1"/>
  <c r="BF32" i="27" s="1"/>
  <c r="X136" i="27"/>
  <c r="W136" i="27"/>
  <c r="U136" i="27"/>
  <c r="T136" i="27"/>
  <c r="V136" i="27" s="1"/>
  <c r="AS32" i="27" s="1"/>
  <c r="BJ32" i="27" s="1"/>
  <c r="AA135" i="27"/>
  <c r="Y31" i="27" s="1"/>
  <c r="Z135" i="27"/>
  <c r="Y135" i="27"/>
  <c r="X135" i="27"/>
  <c r="V31" i="27" s="1"/>
  <c r="W135" i="27"/>
  <c r="V135" i="27"/>
  <c r="T31" i="27" s="1"/>
  <c r="AA31" i="27" s="1"/>
  <c r="U135" i="27"/>
  <c r="T135" i="27"/>
  <c r="AA134" i="27"/>
  <c r="Z134" i="27"/>
  <c r="Y134" i="27"/>
  <c r="X134" i="27"/>
  <c r="AS30" i="27" s="1"/>
  <c r="BJ30" i="27" s="1"/>
  <c r="W134" i="27"/>
  <c r="U134" i="27"/>
  <c r="T134" i="27"/>
  <c r="V134" i="27" s="1"/>
  <c r="AA133" i="27"/>
  <c r="Z133" i="27"/>
  <c r="X29" i="27" s="1"/>
  <c r="Y133" i="27"/>
  <c r="X133" i="27"/>
  <c r="W133" i="27"/>
  <c r="U133" i="27"/>
  <c r="T133" i="27"/>
  <c r="V133" i="27" s="1"/>
  <c r="AA132" i="27"/>
  <c r="Z132" i="27"/>
  <c r="Y132" i="27"/>
  <c r="W28" i="27" s="1"/>
  <c r="O28" i="27" s="1"/>
  <c r="X132" i="27"/>
  <c r="W132" i="27"/>
  <c r="V132" i="27"/>
  <c r="U132" i="27"/>
  <c r="T132" i="27"/>
  <c r="AA131" i="27"/>
  <c r="Z131" i="27"/>
  <c r="Y131" i="27"/>
  <c r="X131" i="27"/>
  <c r="AR27" i="27" s="1"/>
  <c r="BF27" i="27" s="1"/>
  <c r="W131" i="27"/>
  <c r="U131" i="27"/>
  <c r="T131" i="27"/>
  <c r="V131" i="27" s="1"/>
  <c r="AA130" i="27"/>
  <c r="Z130" i="27"/>
  <c r="Y130" i="27"/>
  <c r="X130" i="27"/>
  <c r="W130" i="27"/>
  <c r="U130" i="27"/>
  <c r="T130" i="27"/>
  <c r="V130" i="27" s="1"/>
  <c r="AS26" i="27" s="1"/>
  <c r="BJ26" i="27" s="1"/>
  <c r="AA129" i="27"/>
  <c r="Y25" i="27" s="1"/>
  <c r="Z129" i="27"/>
  <c r="Y129" i="27"/>
  <c r="X129" i="27"/>
  <c r="AR25" i="27" s="1"/>
  <c r="BF25" i="27" s="1"/>
  <c r="W129" i="27"/>
  <c r="V129" i="27"/>
  <c r="AP25" i="27" s="1"/>
  <c r="U129" i="27"/>
  <c r="T129" i="27"/>
  <c r="AA128" i="27"/>
  <c r="Z128" i="27"/>
  <c r="Y128" i="27"/>
  <c r="X128" i="27"/>
  <c r="W128" i="27"/>
  <c r="U128" i="27"/>
  <c r="T128" i="27"/>
  <c r="V128" i="27" s="1"/>
  <c r="T24" i="27" s="1"/>
  <c r="AA127" i="27"/>
  <c r="Z127" i="27"/>
  <c r="Y127" i="27"/>
  <c r="X127" i="27"/>
  <c r="W127" i="27"/>
  <c r="U23" i="27" s="1"/>
  <c r="U127" i="27"/>
  <c r="T127" i="27"/>
  <c r="AQ23" i="27" s="1"/>
  <c r="BB23" i="27" s="1"/>
  <c r="AA126" i="27"/>
  <c r="Z126" i="27"/>
  <c r="Y126" i="27"/>
  <c r="W22" i="27" s="1"/>
  <c r="O22" i="27" s="1"/>
  <c r="X126" i="27"/>
  <c r="W126" i="27"/>
  <c r="V126" i="27"/>
  <c r="U126" i="27"/>
  <c r="T126" i="27"/>
  <c r="AA125" i="27"/>
  <c r="AQ21" i="27" s="1"/>
  <c r="BB21" i="27" s="1"/>
  <c r="Z125" i="27"/>
  <c r="Y125" i="27"/>
  <c r="X125" i="27"/>
  <c r="AR21" i="27" s="1"/>
  <c r="BF21" i="27" s="1"/>
  <c r="W125" i="27"/>
  <c r="U125" i="27"/>
  <c r="T125" i="27"/>
  <c r="V125" i="27" s="1"/>
  <c r="AA124" i="27"/>
  <c r="Z124" i="27"/>
  <c r="Y124" i="27"/>
  <c r="X124" i="27"/>
  <c r="W124" i="27"/>
  <c r="U124" i="27"/>
  <c r="T124" i="27"/>
  <c r="AQ20" i="27" s="1"/>
  <c r="BB20" i="27" s="1"/>
  <c r="AA123" i="27"/>
  <c r="AQ19" i="27" s="1"/>
  <c r="BB19" i="27" s="1"/>
  <c r="Z123" i="27"/>
  <c r="Y123" i="27"/>
  <c r="X123" i="27"/>
  <c r="W123" i="27"/>
  <c r="U123" i="27"/>
  <c r="V123" i="27" s="1"/>
  <c r="T123" i="27"/>
  <c r="C89" i="27"/>
  <c r="U49" i="27" s="1"/>
  <c r="C88" i="27"/>
  <c r="C87" i="27"/>
  <c r="C86" i="27"/>
  <c r="C85" i="27"/>
  <c r="C84" i="27"/>
  <c r="Y44" i="27" s="1"/>
  <c r="C83" i="27"/>
  <c r="C82" i="27"/>
  <c r="C81" i="27"/>
  <c r="U41" i="27" s="1"/>
  <c r="C80" i="27"/>
  <c r="C79" i="27"/>
  <c r="C78" i="27"/>
  <c r="C77" i="27"/>
  <c r="C76" i="27"/>
  <c r="C75" i="27"/>
  <c r="W35" i="27" s="1"/>
  <c r="O35" i="27" s="1"/>
  <c r="Q35" i="27" s="1"/>
  <c r="C74" i="27"/>
  <c r="U34" i="27" s="1"/>
  <c r="C73" i="27"/>
  <c r="C72" i="27"/>
  <c r="C71" i="27"/>
  <c r="C70" i="27"/>
  <c r="U30" i="27" s="1"/>
  <c r="C69" i="27"/>
  <c r="V29" i="27" s="1"/>
  <c r="C68" i="27"/>
  <c r="C67" i="27"/>
  <c r="C66" i="27"/>
  <c r="V26" i="27" s="1"/>
  <c r="C65" i="27"/>
  <c r="C64" i="27"/>
  <c r="W24" i="27" s="1"/>
  <c r="O24" i="27" s="1"/>
  <c r="C63" i="27"/>
  <c r="C62" i="27"/>
  <c r="C61" i="27"/>
  <c r="C60" i="27"/>
  <c r="Y20" i="27" s="1"/>
  <c r="C59" i="27"/>
  <c r="X49" i="27"/>
  <c r="S153" i="27"/>
  <c r="I153" i="27"/>
  <c r="H153" i="27"/>
  <c r="G153" i="27"/>
  <c r="F153" i="27"/>
  <c r="E153" i="27"/>
  <c r="C49" i="27" s="1"/>
  <c r="D153" i="27"/>
  <c r="C153" i="27"/>
  <c r="B153" i="27"/>
  <c r="A153" i="27"/>
  <c r="S152" i="27"/>
  <c r="I152" i="27"/>
  <c r="H152" i="27"/>
  <c r="G152" i="27"/>
  <c r="F152" i="27"/>
  <c r="E152" i="27"/>
  <c r="C48" i="27" s="1"/>
  <c r="D152" i="27"/>
  <c r="C152" i="27"/>
  <c r="B152" i="27"/>
  <c r="A152" i="27"/>
  <c r="S151" i="27"/>
  <c r="I151" i="27"/>
  <c r="H151" i="27"/>
  <c r="G151" i="27"/>
  <c r="F151" i="27"/>
  <c r="E151" i="27"/>
  <c r="D151" i="27"/>
  <c r="C151" i="27"/>
  <c r="B151" i="27"/>
  <c r="A151" i="27"/>
  <c r="S150" i="27"/>
  <c r="I150" i="27"/>
  <c r="H150" i="27"/>
  <c r="G150" i="27"/>
  <c r="F150" i="27"/>
  <c r="E150" i="27"/>
  <c r="D150" i="27"/>
  <c r="C150" i="27"/>
  <c r="B150" i="27"/>
  <c r="A150" i="27"/>
  <c r="S149" i="27"/>
  <c r="I149" i="27"/>
  <c r="H149" i="27"/>
  <c r="G149" i="27"/>
  <c r="F149" i="27"/>
  <c r="AM45" i="27" s="1"/>
  <c r="E149" i="27"/>
  <c r="D149" i="27"/>
  <c r="C149" i="27"/>
  <c r="B149" i="27"/>
  <c r="A149" i="27"/>
  <c r="S148" i="27"/>
  <c r="I148" i="27"/>
  <c r="H148" i="27"/>
  <c r="G148" i="27"/>
  <c r="F148" i="27"/>
  <c r="D44" i="27" s="1"/>
  <c r="E148" i="27"/>
  <c r="D148" i="27"/>
  <c r="C148" i="27"/>
  <c r="B148" i="27"/>
  <c r="A148" i="27"/>
  <c r="S147" i="27"/>
  <c r="I147" i="27"/>
  <c r="H147" i="27"/>
  <c r="G147" i="27"/>
  <c r="F147" i="27"/>
  <c r="E147" i="27"/>
  <c r="D147" i="27"/>
  <c r="C147" i="27"/>
  <c r="B147" i="27"/>
  <c r="A147" i="27"/>
  <c r="X42" i="27"/>
  <c r="S146" i="27"/>
  <c r="I146" i="27"/>
  <c r="H146" i="27"/>
  <c r="G146" i="27"/>
  <c r="F146" i="27"/>
  <c r="E146" i="27"/>
  <c r="C42" i="27" s="1"/>
  <c r="D146" i="27"/>
  <c r="C146" i="27"/>
  <c r="B146" i="27"/>
  <c r="A146" i="27"/>
  <c r="S145" i="27"/>
  <c r="I145" i="27"/>
  <c r="H145" i="27"/>
  <c r="G145" i="27"/>
  <c r="F145" i="27"/>
  <c r="E145" i="27"/>
  <c r="D145" i="27"/>
  <c r="C145" i="27"/>
  <c r="B145" i="27"/>
  <c r="A145" i="27"/>
  <c r="S144" i="27"/>
  <c r="I144" i="27"/>
  <c r="H144" i="27"/>
  <c r="G144" i="27"/>
  <c r="F144" i="27"/>
  <c r="E144" i="27"/>
  <c r="D144" i="27"/>
  <c r="C144" i="27"/>
  <c r="B144" i="27"/>
  <c r="A144" i="27"/>
  <c r="Y39" i="27"/>
  <c r="S143" i="27"/>
  <c r="I143" i="27"/>
  <c r="H143" i="27"/>
  <c r="G143" i="27"/>
  <c r="F143" i="27"/>
  <c r="E143" i="27"/>
  <c r="C39" i="27" s="1"/>
  <c r="D143" i="27"/>
  <c r="C143" i="27"/>
  <c r="B143" i="27"/>
  <c r="A143" i="27"/>
  <c r="S142" i="27"/>
  <c r="I142" i="27"/>
  <c r="H142" i="27"/>
  <c r="G142" i="27"/>
  <c r="F142" i="27"/>
  <c r="D38" i="27" s="1"/>
  <c r="E142" i="27"/>
  <c r="D142" i="27"/>
  <c r="C142" i="27"/>
  <c r="B142" i="27"/>
  <c r="A142" i="27"/>
  <c r="X37" i="27"/>
  <c r="S141" i="27"/>
  <c r="I141" i="27"/>
  <c r="H141" i="27"/>
  <c r="G141" i="27"/>
  <c r="F141" i="27"/>
  <c r="AL37" i="27" s="1"/>
  <c r="BE37" i="27" s="1"/>
  <c r="E141" i="27"/>
  <c r="D141" i="27"/>
  <c r="C141" i="27"/>
  <c r="B141" i="27"/>
  <c r="A141" i="27"/>
  <c r="X36" i="27"/>
  <c r="S140" i="27"/>
  <c r="I140" i="27"/>
  <c r="H140" i="27"/>
  <c r="G140" i="27"/>
  <c r="F140" i="27"/>
  <c r="E140" i="27"/>
  <c r="C36" i="27" s="1"/>
  <c r="D140" i="27"/>
  <c r="C140" i="27"/>
  <c r="B140" i="27"/>
  <c r="A140" i="27"/>
  <c r="S139" i="27"/>
  <c r="I139" i="27"/>
  <c r="H139" i="27"/>
  <c r="G139" i="27"/>
  <c r="F139" i="27"/>
  <c r="E139" i="27"/>
  <c r="D139" i="27"/>
  <c r="C139" i="27"/>
  <c r="B139" i="27"/>
  <c r="A139" i="27"/>
  <c r="S138" i="27"/>
  <c r="I138" i="27"/>
  <c r="H138" i="27"/>
  <c r="G138" i="27"/>
  <c r="F138" i="27"/>
  <c r="E138" i="27"/>
  <c r="D138" i="27"/>
  <c r="C138" i="27"/>
  <c r="B138" i="27"/>
  <c r="A138" i="27"/>
  <c r="S137" i="27"/>
  <c r="I137" i="27"/>
  <c r="H137" i="27"/>
  <c r="G137" i="27"/>
  <c r="F137" i="27"/>
  <c r="E137" i="27"/>
  <c r="D137" i="27"/>
  <c r="C137" i="27"/>
  <c r="B137" i="27"/>
  <c r="A137" i="27"/>
  <c r="S136" i="27"/>
  <c r="I136" i="27"/>
  <c r="H136" i="27"/>
  <c r="G136" i="27"/>
  <c r="F136" i="27"/>
  <c r="E136" i="27"/>
  <c r="D136" i="27"/>
  <c r="C136" i="27"/>
  <c r="B136" i="27"/>
  <c r="A136" i="27"/>
  <c r="X31" i="27"/>
  <c r="S135" i="27"/>
  <c r="I135" i="27"/>
  <c r="H135" i="27"/>
  <c r="G135" i="27"/>
  <c r="F135" i="27"/>
  <c r="AL31" i="27" s="1"/>
  <c r="E135" i="27"/>
  <c r="D135" i="27"/>
  <c r="C135" i="27"/>
  <c r="B135" i="27"/>
  <c r="A135" i="27"/>
  <c r="S134" i="27"/>
  <c r="I134" i="27"/>
  <c r="H134" i="27"/>
  <c r="G134" i="27"/>
  <c r="F134" i="27"/>
  <c r="E134" i="27"/>
  <c r="C30" i="27" s="1"/>
  <c r="D134" i="27"/>
  <c r="C134" i="27"/>
  <c r="B134" i="27"/>
  <c r="A134" i="27"/>
  <c r="S133" i="27"/>
  <c r="I133" i="27"/>
  <c r="H133" i="27"/>
  <c r="G133" i="27"/>
  <c r="F133" i="27"/>
  <c r="E133" i="27"/>
  <c r="D133" i="27"/>
  <c r="C133" i="27"/>
  <c r="B133" i="27"/>
  <c r="A133" i="27"/>
  <c r="S132" i="27"/>
  <c r="I132" i="27"/>
  <c r="H132" i="27"/>
  <c r="G132" i="27"/>
  <c r="F132" i="27"/>
  <c r="E132" i="27"/>
  <c r="D132" i="27"/>
  <c r="C132" i="27"/>
  <c r="B132" i="27"/>
  <c r="A132" i="27"/>
  <c r="S131" i="27"/>
  <c r="I131" i="27"/>
  <c r="H131" i="27"/>
  <c r="G131" i="27"/>
  <c r="F131" i="27"/>
  <c r="AM27" i="27" s="1"/>
  <c r="E131" i="27"/>
  <c r="D131" i="27"/>
  <c r="C131" i="27"/>
  <c r="B131" i="27"/>
  <c r="A131" i="27"/>
  <c r="S130" i="27"/>
  <c r="I130" i="27"/>
  <c r="H130" i="27"/>
  <c r="G130" i="27"/>
  <c r="F130" i="27"/>
  <c r="E130" i="27"/>
  <c r="C26" i="27" s="1"/>
  <c r="D130" i="27"/>
  <c r="C130" i="27"/>
  <c r="B130" i="27"/>
  <c r="A130" i="27"/>
  <c r="S129" i="27"/>
  <c r="I129" i="27"/>
  <c r="H129" i="27"/>
  <c r="G129" i="27"/>
  <c r="F129" i="27"/>
  <c r="E129" i="27"/>
  <c r="D129" i="27"/>
  <c r="C129" i="27"/>
  <c r="B129" i="27"/>
  <c r="A129" i="27"/>
  <c r="S128" i="27"/>
  <c r="I128" i="27"/>
  <c r="H128" i="27"/>
  <c r="G128" i="27"/>
  <c r="F128" i="27"/>
  <c r="E128" i="27"/>
  <c r="C24" i="27" s="1"/>
  <c r="D128" i="27"/>
  <c r="C128" i="27"/>
  <c r="B128" i="27"/>
  <c r="A128" i="27"/>
  <c r="S127" i="27"/>
  <c r="I127" i="27"/>
  <c r="H127" i="27"/>
  <c r="G127" i="27"/>
  <c r="F127" i="27"/>
  <c r="E127" i="27"/>
  <c r="D127" i="27"/>
  <c r="C127" i="27"/>
  <c r="B127" i="27"/>
  <c r="A127" i="27"/>
  <c r="S126" i="27"/>
  <c r="I126" i="27"/>
  <c r="H126" i="27"/>
  <c r="G126" i="27"/>
  <c r="F126" i="27"/>
  <c r="E126" i="27"/>
  <c r="D126" i="27"/>
  <c r="C126" i="27"/>
  <c r="B126" i="27"/>
  <c r="A126" i="27"/>
  <c r="S125" i="27"/>
  <c r="I125" i="27"/>
  <c r="H125" i="27"/>
  <c r="G125" i="27"/>
  <c r="F125" i="27"/>
  <c r="AM21" i="27" s="1"/>
  <c r="BI21" i="27" s="1"/>
  <c r="E125" i="27"/>
  <c r="D125" i="27"/>
  <c r="C125" i="27"/>
  <c r="B125" i="27"/>
  <c r="A125" i="27"/>
  <c r="S124" i="27"/>
  <c r="I124" i="27"/>
  <c r="H124" i="27"/>
  <c r="G124" i="27"/>
  <c r="F124" i="27"/>
  <c r="E124" i="27"/>
  <c r="D124" i="27"/>
  <c r="C124" i="27"/>
  <c r="B124" i="27"/>
  <c r="A124" i="27"/>
  <c r="S123" i="27"/>
  <c r="I123" i="27"/>
  <c r="H123" i="27"/>
  <c r="G123" i="27"/>
  <c r="F123" i="27"/>
  <c r="E123" i="27"/>
  <c r="D123" i="27"/>
  <c r="C123" i="27"/>
  <c r="B123" i="27"/>
  <c r="A123" i="27"/>
  <c r="E89" i="27"/>
  <c r="D89" i="27"/>
  <c r="B89" i="27"/>
  <c r="A89" i="27"/>
  <c r="E88" i="27"/>
  <c r="D88" i="27"/>
  <c r="B88" i="27"/>
  <c r="A88" i="27"/>
  <c r="E87" i="27"/>
  <c r="D87" i="27"/>
  <c r="B87" i="27"/>
  <c r="A87" i="27"/>
  <c r="E86" i="27"/>
  <c r="D86" i="27"/>
  <c r="B86" i="27"/>
  <c r="A86" i="27"/>
  <c r="O85" i="27"/>
  <c r="E85" i="27"/>
  <c r="D85" i="27"/>
  <c r="B85" i="27"/>
  <c r="E45" i="27" s="1"/>
  <c r="A85" i="27"/>
  <c r="O84" i="27"/>
  <c r="E84" i="27"/>
  <c r="D84" i="27"/>
  <c r="B84" i="27"/>
  <c r="A84" i="27"/>
  <c r="O83" i="27"/>
  <c r="E83" i="27"/>
  <c r="D83" i="27"/>
  <c r="B83" i="27"/>
  <c r="A83" i="27"/>
  <c r="O82" i="27"/>
  <c r="E82" i="27"/>
  <c r="D82" i="27"/>
  <c r="B82" i="27"/>
  <c r="A82" i="27"/>
  <c r="V80" i="27"/>
  <c r="U80" i="27"/>
  <c r="T80" i="27"/>
  <c r="S80" i="27"/>
  <c r="R80" i="27"/>
  <c r="Q80" i="27"/>
  <c r="E81" i="27"/>
  <c r="D81" i="27"/>
  <c r="B81" i="27"/>
  <c r="A81" i="27"/>
  <c r="E80" i="27"/>
  <c r="D80" i="27"/>
  <c r="B80" i="27"/>
  <c r="A80" i="27"/>
  <c r="O78" i="27"/>
  <c r="N78" i="27"/>
  <c r="E79" i="27"/>
  <c r="D79" i="27"/>
  <c r="B79" i="27"/>
  <c r="A79" i="27"/>
  <c r="O77" i="27"/>
  <c r="E78" i="27"/>
  <c r="D78" i="27"/>
  <c r="V38" i="27"/>
  <c r="B78" i="27"/>
  <c r="A78" i="27"/>
  <c r="O76" i="27"/>
  <c r="N76" i="27"/>
  <c r="E77" i="27"/>
  <c r="D77" i="27"/>
  <c r="B77" i="27"/>
  <c r="A77" i="27"/>
  <c r="O75" i="27"/>
  <c r="E76" i="27"/>
  <c r="D76" i="27"/>
  <c r="W36" i="27"/>
  <c r="O36" i="27" s="1"/>
  <c r="B76" i="27"/>
  <c r="A76" i="27"/>
  <c r="U73" i="27"/>
  <c r="T73" i="27"/>
  <c r="R73" i="27"/>
  <c r="Q73" i="27"/>
  <c r="E75" i="27"/>
  <c r="D75" i="27"/>
  <c r="B75" i="27"/>
  <c r="A75" i="27"/>
  <c r="E74" i="27"/>
  <c r="D74" i="27"/>
  <c r="B74" i="27"/>
  <c r="A74" i="27"/>
  <c r="E73" i="27"/>
  <c r="D73" i="27"/>
  <c r="B73" i="27"/>
  <c r="A73" i="27"/>
  <c r="E72" i="27"/>
  <c r="D72" i="27"/>
  <c r="B72" i="27"/>
  <c r="A72" i="27"/>
  <c r="E71" i="27"/>
  <c r="D71" i="27"/>
  <c r="B71" i="27"/>
  <c r="A71" i="27"/>
  <c r="E70" i="27"/>
  <c r="D70" i="27"/>
  <c r="B70" i="27"/>
  <c r="A70" i="27"/>
  <c r="E69" i="27"/>
  <c r="D69" i="27"/>
  <c r="B69" i="27"/>
  <c r="A69" i="27"/>
  <c r="E68" i="27"/>
  <c r="D68" i="27"/>
  <c r="B68" i="27"/>
  <c r="A68" i="27"/>
  <c r="E67" i="27"/>
  <c r="D67" i="27"/>
  <c r="B67" i="27"/>
  <c r="A67" i="27"/>
  <c r="E66" i="27"/>
  <c r="D66" i="27"/>
  <c r="B66" i="27"/>
  <c r="A66" i="27"/>
  <c r="E65" i="27"/>
  <c r="D65" i="27"/>
  <c r="B65" i="27"/>
  <c r="G25" i="27" s="1"/>
  <c r="A65" i="27"/>
  <c r="E64" i="27"/>
  <c r="D64" i="27"/>
  <c r="B64" i="27"/>
  <c r="A64" i="27"/>
  <c r="E63" i="27"/>
  <c r="D63" i="27"/>
  <c r="B63" i="27"/>
  <c r="A63" i="27"/>
  <c r="E62" i="27"/>
  <c r="D62" i="27"/>
  <c r="B62" i="27"/>
  <c r="A62" i="27"/>
  <c r="E61" i="27"/>
  <c r="D61" i="27"/>
  <c r="B61" i="27"/>
  <c r="A61" i="27"/>
  <c r="E60" i="27"/>
  <c r="D60" i="27"/>
  <c r="B60" i="27"/>
  <c r="A60" i="27"/>
  <c r="E59" i="27"/>
  <c r="D59" i="27"/>
  <c r="B59" i="27"/>
  <c r="A59" i="27"/>
  <c r="AW49" i="27"/>
  <c r="AR49" i="27"/>
  <c r="BF49" i="27" s="1"/>
  <c r="AK49" i="27"/>
  <c r="BA49" i="27" s="1"/>
  <c r="AJ49" i="27"/>
  <c r="W49" i="27"/>
  <c r="O49" i="27" s="1"/>
  <c r="V49" i="27"/>
  <c r="G49" i="27"/>
  <c r="F49" i="27"/>
  <c r="E49" i="27"/>
  <c r="M49" i="27" s="1"/>
  <c r="B49" i="27"/>
  <c r="L49" i="27" s="1"/>
  <c r="AK48" i="27"/>
  <c r="BA48" i="27" s="1"/>
  <c r="AJ48" i="27"/>
  <c r="AW48" i="27" s="1"/>
  <c r="AI48" i="27"/>
  <c r="AZ48" i="27" s="1"/>
  <c r="S48" i="27"/>
  <c r="L48" i="27"/>
  <c r="K48" i="27"/>
  <c r="G48" i="27"/>
  <c r="F48" i="27"/>
  <c r="E48" i="27"/>
  <c r="M48" i="27" s="1"/>
  <c r="B48" i="27"/>
  <c r="BA47" i="27"/>
  <c r="AZ47" i="27"/>
  <c r="AO47" i="27"/>
  <c r="AK47" i="27"/>
  <c r="AJ47" i="27"/>
  <c r="AW47" i="27" s="1"/>
  <c r="S47" i="27"/>
  <c r="AI47" i="27" s="1"/>
  <c r="K47" i="27"/>
  <c r="BF46" i="27"/>
  <c r="AR46" i="27"/>
  <c r="AL46" i="27"/>
  <c r="BE46" i="27" s="1"/>
  <c r="AK46" i="27"/>
  <c r="BA46" i="27" s="1"/>
  <c r="AJ46" i="27"/>
  <c r="AW46" i="27" s="1"/>
  <c r="AI46" i="27"/>
  <c r="W46" i="27"/>
  <c r="O46" i="27" s="1"/>
  <c r="V46" i="27"/>
  <c r="U46" i="27"/>
  <c r="S46" i="27"/>
  <c r="F46" i="27"/>
  <c r="E46" i="27"/>
  <c r="M46" i="27" s="1"/>
  <c r="A46" i="27"/>
  <c r="K46" i="27" s="1"/>
  <c r="BI45" i="27"/>
  <c r="AR45" i="27"/>
  <c r="BF45" i="27" s="1"/>
  <c r="BF50" i="27" s="1"/>
  <c r="AQ45" i="27"/>
  <c r="AK45" i="27"/>
  <c r="AJ45" i="27"/>
  <c r="AJ50" i="27" s="1"/>
  <c r="G45" i="27"/>
  <c r="F45" i="27"/>
  <c r="A45" i="27"/>
  <c r="BI44" i="27"/>
  <c r="AR44" i="27"/>
  <c r="BF44" i="27" s="1"/>
  <c r="AM44" i="27"/>
  <c r="AL44" i="27"/>
  <c r="BE44" i="27" s="1"/>
  <c r="AK44" i="27"/>
  <c r="BA44" i="27" s="1"/>
  <c r="AJ44" i="27"/>
  <c r="AW44" i="27" s="1"/>
  <c r="M44" i="27"/>
  <c r="G44" i="27"/>
  <c r="F44" i="27"/>
  <c r="E44" i="27"/>
  <c r="C44" i="27"/>
  <c r="B44" i="27"/>
  <c r="L44" i="27" s="1"/>
  <c r="A44" i="27"/>
  <c r="K44" i="27" s="1"/>
  <c r="AW43" i="27"/>
  <c r="AM43" i="27"/>
  <c r="BI43" i="27" s="1"/>
  <c r="AL43" i="27"/>
  <c r="BE43" i="27" s="1"/>
  <c r="AK43" i="27"/>
  <c r="BA43" i="27" s="1"/>
  <c r="AJ43" i="27"/>
  <c r="Y43" i="27"/>
  <c r="X43" i="27"/>
  <c r="W43" i="27"/>
  <c r="U43" i="27"/>
  <c r="S43" i="27"/>
  <c r="AI43" i="27" s="1"/>
  <c r="O43" i="27"/>
  <c r="Q43" i="27" s="1"/>
  <c r="M43" i="27"/>
  <c r="K43" i="27"/>
  <c r="G43" i="27"/>
  <c r="F43" i="27"/>
  <c r="E43" i="27"/>
  <c r="D43" i="27"/>
  <c r="C43" i="27"/>
  <c r="B43" i="27"/>
  <c r="L43" i="27" s="1"/>
  <c r="A43" i="27"/>
  <c r="BI42" i="27"/>
  <c r="BE42" i="27"/>
  <c r="AR42" i="27"/>
  <c r="BF42" i="27" s="1"/>
  <c r="AQ42" i="27"/>
  <c r="BB42" i="27" s="1"/>
  <c r="AM42" i="27"/>
  <c r="AL42" i="27"/>
  <c r="AK42" i="27"/>
  <c r="BA42" i="27" s="1"/>
  <c r="AJ42" i="27"/>
  <c r="AW42" i="27" s="1"/>
  <c r="W42" i="27"/>
  <c r="O42" i="27"/>
  <c r="G42" i="27"/>
  <c r="F42" i="27"/>
  <c r="E42" i="27"/>
  <c r="M42" i="27" s="1"/>
  <c r="D42" i="27"/>
  <c r="B42" i="27"/>
  <c r="L42" i="27" s="1"/>
  <c r="A42" i="27"/>
  <c r="BI41" i="27"/>
  <c r="BH41" i="27"/>
  <c r="BD41" i="27"/>
  <c r="AZ41" i="27"/>
  <c r="AV41" i="27"/>
  <c r="AR41" i="27"/>
  <c r="BF41" i="27" s="1"/>
  <c r="AM41" i="27"/>
  <c r="AL41" i="27"/>
  <c r="BE41" i="27" s="1"/>
  <c r="AK41" i="27"/>
  <c r="BA41" i="27" s="1"/>
  <c r="AJ41" i="27"/>
  <c r="AW41" i="27" s="1"/>
  <c r="Y41" i="27"/>
  <c r="V41" i="27"/>
  <c r="S41" i="27"/>
  <c r="AI41" i="27" s="1"/>
  <c r="AO41" i="27" s="1"/>
  <c r="M41" i="27"/>
  <c r="L41" i="27"/>
  <c r="K41" i="27"/>
  <c r="G41" i="27"/>
  <c r="F41" i="27"/>
  <c r="E41" i="27"/>
  <c r="D41" i="27"/>
  <c r="C41" i="27"/>
  <c r="B41" i="27"/>
  <c r="A41" i="27"/>
  <c r="AW40" i="27"/>
  <c r="AV40" i="27"/>
  <c r="AQ40" i="27"/>
  <c r="BB40" i="27" s="1"/>
  <c r="AM40" i="27"/>
  <c r="AL40" i="27"/>
  <c r="BE40" i="27" s="1"/>
  <c r="AK40" i="27"/>
  <c r="AJ40" i="27"/>
  <c r="X40" i="27"/>
  <c r="U40" i="27"/>
  <c r="S40" i="27"/>
  <c r="AI40" i="27" s="1"/>
  <c r="BD40" i="27" s="1"/>
  <c r="L40" i="27"/>
  <c r="K40" i="27"/>
  <c r="G40" i="27"/>
  <c r="F40" i="27"/>
  <c r="E40" i="27"/>
  <c r="M40" i="27" s="1"/>
  <c r="D40" i="27"/>
  <c r="C40" i="27"/>
  <c r="B40" i="27"/>
  <c r="A40" i="27"/>
  <c r="N83" i="27" s="1"/>
  <c r="AR39" i="27"/>
  <c r="BF39" i="27" s="1"/>
  <c r="AQ39" i="27"/>
  <c r="BB39" i="27" s="1"/>
  <c r="AK39" i="27"/>
  <c r="BA39" i="27" s="1"/>
  <c r="AJ39" i="27"/>
  <c r="AW39" i="27" s="1"/>
  <c r="X39" i="27"/>
  <c r="W39" i="27"/>
  <c r="O39" i="27" s="1"/>
  <c r="V39" i="27"/>
  <c r="U39" i="27"/>
  <c r="G39" i="27"/>
  <c r="F39" i="27"/>
  <c r="E39" i="27"/>
  <c r="M39" i="27" s="1"/>
  <c r="B39" i="27"/>
  <c r="L39" i="27" s="1"/>
  <c r="A39" i="27"/>
  <c r="BA38" i="27"/>
  <c r="AR38" i="27"/>
  <c r="BF38" i="27" s="1"/>
  <c r="AM38" i="27"/>
  <c r="BI38" i="27" s="1"/>
  <c r="AL38" i="27"/>
  <c r="BE38" i="27" s="1"/>
  <c r="AK38" i="27"/>
  <c r="AJ38" i="27"/>
  <c r="AW38" i="27" s="1"/>
  <c r="S38" i="27"/>
  <c r="AI38" i="27" s="1"/>
  <c r="AZ38" i="27" s="1"/>
  <c r="M38" i="27"/>
  <c r="G38" i="27"/>
  <c r="F38" i="27"/>
  <c r="E38" i="27"/>
  <c r="C38" i="27"/>
  <c r="B38" i="27"/>
  <c r="L38" i="27" s="1"/>
  <c r="A38" i="27"/>
  <c r="K38" i="27" s="1"/>
  <c r="AW37" i="27"/>
  <c r="AR37" i="27"/>
  <c r="BF37" i="27" s="1"/>
  <c r="AM37" i="27"/>
  <c r="BI37" i="27" s="1"/>
  <c r="AK37" i="27"/>
  <c r="BA37" i="27" s="1"/>
  <c r="AJ37" i="27"/>
  <c r="W37" i="27"/>
  <c r="O37" i="27" s="1"/>
  <c r="V37" i="27"/>
  <c r="U37" i="27"/>
  <c r="S37" i="27"/>
  <c r="AI37" i="27" s="1"/>
  <c r="L37" i="27"/>
  <c r="K37" i="27"/>
  <c r="G37" i="27"/>
  <c r="F37" i="27"/>
  <c r="E37" i="27"/>
  <c r="M37" i="27" s="1"/>
  <c r="D37" i="27"/>
  <c r="C37" i="27"/>
  <c r="B37" i="27"/>
  <c r="A37" i="27"/>
  <c r="BI36" i="27"/>
  <c r="BE36" i="27"/>
  <c r="AQ36" i="27"/>
  <c r="BB36" i="27" s="1"/>
  <c r="AM36" i="27"/>
  <c r="AL36" i="27"/>
  <c r="AK36" i="27"/>
  <c r="BA36" i="27" s="1"/>
  <c r="AJ36" i="27"/>
  <c r="AW36" i="27" s="1"/>
  <c r="U36" i="27"/>
  <c r="M36" i="27"/>
  <c r="G36" i="27"/>
  <c r="F36" i="27"/>
  <c r="E36" i="27"/>
  <c r="D36" i="27"/>
  <c r="B36" i="27"/>
  <c r="L36" i="27" s="1"/>
  <c r="A36" i="27"/>
  <c r="AR35" i="27"/>
  <c r="BF35" i="27" s="1"/>
  <c r="AM35" i="27"/>
  <c r="BI35" i="27" s="1"/>
  <c r="AL35" i="27"/>
  <c r="BE35" i="27" s="1"/>
  <c r="AK35" i="27"/>
  <c r="BA35" i="27" s="1"/>
  <c r="AJ35" i="27"/>
  <c r="AW35" i="27" s="1"/>
  <c r="V35" i="27"/>
  <c r="U35" i="27"/>
  <c r="M35" i="27"/>
  <c r="L35" i="27"/>
  <c r="G35" i="27"/>
  <c r="F35" i="27"/>
  <c r="E35" i="27"/>
  <c r="D35" i="27"/>
  <c r="C35" i="27"/>
  <c r="B35" i="27"/>
  <c r="A35" i="27"/>
  <c r="BF34" i="27"/>
  <c r="BE34" i="27"/>
  <c r="AW34" i="27"/>
  <c r="AR34" i="27"/>
  <c r="AM34" i="27"/>
  <c r="BI34" i="27" s="1"/>
  <c r="AL34" i="27"/>
  <c r="AK34" i="27"/>
  <c r="BA34" i="27" s="1"/>
  <c r="AJ34" i="27"/>
  <c r="AI34" i="27"/>
  <c r="AO34" i="27" s="1"/>
  <c r="X34" i="27"/>
  <c r="V34" i="27"/>
  <c r="S34" i="27"/>
  <c r="M34" i="27"/>
  <c r="L34" i="27"/>
  <c r="K34" i="27"/>
  <c r="G34" i="27"/>
  <c r="F34" i="27"/>
  <c r="E34" i="27"/>
  <c r="D34" i="27"/>
  <c r="C34" i="27"/>
  <c r="B34" i="27"/>
  <c r="A34" i="27"/>
  <c r="BA33" i="27"/>
  <c r="AQ33" i="27"/>
  <c r="BB33" i="27" s="1"/>
  <c r="AL33" i="27"/>
  <c r="BE33" i="27" s="1"/>
  <c r="AK33" i="27"/>
  <c r="AJ33" i="27"/>
  <c r="AW33" i="27" s="1"/>
  <c r="Y33" i="27"/>
  <c r="W33" i="27"/>
  <c r="O33" i="27" s="1"/>
  <c r="Q33" i="27" s="1"/>
  <c r="G33" i="27"/>
  <c r="F33" i="27"/>
  <c r="E33" i="27"/>
  <c r="M33" i="27" s="1"/>
  <c r="C33" i="27"/>
  <c r="B33" i="27"/>
  <c r="L33" i="27" s="1"/>
  <c r="A33" i="27"/>
  <c r="S33" i="27" s="1"/>
  <c r="AI33" i="27" s="1"/>
  <c r="BA32" i="27"/>
  <c r="AW32" i="27"/>
  <c r="AM32" i="27"/>
  <c r="BI32" i="27" s="1"/>
  <c r="AL32" i="27"/>
  <c r="BE32" i="27" s="1"/>
  <c r="AK32" i="27"/>
  <c r="AJ32" i="27"/>
  <c r="M32" i="27"/>
  <c r="K32" i="27"/>
  <c r="G32" i="27"/>
  <c r="F32" i="27"/>
  <c r="E32" i="27"/>
  <c r="D32" i="27"/>
  <c r="C32" i="27"/>
  <c r="B32" i="27"/>
  <c r="L32" i="27" s="1"/>
  <c r="A32" i="27"/>
  <c r="S32" i="27" s="1"/>
  <c r="AI32" i="27" s="1"/>
  <c r="BE31" i="27"/>
  <c r="AW31" i="27"/>
  <c r="AR31" i="27"/>
  <c r="BF31" i="27" s="1"/>
  <c r="AP31" i="27"/>
  <c r="AX31" i="27" s="1"/>
  <c r="AM31" i="27"/>
  <c r="BI31" i="27" s="1"/>
  <c r="AK31" i="27"/>
  <c r="BA31" i="27" s="1"/>
  <c r="AJ31" i="27"/>
  <c r="W31" i="27"/>
  <c r="U31" i="27"/>
  <c r="S31" i="27"/>
  <c r="AI31" i="27" s="1"/>
  <c r="O31" i="27"/>
  <c r="M31" i="27"/>
  <c r="K31" i="27"/>
  <c r="F31" i="27"/>
  <c r="E31" i="27"/>
  <c r="D31" i="27"/>
  <c r="C31" i="27"/>
  <c r="A31" i="27"/>
  <c r="BI30" i="27"/>
  <c r="BA30" i="27"/>
  <c r="AQ30" i="27"/>
  <c r="AM30" i="27"/>
  <c r="AL30" i="27"/>
  <c r="AK30" i="27"/>
  <c r="AJ30" i="27"/>
  <c r="X30" i="27"/>
  <c r="G30" i="27"/>
  <c r="F30" i="27"/>
  <c r="E30" i="27"/>
  <c r="D30" i="27"/>
  <c r="B30" i="27"/>
  <c r="A30" i="27"/>
  <c r="AW29" i="27"/>
  <c r="AR29" i="27"/>
  <c r="BF29" i="27" s="1"/>
  <c r="AM29" i="27"/>
  <c r="BI29" i="27" s="1"/>
  <c r="AL29" i="27"/>
  <c r="BE29" i="27" s="1"/>
  <c r="AK29" i="27"/>
  <c r="BA29" i="27" s="1"/>
  <c r="AJ29" i="27"/>
  <c r="Y29" i="27"/>
  <c r="W29" i="27"/>
  <c r="O29" i="27" s="1"/>
  <c r="Q29" i="27" s="1"/>
  <c r="U29" i="27"/>
  <c r="M29" i="27"/>
  <c r="K29" i="27"/>
  <c r="G29" i="27"/>
  <c r="F29" i="27"/>
  <c r="E29" i="27"/>
  <c r="D29" i="27"/>
  <c r="C29" i="27"/>
  <c r="B29" i="27"/>
  <c r="L29" i="27" s="1"/>
  <c r="A29" i="27"/>
  <c r="S29" i="27" s="1"/>
  <c r="AI29" i="27" s="1"/>
  <c r="BF28" i="27"/>
  <c r="BE28" i="27"/>
  <c r="AW28" i="27"/>
  <c r="AR28" i="27"/>
  <c r="AQ28" i="27"/>
  <c r="BB28" i="27" s="1"/>
  <c r="AM28" i="27"/>
  <c r="BI28" i="27" s="1"/>
  <c r="AL28" i="27"/>
  <c r="AK28" i="27"/>
  <c r="BA28" i="27" s="1"/>
  <c r="AJ28" i="27"/>
  <c r="Y28" i="27"/>
  <c r="X28" i="27"/>
  <c r="U28" i="27"/>
  <c r="S28" i="27"/>
  <c r="AI28" i="27" s="1"/>
  <c r="L28" i="27"/>
  <c r="K28" i="27"/>
  <c r="G28" i="27"/>
  <c r="F28" i="27"/>
  <c r="E28" i="27"/>
  <c r="M28" i="27" s="1"/>
  <c r="D28" i="27"/>
  <c r="C28" i="27"/>
  <c r="B28" i="27"/>
  <c r="A28" i="27"/>
  <c r="BI27" i="27"/>
  <c r="BA27" i="27"/>
  <c r="AZ27" i="27"/>
  <c r="AQ27" i="27"/>
  <c r="BB27" i="27" s="1"/>
  <c r="AL27" i="27"/>
  <c r="BE27" i="27" s="1"/>
  <c r="AK27" i="27"/>
  <c r="AJ27" i="27"/>
  <c r="AW27" i="27" s="1"/>
  <c r="AI27" i="27"/>
  <c r="Y27" i="27"/>
  <c r="X27" i="27"/>
  <c r="W27" i="27"/>
  <c r="V27" i="27"/>
  <c r="U27" i="27"/>
  <c r="O27" i="27"/>
  <c r="K27" i="27"/>
  <c r="G27" i="27"/>
  <c r="F27" i="27"/>
  <c r="E27" i="27"/>
  <c r="M27" i="27" s="1"/>
  <c r="Q27" i="27" s="1"/>
  <c r="D27" i="27"/>
  <c r="C27" i="27"/>
  <c r="B27" i="27"/>
  <c r="L27" i="27" s="1"/>
  <c r="A27" i="27"/>
  <c r="S27" i="27" s="1"/>
  <c r="BI26" i="27"/>
  <c r="BA26" i="27"/>
  <c r="AW26" i="27"/>
  <c r="AR26" i="27"/>
  <c r="BF26" i="27" s="1"/>
  <c r="AM26" i="27"/>
  <c r="AL26" i="27"/>
  <c r="BE26" i="27" s="1"/>
  <c r="AK26" i="27"/>
  <c r="AJ26" i="27"/>
  <c r="W26" i="27"/>
  <c r="O26" i="27" s="1"/>
  <c r="Q26" i="27" s="1"/>
  <c r="M26" i="27"/>
  <c r="G26" i="27"/>
  <c r="F26" i="27"/>
  <c r="E26" i="27"/>
  <c r="D26" i="27"/>
  <c r="B26" i="27"/>
  <c r="L26" i="27" s="1"/>
  <c r="A26" i="27"/>
  <c r="S26" i="27" s="1"/>
  <c r="AI26" i="27" s="1"/>
  <c r="BD25" i="27"/>
  <c r="AZ25" i="27"/>
  <c r="AQ25" i="27"/>
  <c r="BB25" i="27" s="1"/>
  <c r="AO25" i="27"/>
  <c r="AM25" i="27"/>
  <c r="AL25" i="27"/>
  <c r="BE25" i="27" s="1"/>
  <c r="AK25" i="27"/>
  <c r="AJ25" i="27"/>
  <c r="AJ53" i="27" s="1"/>
  <c r="AI25" i="27"/>
  <c r="BH25" i="27" s="1"/>
  <c r="X25" i="27"/>
  <c r="W25" i="27"/>
  <c r="O25" i="27" s="1"/>
  <c r="V25" i="27"/>
  <c r="U25" i="27"/>
  <c r="T25" i="27"/>
  <c r="N25" i="27" s="1"/>
  <c r="S25" i="27"/>
  <c r="K25" i="27"/>
  <c r="F25" i="27"/>
  <c r="E25" i="27"/>
  <c r="M25" i="27" s="1"/>
  <c r="D25" i="27"/>
  <c r="C25" i="27"/>
  <c r="B25" i="27"/>
  <c r="A25" i="27"/>
  <c r="N85" i="27" s="1"/>
  <c r="BI24" i="27"/>
  <c r="BA24" i="27"/>
  <c r="AQ24" i="27"/>
  <c r="BB24" i="27" s="1"/>
  <c r="AM24" i="27"/>
  <c r="AL24" i="27"/>
  <c r="BE24" i="27" s="1"/>
  <c r="AK24" i="27"/>
  <c r="AJ24" i="27"/>
  <c r="AW24" i="27" s="1"/>
  <c r="X24" i="27"/>
  <c r="U24" i="27"/>
  <c r="M24" i="27"/>
  <c r="G24" i="27"/>
  <c r="F24" i="27"/>
  <c r="E24" i="27"/>
  <c r="D24" i="27"/>
  <c r="B24" i="27"/>
  <c r="L24" i="27" s="1"/>
  <c r="A24" i="27"/>
  <c r="S24" i="27" s="1"/>
  <c r="AI24" i="27" s="1"/>
  <c r="BI23" i="27"/>
  <c r="BD23" i="27"/>
  <c r="AR23" i="27"/>
  <c r="BF23" i="27" s="1"/>
  <c r="AM23" i="27"/>
  <c r="AL23" i="27"/>
  <c r="BE23" i="27" s="1"/>
  <c r="AK23" i="27"/>
  <c r="BA23" i="27" s="1"/>
  <c r="AJ23" i="27"/>
  <c r="AW23" i="27" s="1"/>
  <c r="Y23" i="27"/>
  <c r="W23" i="27"/>
  <c r="O23" i="27" s="1"/>
  <c r="V23" i="27"/>
  <c r="S23" i="27"/>
  <c r="AI23" i="27" s="1"/>
  <c r="AZ23" i="27" s="1"/>
  <c r="M23" i="27"/>
  <c r="K23" i="27"/>
  <c r="G23" i="27"/>
  <c r="F23" i="27"/>
  <c r="E23" i="27"/>
  <c r="D23" i="27"/>
  <c r="C23" i="27"/>
  <c r="B23" i="27"/>
  <c r="L23" i="27" s="1"/>
  <c r="A23" i="27"/>
  <c r="AR22" i="27"/>
  <c r="BF22" i="27" s="1"/>
  <c r="AQ22" i="27"/>
  <c r="BB22" i="27" s="1"/>
  <c r="AM22" i="27"/>
  <c r="BI22" i="27" s="1"/>
  <c r="AL22" i="27"/>
  <c r="BE22" i="27" s="1"/>
  <c r="AK22" i="27"/>
  <c r="BA22" i="27" s="1"/>
  <c r="AJ22" i="27"/>
  <c r="AW22" i="27" s="1"/>
  <c r="AI22" i="27"/>
  <c r="AZ22" i="27" s="1"/>
  <c r="X22" i="27"/>
  <c r="V22" i="27"/>
  <c r="U22" i="27"/>
  <c r="S22" i="27"/>
  <c r="K22" i="27"/>
  <c r="G22" i="27"/>
  <c r="F22" i="27"/>
  <c r="E22" i="27"/>
  <c r="M22" i="27" s="1"/>
  <c r="D22" i="27"/>
  <c r="C22" i="27"/>
  <c r="B22" i="27"/>
  <c r="L22" i="27" s="1"/>
  <c r="A22" i="27"/>
  <c r="AW21" i="27"/>
  <c r="AL21" i="27"/>
  <c r="BE21" i="27" s="1"/>
  <c r="AK21" i="27"/>
  <c r="BA21" i="27" s="1"/>
  <c r="AJ21" i="27"/>
  <c r="Y21" i="27"/>
  <c r="X21" i="27"/>
  <c r="W21" i="27"/>
  <c r="O21" i="27" s="1"/>
  <c r="Q21" i="27" s="1"/>
  <c r="V21" i="27"/>
  <c r="U21" i="27"/>
  <c r="M21" i="27"/>
  <c r="G21" i="27"/>
  <c r="F21" i="27"/>
  <c r="E21" i="27"/>
  <c r="D21" i="27"/>
  <c r="C21" i="27"/>
  <c r="B21" i="27"/>
  <c r="L21" i="27" s="1"/>
  <c r="A21" i="27"/>
  <c r="K21" i="27" s="1"/>
  <c r="BE20" i="27"/>
  <c r="AW20" i="27"/>
  <c r="AR20" i="27"/>
  <c r="BF20" i="27" s="1"/>
  <c r="AM20" i="27"/>
  <c r="BI20" i="27" s="1"/>
  <c r="AL20" i="27"/>
  <c r="AK20" i="27"/>
  <c r="BA20" i="27" s="1"/>
  <c r="AJ20" i="27"/>
  <c r="S20" i="27"/>
  <c r="AI20" i="27" s="1"/>
  <c r="M20" i="27"/>
  <c r="L20" i="27"/>
  <c r="K20" i="27"/>
  <c r="G20" i="27"/>
  <c r="F20" i="27"/>
  <c r="E20" i="27"/>
  <c r="D20" i="27"/>
  <c r="C20" i="27"/>
  <c r="B20" i="27"/>
  <c r="A20" i="27"/>
  <c r="AM19" i="27"/>
  <c r="BI19" i="27" s="1"/>
  <c r="AL19" i="27"/>
  <c r="BE19" i="27" s="1"/>
  <c r="AK19" i="27"/>
  <c r="BA19" i="27" s="1"/>
  <c r="AJ19" i="27"/>
  <c r="AW19" i="27" s="1"/>
  <c r="AI19" i="27"/>
  <c r="BH19" i="27" s="1"/>
  <c r="X19" i="27"/>
  <c r="W19" i="27"/>
  <c r="O19" i="27" s="1"/>
  <c r="U19" i="27"/>
  <c r="S19" i="27"/>
  <c r="K19" i="27"/>
  <c r="G19" i="27"/>
  <c r="F19" i="27"/>
  <c r="E19" i="27"/>
  <c r="M19" i="27" s="1"/>
  <c r="D19" i="27"/>
  <c r="C19" i="27"/>
  <c r="B19" i="27"/>
  <c r="L19" i="27" s="1"/>
  <c r="A19" i="27"/>
  <c r="BJ18" i="27"/>
  <c r="BI18" i="27"/>
  <c r="BF18" i="27"/>
  <c r="BE18" i="27"/>
  <c r="BB18" i="27"/>
  <c r="BA18" i="27"/>
  <c r="AX18" i="27"/>
  <c r="AW18" i="27"/>
  <c r="AA153" i="26"/>
  <c r="Z153" i="26"/>
  <c r="Y153" i="26"/>
  <c r="W49" i="26" s="1"/>
  <c r="O49" i="26" s="1"/>
  <c r="X153" i="26"/>
  <c r="V49" i="26" s="1"/>
  <c r="W153" i="26"/>
  <c r="V153" i="26"/>
  <c r="U153" i="26"/>
  <c r="T153" i="26"/>
  <c r="AA152" i="26"/>
  <c r="Z152" i="26"/>
  <c r="Y152" i="26"/>
  <c r="X152" i="26"/>
  <c r="AS48" i="26" s="1"/>
  <c r="BJ48" i="26" s="1"/>
  <c r="W152" i="26"/>
  <c r="U152" i="26"/>
  <c r="T152" i="26"/>
  <c r="V152" i="26" s="1"/>
  <c r="T48" i="26" s="1"/>
  <c r="AA151" i="26"/>
  <c r="Z151" i="26"/>
  <c r="X47" i="26" s="1"/>
  <c r="Y151" i="26"/>
  <c r="X151" i="26"/>
  <c r="AR47" i="26" s="1"/>
  <c r="BF47" i="26" s="1"/>
  <c r="W151" i="26"/>
  <c r="U47" i="26" s="1"/>
  <c r="U151" i="26"/>
  <c r="T151" i="26"/>
  <c r="V151" i="26" s="1"/>
  <c r="AP47" i="26" s="1"/>
  <c r="AX47" i="26" s="1"/>
  <c r="AA150" i="26"/>
  <c r="Z150" i="26"/>
  <c r="X46" i="26" s="1"/>
  <c r="Y150" i="26"/>
  <c r="W46" i="26" s="1"/>
  <c r="O46" i="26" s="1"/>
  <c r="X150" i="26"/>
  <c r="W150" i="26"/>
  <c r="V150" i="26"/>
  <c r="U150" i="26"/>
  <c r="T150" i="26"/>
  <c r="AA149" i="26"/>
  <c r="Z149" i="26"/>
  <c r="X45" i="26" s="1"/>
  <c r="Y149" i="26"/>
  <c r="X149" i="26"/>
  <c r="V45" i="26" s="1"/>
  <c r="W149" i="26"/>
  <c r="U149" i="26"/>
  <c r="T149" i="26"/>
  <c r="V149" i="26" s="1"/>
  <c r="AA148" i="26"/>
  <c r="Z148" i="26"/>
  <c r="Y148" i="26"/>
  <c r="X148" i="26"/>
  <c r="AR44" i="26" s="1"/>
  <c r="BF44" i="26" s="1"/>
  <c r="W148" i="26"/>
  <c r="U148" i="26"/>
  <c r="T148" i="26"/>
  <c r="V148" i="26" s="1"/>
  <c r="AA147" i="26"/>
  <c r="Z147" i="26"/>
  <c r="Y147" i="26"/>
  <c r="X147" i="26"/>
  <c r="AS43" i="26" s="1"/>
  <c r="BJ43" i="26" s="1"/>
  <c r="W147" i="26"/>
  <c r="V147" i="26"/>
  <c r="AP43" i="26" s="1"/>
  <c r="AX43" i="26" s="1"/>
  <c r="U147" i="26"/>
  <c r="T147" i="26"/>
  <c r="AA146" i="26"/>
  <c r="Z146" i="26"/>
  <c r="X42" i="26" s="1"/>
  <c r="Y146" i="26"/>
  <c r="X146" i="26"/>
  <c r="W146" i="26"/>
  <c r="U146" i="26"/>
  <c r="T146" i="26"/>
  <c r="V146" i="26" s="1"/>
  <c r="AA145" i="26"/>
  <c r="Z145" i="26"/>
  <c r="X41" i="26" s="1"/>
  <c r="Y145" i="26"/>
  <c r="X145" i="26"/>
  <c r="W145" i="26"/>
  <c r="U145" i="26"/>
  <c r="T145" i="26"/>
  <c r="AQ41" i="26" s="1"/>
  <c r="BB41" i="26" s="1"/>
  <c r="AA144" i="26"/>
  <c r="Z144" i="26"/>
  <c r="X40" i="26" s="1"/>
  <c r="Y144" i="26"/>
  <c r="X144" i="26"/>
  <c r="V40" i="26" s="1"/>
  <c r="W144" i="26"/>
  <c r="V144" i="26"/>
  <c r="U144" i="26"/>
  <c r="T144" i="26"/>
  <c r="AA143" i="26"/>
  <c r="Z143" i="26"/>
  <c r="Y143" i="26"/>
  <c r="X143" i="26"/>
  <c r="AR39" i="26" s="1"/>
  <c r="BF39" i="26" s="1"/>
  <c r="W143" i="26"/>
  <c r="U143" i="26"/>
  <c r="T143" i="26"/>
  <c r="V143" i="26" s="1"/>
  <c r="AA142" i="26"/>
  <c r="Z142" i="26"/>
  <c r="Y142" i="26"/>
  <c r="X142" i="26"/>
  <c r="W142" i="26"/>
  <c r="U142" i="26"/>
  <c r="T142" i="26"/>
  <c r="AQ38" i="26" s="1"/>
  <c r="BB38" i="26" s="1"/>
  <c r="AA141" i="26"/>
  <c r="Z141" i="26"/>
  <c r="Y141" i="26"/>
  <c r="X141" i="26"/>
  <c r="AS37" i="26" s="1"/>
  <c r="BJ37" i="26" s="1"/>
  <c r="W141" i="26"/>
  <c r="V141" i="26"/>
  <c r="U141" i="26"/>
  <c r="T141" i="26"/>
  <c r="AA140" i="26"/>
  <c r="Z140" i="26"/>
  <c r="X36" i="26" s="1"/>
  <c r="Y140" i="26"/>
  <c r="X140" i="26"/>
  <c r="AR36" i="26" s="1"/>
  <c r="BF36" i="26" s="1"/>
  <c r="W140" i="26"/>
  <c r="U140" i="26"/>
  <c r="T140" i="26"/>
  <c r="V140" i="26" s="1"/>
  <c r="AP36" i="26" s="1"/>
  <c r="AX36" i="26" s="1"/>
  <c r="AA139" i="26"/>
  <c r="Z139" i="26"/>
  <c r="X35" i="26" s="1"/>
  <c r="Y139" i="26"/>
  <c r="X139" i="26"/>
  <c r="W139" i="26"/>
  <c r="U139" i="26"/>
  <c r="T139" i="26"/>
  <c r="V139" i="26" s="1"/>
  <c r="AA138" i="26"/>
  <c r="Z138" i="26"/>
  <c r="Y138" i="26"/>
  <c r="W34" i="26" s="1"/>
  <c r="O34" i="26" s="1"/>
  <c r="X138" i="26"/>
  <c r="W138" i="26"/>
  <c r="V138" i="26"/>
  <c r="U138" i="26"/>
  <c r="T138" i="26"/>
  <c r="AA137" i="26"/>
  <c r="Z137" i="26"/>
  <c r="Y137" i="26"/>
  <c r="X137" i="26"/>
  <c r="V33" i="26" s="1"/>
  <c r="W137" i="26"/>
  <c r="U137" i="26"/>
  <c r="T137" i="26"/>
  <c r="V137" i="26" s="1"/>
  <c r="AA136" i="26"/>
  <c r="Z136" i="26"/>
  <c r="Y136" i="26"/>
  <c r="X136" i="26"/>
  <c r="W136" i="26"/>
  <c r="U136" i="26"/>
  <c r="T136" i="26"/>
  <c r="V136" i="26" s="1"/>
  <c r="AA135" i="26"/>
  <c r="Z135" i="26"/>
  <c r="Y135" i="26"/>
  <c r="W31" i="26" s="1"/>
  <c r="O31" i="26" s="1"/>
  <c r="X135" i="26"/>
  <c r="V31" i="26" s="1"/>
  <c r="W135" i="26"/>
  <c r="V135" i="26"/>
  <c r="AP31" i="26" s="1"/>
  <c r="AX31" i="26" s="1"/>
  <c r="U135" i="26"/>
  <c r="T135" i="26"/>
  <c r="AA134" i="26"/>
  <c r="AQ30" i="26" s="1"/>
  <c r="BB30" i="26" s="1"/>
  <c r="Z134" i="26"/>
  <c r="Y134" i="26"/>
  <c r="X134" i="26"/>
  <c r="V30" i="26" s="1"/>
  <c r="W134" i="26"/>
  <c r="U134" i="26"/>
  <c r="T134" i="26"/>
  <c r="V134" i="26" s="1"/>
  <c r="T30" i="26" s="1"/>
  <c r="N30" i="26" s="1"/>
  <c r="AA133" i="26"/>
  <c r="Z133" i="26"/>
  <c r="X29" i="26" s="1"/>
  <c r="Y133" i="26"/>
  <c r="X133" i="26"/>
  <c r="W133" i="26"/>
  <c r="U29" i="26" s="1"/>
  <c r="U133" i="26"/>
  <c r="T133" i="26"/>
  <c r="V133" i="26" s="1"/>
  <c r="AA132" i="26"/>
  <c r="Z132" i="26"/>
  <c r="Y132" i="26"/>
  <c r="W28" i="26" s="1"/>
  <c r="O28" i="26" s="1"/>
  <c r="X132" i="26"/>
  <c r="W132" i="26"/>
  <c r="V132" i="26"/>
  <c r="U132" i="26"/>
  <c r="T132" i="26"/>
  <c r="AA131" i="26"/>
  <c r="AQ27" i="26" s="1"/>
  <c r="BB27" i="26" s="1"/>
  <c r="Z131" i="26"/>
  <c r="Y131" i="26"/>
  <c r="X131" i="26"/>
  <c r="AR27" i="26" s="1"/>
  <c r="BF27" i="26" s="1"/>
  <c r="W131" i="26"/>
  <c r="U131" i="26"/>
  <c r="T131" i="26"/>
  <c r="V131" i="26" s="1"/>
  <c r="AA130" i="26"/>
  <c r="Z130" i="26"/>
  <c r="X26" i="26" s="1"/>
  <c r="Y130" i="26"/>
  <c r="X130" i="26"/>
  <c r="W130" i="26"/>
  <c r="U130" i="26"/>
  <c r="T130" i="26"/>
  <c r="AQ26" i="26" s="1"/>
  <c r="BB26" i="26" s="1"/>
  <c r="AA129" i="26"/>
  <c r="Z129" i="26"/>
  <c r="Y129" i="26"/>
  <c r="W25" i="26" s="1"/>
  <c r="O25" i="26" s="1"/>
  <c r="X129" i="26"/>
  <c r="AS25" i="26" s="1"/>
  <c r="W129" i="26"/>
  <c r="V129" i="26"/>
  <c r="AP25" i="26" s="1"/>
  <c r="U129" i="26"/>
  <c r="T129" i="26"/>
  <c r="AA128" i="26"/>
  <c r="Z128" i="26"/>
  <c r="X24" i="26" s="1"/>
  <c r="Y128" i="26"/>
  <c r="X128" i="26"/>
  <c r="W128" i="26"/>
  <c r="U128" i="26"/>
  <c r="T128" i="26"/>
  <c r="V128" i="26" s="1"/>
  <c r="T24" i="26" s="1"/>
  <c r="AA24" i="26" s="1"/>
  <c r="AA127" i="26"/>
  <c r="Z127" i="26"/>
  <c r="X23" i="26" s="1"/>
  <c r="Y127" i="26"/>
  <c r="X127" i="26"/>
  <c r="W127" i="26"/>
  <c r="U23" i="26" s="1"/>
  <c r="U127" i="26"/>
  <c r="T127" i="26"/>
  <c r="AQ23" i="26" s="1"/>
  <c r="BB23" i="26" s="1"/>
  <c r="AA126" i="26"/>
  <c r="Z126" i="26"/>
  <c r="Y126" i="26"/>
  <c r="W22" i="26" s="1"/>
  <c r="O22" i="26" s="1"/>
  <c r="X126" i="26"/>
  <c r="V22" i="26" s="1"/>
  <c r="W126" i="26"/>
  <c r="V126" i="26"/>
  <c r="U126" i="26"/>
  <c r="T126" i="26"/>
  <c r="AA125" i="26"/>
  <c r="Y21" i="26" s="1"/>
  <c r="Z125" i="26"/>
  <c r="Y125" i="26"/>
  <c r="X125" i="26"/>
  <c r="AR21" i="26" s="1"/>
  <c r="BF21" i="26" s="1"/>
  <c r="W125" i="26"/>
  <c r="U125" i="26"/>
  <c r="T125" i="26"/>
  <c r="V125" i="26" s="1"/>
  <c r="AA124" i="26"/>
  <c r="Z124" i="26"/>
  <c r="Y124" i="26"/>
  <c r="X124" i="26"/>
  <c r="W124" i="26"/>
  <c r="U124" i="26"/>
  <c r="T124" i="26"/>
  <c r="V124" i="26" s="1"/>
  <c r="AA123" i="26"/>
  <c r="AQ19" i="26" s="1"/>
  <c r="BB19" i="26" s="1"/>
  <c r="Z123" i="26"/>
  <c r="Y123" i="26"/>
  <c r="W19" i="26" s="1"/>
  <c r="O19" i="26" s="1"/>
  <c r="X123" i="26"/>
  <c r="AR19" i="26" s="1"/>
  <c r="BF19" i="26" s="1"/>
  <c r="W123" i="26"/>
  <c r="U123" i="26"/>
  <c r="T123" i="26"/>
  <c r="C89" i="26"/>
  <c r="C88" i="26"/>
  <c r="W48" i="26" s="1"/>
  <c r="O48" i="26" s="1"/>
  <c r="C87" i="26"/>
  <c r="C86" i="26"/>
  <c r="C85" i="26"/>
  <c r="C84" i="26"/>
  <c r="C83" i="26"/>
  <c r="C82" i="26"/>
  <c r="W42" i="26" s="1"/>
  <c r="O42" i="26" s="1"/>
  <c r="C81" i="26"/>
  <c r="C80" i="26"/>
  <c r="C79" i="26"/>
  <c r="C78" i="26"/>
  <c r="C77" i="26"/>
  <c r="C76" i="26"/>
  <c r="W36" i="26" s="1"/>
  <c r="O36" i="26" s="1"/>
  <c r="C75" i="26"/>
  <c r="C74" i="26"/>
  <c r="C73" i="26"/>
  <c r="C72" i="26"/>
  <c r="W32" i="26" s="1"/>
  <c r="O32" i="26" s="1"/>
  <c r="C71" i="26"/>
  <c r="C70" i="26"/>
  <c r="Y30" i="26" s="1"/>
  <c r="C69" i="26"/>
  <c r="C68" i="26"/>
  <c r="C67" i="26"/>
  <c r="C66" i="26"/>
  <c r="W26" i="26" s="1"/>
  <c r="O26" i="26" s="1"/>
  <c r="C65" i="26"/>
  <c r="C64" i="26"/>
  <c r="C63" i="26"/>
  <c r="C62" i="26"/>
  <c r="C61" i="26"/>
  <c r="C60" i="26"/>
  <c r="C59" i="26"/>
  <c r="S153" i="26"/>
  <c r="I153" i="26"/>
  <c r="H153" i="26"/>
  <c r="G153" i="26"/>
  <c r="F153" i="26"/>
  <c r="AM49" i="26" s="1"/>
  <c r="BI49" i="26" s="1"/>
  <c r="E153" i="26"/>
  <c r="D153" i="26"/>
  <c r="C153" i="26"/>
  <c r="B153" i="26"/>
  <c r="A153" i="26"/>
  <c r="S152" i="26"/>
  <c r="I152" i="26"/>
  <c r="H152" i="26"/>
  <c r="G152" i="26"/>
  <c r="F152" i="26"/>
  <c r="E152" i="26"/>
  <c r="D152" i="26"/>
  <c r="C152" i="26"/>
  <c r="B152" i="26"/>
  <c r="A152" i="26"/>
  <c r="S151" i="26"/>
  <c r="I151" i="26"/>
  <c r="H151" i="26"/>
  <c r="G151" i="26"/>
  <c r="F151" i="26"/>
  <c r="E151" i="26"/>
  <c r="D151" i="26"/>
  <c r="C151" i="26"/>
  <c r="B151" i="26"/>
  <c r="A151" i="26"/>
  <c r="S150" i="26"/>
  <c r="I150" i="26"/>
  <c r="H150" i="26"/>
  <c r="G150" i="26"/>
  <c r="F150" i="26"/>
  <c r="E150" i="26"/>
  <c r="D150" i="26"/>
  <c r="C150" i="26"/>
  <c r="B150" i="26"/>
  <c r="A150" i="26"/>
  <c r="S149" i="26"/>
  <c r="I149" i="26"/>
  <c r="H149" i="26"/>
  <c r="G149" i="26"/>
  <c r="F149" i="26"/>
  <c r="E149" i="26"/>
  <c r="D149" i="26"/>
  <c r="C149" i="26"/>
  <c r="B149" i="26"/>
  <c r="A149" i="26"/>
  <c r="S148" i="26"/>
  <c r="I148" i="26"/>
  <c r="H148" i="26"/>
  <c r="G148" i="26"/>
  <c r="F148" i="26"/>
  <c r="E148" i="26"/>
  <c r="D148" i="26"/>
  <c r="C148" i="26"/>
  <c r="B148" i="26"/>
  <c r="A148" i="26"/>
  <c r="S147" i="26"/>
  <c r="I147" i="26"/>
  <c r="H147" i="26"/>
  <c r="G147" i="26"/>
  <c r="F147" i="26"/>
  <c r="AM43" i="26" s="1"/>
  <c r="BI43" i="26" s="1"/>
  <c r="E147" i="26"/>
  <c r="D147" i="26"/>
  <c r="C147" i="26"/>
  <c r="B147" i="26"/>
  <c r="A147" i="26"/>
  <c r="S146" i="26"/>
  <c r="I146" i="26"/>
  <c r="H146" i="26"/>
  <c r="G146" i="26"/>
  <c r="F146" i="26"/>
  <c r="E146" i="26"/>
  <c r="D146" i="26"/>
  <c r="C146" i="26"/>
  <c r="B146" i="26"/>
  <c r="A146" i="26"/>
  <c r="S145" i="26"/>
  <c r="I145" i="26"/>
  <c r="H145" i="26"/>
  <c r="G145" i="26"/>
  <c r="F145" i="26"/>
  <c r="E145" i="26"/>
  <c r="D145" i="26"/>
  <c r="C145" i="26"/>
  <c r="B145" i="26"/>
  <c r="A145" i="26"/>
  <c r="S144" i="26"/>
  <c r="I144" i="26"/>
  <c r="H144" i="26"/>
  <c r="G144" i="26"/>
  <c r="F144" i="26"/>
  <c r="AL40" i="26" s="1"/>
  <c r="E144" i="26"/>
  <c r="D144" i="26"/>
  <c r="C144" i="26"/>
  <c r="B144" i="26"/>
  <c r="A144" i="26"/>
  <c r="Y39" i="26"/>
  <c r="S143" i="26"/>
  <c r="I143" i="26"/>
  <c r="H143" i="26"/>
  <c r="G143" i="26"/>
  <c r="F143" i="26"/>
  <c r="E143" i="26"/>
  <c r="D143" i="26"/>
  <c r="C143" i="26"/>
  <c r="B143" i="26"/>
  <c r="A143" i="26"/>
  <c r="S142" i="26"/>
  <c r="I142" i="26"/>
  <c r="H142" i="26"/>
  <c r="G142" i="26"/>
  <c r="F142" i="26"/>
  <c r="E142" i="26"/>
  <c r="D142" i="26"/>
  <c r="C142" i="26"/>
  <c r="B142" i="26"/>
  <c r="A142" i="26"/>
  <c r="T37" i="26"/>
  <c r="S141" i="26"/>
  <c r="I141" i="26"/>
  <c r="H141" i="26"/>
  <c r="G141" i="26"/>
  <c r="F141" i="26"/>
  <c r="E141" i="26"/>
  <c r="D141" i="26"/>
  <c r="C141" i="26"/>
  <c r="B141" i="26"/>
  <c r="A141" i="26"/>
  <c r="S140" i="26"/>
  <c r="I140" i="26"/>
  <c r="H140" i="26"/>
  <c r="G140" i="26"/>
  <c r="F140" i="26"/>
  <c r="E140" i="26"/>
  <c r="D140" i="26"/>
  <c r="C140" i="26"/>
  <c r="B140" i="26"/>
  <c r="A140" i="26"/>
  <c r="S139" i="26"/>
  <c r="I139" i="26"/>
  <c r="H139" i="26"/>
  <c r="G139" i="26"/>
  <c r="F139" i="26"/>
  <c r="E139" i="26"/>
  <c r="D139" i="26"/>
  <c r="C139" i="26"/>
  <c r="B139" i="26"/>
  <c r="A139" i="26"/>
  <c r="S138" i="26"/>
  <c r="I138" i="26"/>
  <c r="H138" i="26"/>
  <c r="G138" i="26"/>
  <c r="F138" i="26"/>
  <c r="E138" i="26"/>
  <c r="D138" i="26"/>
  <c r="C138" i="26"/>
  <c r="B138" i="26"/>
  <c r="A138" i="26"/>
  <c r="S137" i="26"/>
  <c r="I137" i="26"/>
  <c r="H137" i="26"/>
  <c r="G137" i="26"/>
  <c r="F137" i="26"/>
  <c r="E137" i="26"/>
  <c r="D137" i="26"/>
  <c r="C137" i="26"/>
  <c r="B137" i="26"/>
  <c r="A137" i="26"/>
  <c r="S136" i="26"/>
  <c r="I136" i="26"/>
  <c r="H136" i="26"/>
  <c r="G136" i="26"/>
  <c r="F136" i="26"/>
  <c r="AL32" i="26" s="1"/>
  <c r="BE32" i="26" s="1"/>
  <c r="E136" i="26"/>
  <c r="D136" i="26"/>
  <c r="C136" i="26"/>
  <c r="B136" i="26"/>
  <c r="A136" i="26"/>
  <c r="S135" i="26"/>
  <c r="I135" i="26"/>
  <c r="H135" i="26"/>
  <c r="G135" i="26"/>
  <c r="F135" i="26"/>
  <c r="E135" i="26"/>
  <c r="D135" i="26"/>
  <c r="C135" i="26"/>
  <c r="B135" i="26"/>
  <c r="A135" i="26"/>
  <c r="S134" i="26"/>
  <c r="I134" i="26"/>
  <c r="H134" i="26"/>
  <c r="G134" i="26"/>
  <c r="F134" i="26"/>
  <c r="E134" i="26"/>
  <c r="D134" i="26"/>
  <c r="C134" i="26"/>
  <c r="B134" i="26"/>
  <c r="A134" i="26"/>
  <c r="S133" i="26"/>
  <c r="I133" i="26"/>
  <c r="H133" i="26"/>
  <c r="G133" i="26"/>
  <c r="F133" i="26"/>
  <c r="E133" i="26"/>
  <c r="D133" i="26"/>
  <c r="C133" i="26"/>
  <c r="B133" i="26"/>
  <c r="A133" i="26"/>
  <c r="S132" i="26"/>
  <c r="I132" i="26"/>
  <c r="H132" i="26"/>
  <c r="G132" i="26"/>
  <c r="F132" i="26"/>
  <c r="E132" i="26"/>
  <c r="D132" i="26"/>
  <c r="C132" i="26"/>
  <c r="B132" i="26"/>
  <c r="A132" i="26"/>
  <c r="S131" i="26"/>
  <c r="I131" i="26"/>
  <c r="H131" i="26"/>
  <c r="G131" i="26"/>
  <c r="F131" i="26"/>
  <c r="D27" i="26" s="1"/>
  <c r="E131" i="26"/>
  <c r="D131" i="26"/>
  <c r="C131" i="26"/>
  <c r="B131" i="26"/>
  <c r="A131" i="26"/>
  <c r="S130" i="26"/>
  <c r="I130" i="26"/>
  <c r="H130" i="26"/>
  <c r="G130" i="26"/>
  <c r="F130" i="26"/>
  <c r="D26" i="26" s="1"/>
  <c r="E130" i="26"/>
  <c r="D130" i="26"/>
  <c r="C130" i="26"/>
  <c r="B130" i="26"/>
  <c r="A130" i="26"/>
  <c r="AQ25" i="26"/>
  <c r="S129" i="26"/>
  <c r="I129" i="26"/>
  <c r="H129" i="26"/>
  <c r="G129" i="26"/>
  <c r="F129" i="26"/>
  <c r="E129" i="26"/>
  <c r="D129" i="26"/>
  <c r="C129" i="26"/>
  <c r="B129" i="26"/>
  <c r="A129" i="26"/>
  <c r="S128" i="26"/>
  <c r="I128" i="26"/>
  <c r="H128" i="26"/>
  <c r="G128" i="26"/>
  <c r="F128" i="26"/>
  <c r="E128" i="26"/>
  <c r="D128" i="26"/>
  <c r="C128" i="26"/>
  <c r="B128" i="26"/>
  <c r="A128" i="26"/>
  <c r="S127" i="26"/>
  <c r="I127" i="26"/>
  <c r="H127" i="26"/>
  <c r="G127" i="26"/>
  <c r="F127" i="26"/>
  <c r="E127" i="26"/>
  <c r="D127" i="26"/>
  <c r="C127" i="26"/>
  <c r="B127" i="26"/>
  <c r="A127" i="26"/>
  <c r="S126" i="26"/>
  <c r="I126" i="26"/>
  <c r="H126" i="26"/>
  <c r="G126" i="26"/>
  <c r="F126" i="26"/>
  <c r="E126" i="26"/>
  <c r="D126" i="26"/>
  <c r="C126" i="26"/>
  <c r="B126" i="26"/>
  <c r="A126" i="26"/>
  <c r="S125" i="26"/>
  <c r="I125" i="26"/>
  <c r="H125" i="26"/>
  <c r="G125" i="26"/>
  <c r="F125" i="26"/>
  <c r="D21" i="26" s="1"/>
  <c r="E125" i="26"/>
  <c r="D125" i="26"/>
  <c r="C125" i="26"/>
  <c r="B125" i="26"/>
  <c r="A125" i="26"/>
  <c r="S124" i="26"/>
  <c r="I124" i="26"/>
  <c r="H124" i="26"/>
  <c r="G124" i="26"/>
  <c r="F124" i="26"/>
  <c r="D20" i="26" s="1"/>
  <c r="E124" i="26"/>
  <c r="D124" i="26"/>
  <c r="C124" i="26"/>
  <c r="B124" i="26"/>
  <c r="A124" i="26"/>
  <c r="V123" i="26"/>
  <c r="AP19" i="26" s="1"/>
  <c r="AX19" i="26" s="1"/>
  <c r="S123" i="26"/>
  <c r="I123" i="26"/>
  <c r="H123" i="26"/>
  <c r="G123" i="26"/>
  <c r="F123" i="26"/>
  <c r="E123" i="26"/>
  <c r="D123" i="26"/>
  <c r="C123" i="26"/>
  <c r="B123" i="26"/>
  <c r="A123" i="26"/>
  <c r="E89" i="26"/>
  <c r="D89" i="26"/>
  <c r="X49" i="26"/>
  <c r="B89" i="26"/>
  <c r="A89" i="26"/>
  <c r="E88" i="26"/>
  <c r="D88" i="26"/>
  <c r="B88" i="26"/>
  <c r="C48" i="26" s="1"/>
  <c r="A88" i="26"/>
  <c r="E87" i="26"/>
  <c r="D87" i="26"/>
  <c r="B87" i="26"/>
  <c r="A87" i="26"/>
  <c r="E86" i="26"/>
  <c r="D86" i="26"/>
  <c r="B86" i="26"/>
  <c r="A86" i="26"/>
  <c r="O85" i="26"/>
  <c r="E85" i="26"/>
  <c r="D85" i="26"/>
  <c r="B85" i="26"/>
  <c r="A85" i="26"/>
  <c r="O84" i="26"/>
  <c r="E84" i="26"/>
  <c r="D84" i="26"/>
  <c r="B84" i="26"/>
  <c r="C44" i="26" s="1"/>
  <c r="A84" i="26"/>
  <c r="O83" i="26"/>
  <c r="E83" i="26"/>
  <c r="D83" i="26"/>
  <c r="B83" i="26"/>
  <c r="A83" i="26"/>
  <c r="O82" i="26"/>
  <c r="E82" i="26"/>
  <c r="D82" i="26"/>
  <c r="B82" i="26"/>
  <c r="A82" i="26"/>
  <c r="V80" i="26"/>
  <c r="U80" i="26"/>
  <c r="T80" i="26"/>
  <c r="S80" i="26"/>
  <c r="R80" i="26"/>
  <c r="Q80" i="26"/>
  <c r="E81" i="26"/>
  <c r="D81" i="26"/>
  <c r="W41" i="26"/>
  <c r="O41" i="26" s="1"/>
  <c r="B81" i="26"/>
  <c r="A81" i="26"/>
  <c r="E80" i="26"/>
  <c r="D80" i="26"/>
  <c r="B80" i="26"/>
  <c r="E40" i="26" s="1"/>
  <c r="A80" i="26"/>
  <c r="O78" i="26"/>
  <c r="E79" i="26"/>
  <c r="D79" i="26"/>
  <c r="B79" i="26"/>
  <c r="A79" i="26"/>
  <c r="O77" i="26"/>
  <c r="E78" i="26"/>
  <c r="D78" i="26"/>
  <c r="B78" i="26"/>
  <c r="A78" i="26"/>
  <c r="O76" i="26"/>
  <c r="E77" i="26"/>
  <c r="D77" i="26"/>
  <c r="B77" i="26"/>
  <c r="A77" i="26"/>
  <c r="O75" i="26"/>
  <c r="E76" i="26"/>
  <c r="D76" i="26"/>
  <c r="B76" i="26"/>
  <c r="D36" i="26" s="1"/>
  <c r="A76" i="26"/>
  <c r="U73" i="26"/>
  <c r="T73" i="26"/>
  <c r="R73" i="26"/>
  <c r="Q73" i="26"/>
  <c r="E75" i="26"/>
  <c r="D75" i="26"/>
  <c r="B75" i="26"/>
  <c r="A75" i="26"/>
  <c r="E74" i="26"/>
  <c r="D74" i="26"/>
  <c r="B74" i="26"/>
  <c r="A74" i="26"/>
  <c r="E73" i="26"/>
  <c r="D73" i="26"/>
  <c r="B73" i="26"/>
  <c r="A73" i="26"/>
  <c r="E72" i="26"/>
  <c r="D72" i="26"/>
  <c r="X32" i="26"/>
  <c r="B72" i="26"/>
  <c r="B32" i="26" s="1"/>
  <c r="A72" i="26"/>
  <c r="E71" i="26"/>
  <c r="D71" i="26"/>
  <c r="B71" i="26"/>
  <c r="D31" i="26" s="1"/>
  <c r="A71" i="26"/>
  <c r="E70" i="26"/>
  <c r="D70" i="26"/>
  <c r="B70" i="26"/>
  <c r="A70" i="26"/>
  <c r="E69" i="26"/>
  <c r="D69" i="26"/>
  <c r="B69" i="26"/>
  <c r="A69" i="26"/>
  <c r="E68" i="26"/>
  <c r="D68" i="26"/>
  <c r="B68" i="26"/>
  <c r="A68" i="26"/>
  <c r="E67" i="26"/>
  <c r="D67" i="26"/>
  <c r="X27" i="26"/>
  <c r="B67" i="26"/>
  <c r="A67" i="26"/>
  <c r="E66" i="26"/>
  <c r="D66" i="26"/>
  <c r="B66" i="26"/>
  <c r="F26" i="26" s="1"/>
  <c r="A66" i="26"/>
  <c r="E65" i="26"/>
  <c r="D65" i="26"/>
  <c r="B65" i="26"/>
  <c r="B25" i="26" s="1"/>
  <c r="A65" i="26"/>
  <c r="E64" i="26"/>
  <c r="D64" i="26"/>
  <c r="B64" i="26"/>
  <c r="A64" i="26"/>
  <c r="E63" i="26"/>
  <c r="D63" i="26"/>
  <c r="B63" i="26"/>
  <c r="A63" i="26"/>
  <c r="E62" i="26"/>
  <c r="D62" i="26"/>
  <c r="B62" i="26"/>
  <c r="A62" i="26"/>
  <c r="E61" i="26"/>
  <c r="D61" i="26"/>
  <c r="X21" i="26"/>
  <c r="B61" i="26"/>
  <c r="A61" i="26"/>
  <c r="E60" i="26"/>
  <c r="D60" i="26"/>
  <c r="B60" i="26"/>
  <c r="F20" i="26" s="1"/>
  <c r="A60" i="26"/>
  <c r="E59" i="26"/>
  <c r="D59" i="26"/>
  <c r="B59" i="26"/>
  <c r="B19" i="26" s="1"/>
  <c r="L19" i="26" s="1"/>
  <c r="A59" i="26"/>
  <c r="BF49" i="26"/>
  <c r="AR49" i="26"/>
  <c r="AK49" i="26"/>
  <c r="BA49" i="26" s="1"/>
  <c r="AJ49" i="26"/>
  <c r="AW49" i="26" s="1"/>
  <c r="U49" i="26"/>
  <c r="M49" i="26"/>
  <c r="G49" i="26"/>
  <c r="F49" i="26"/>
  <c r="E49" i="26"/>
  <c r="C49" i="26"/>
  <c r="B49" i="26"/>
  <c r="L49" i="26" s="1"/>
  <c r="BH48" i="26"/>
  <c r="AZ48" i="26"/>
  <c r="AO48" i="26"/>
  <c r="AK48" i="26"/>
  <c r="BA48" i="26" s="1"/>
  <c r="AJ48" i="26"/>
  <c r="AW48" i="26" s="1"/>
  <c r="AI48" i="26"/>
  <c r="X48" i="26"/>
  <c r="S48" i="26"/>
  <c r="M48" i="26"/>
  <c r="K48" i="26"/>
  <c r="F48" i="26"/>
  <c r="E48" i="26"/>
  <c r="D48" i="26"/>
  <c r="BH47" i="26"/>
  <c r="BA47" i="26"/>
  <c r="AQ47" i="26"/>
  <c r="BB47" i="26" s="1"/>
  <c r="AK47" i="26"/>
  <c r="AJ47" i="26"/>
  <c r="AW47" i="26" s="1"/>
  <c r="AI47" i="26"/>
  <c r="S47" i="26"/>
  <c r="K47" i="26"/>
  <c r="G47" i="26"/>
  <c r="F47" i="26"/>
  <c r="E47" i="26"/>
  <c r="M47" i="26" s="1"/>
  <c r="C47" i="26"/>
  <c r="B47" i="26"/>
  <c r="L47" i="26" s="1"/>
  <c r="BH46" i="26"/>
  <c r="AZ46" i="26"/>
  <c r="AR46" i="26"/>
  <c r="BF46" i="26" s="1"/>
  <c r="AQ46" i="26"/>
  <c r="BB46" i="26" s="1"/>
  <c r="AK46" i="26"/>
  <c r="BA46" i="26" s="1"/>
  <c r="AJ46" i="26"/>
  <c r="AW46" i="26" s="1"/>
  <c r="V46" i="26"/>
  <c r="U46" i="26"/>
  <c r="K46" i="26"/>
  <c r="C46" i="26"/>
  <c r="B46" i="26"/>
  <c r="L46" i="26" s="1"/>
  <c r="A46" i="26"/>
  <c r="S46" i="26" s="1"/>
  <c r="AI46" i="26" s="1"/>
  <c r="AK45" i="26"/>
  <c r="AK50" i="26" s="1"/>
  <c r="AJ45" i="26"/>
  <c r="W45" i="26"/>
  <c r="U45" i="26"/>
  <c r="M45" i="26"/>
  <c r="G45" i="26"/>
  <c r="F45" i="26"/>
  <c r="E45" i="26"/>
  <c r="C45" i="26"/>
  <c r="B45" i="26"/>
  <c r="A45" i="26"/>
  <c r="BA44" i="26"/>
  <c r="AQ44" i="26"/>
  <c r="BB44" i="26" s="1"/>
  <c r="AM44" i="26"/>
  <c r="BI44" i="26" s="1"/>
  <c r="AL44" i="26"/>
  <c r="BE44" i="26" s="1"/>
  <c r="AK44" i="26"/>
  <c r="AJ44" i="26"/>
  <c r="AW44" i="26" s="1"/>
  <c r="W44" i="26"/>
  <c r="O44" i="26" s="1"/>
  <c r="L44" i="26"/>
  <c r="F44" i="26"/>
  <c r="B44" i="26"/>
  <c r="A44" i="26"/>
  <c r="BE43" i="26"/>
  <c r="AW43" i="26"/>
  <c r="AL43" i="26"/>
  <c r="AK43" i="26"/>
  <c r="BA43" i="26" s="1"/>
  <c r="AJ43" i="26"/>
  <c r="AI43" i="26"/>
  <c r="BD43" i="26" s="1"/>
  <c r="X43" i="26"/>
  <c r="W43" i="26"/>
  <c r="O43" i="26" s="1"/>
  <c r="V43" i="26"/>
  <c r="U43" i="26"/>
  <c r="T43" i="26"/>
  <c r="S43" i="26"/>
  <c r="L43" i="26"/>
  <c r="K43" i="26"/>
  <c r="G43" i="26"/>
  <c r="F43" i="26"/>
  <c r="E43" i="26"/>
  <c r="M43" i="26" s="1"/>
  <c r="D43" i="26"/>
  <c r="C43" i="26"/>
  <c r="B43" i="26"/>
  <c r="A43" i="26"/>
  <c r="BI42" i="26"/>
  <c r="BE42" i="26"/>
  <c r="AQ42" i="26"/>
  <c r="BB42" i="26" s="1"/>
  <c r="AM42" i="26"/>
  <c r="AL42" i="26"/>
  <c r="AK42" i="26"/>
  <c r="BA42" i="26" s="1"/>
  <c r="AJ42" i="26"/>
  <c r="AW42" i="26" s="1"/>
  <c r="M42" i="26"/>
  <c r="G42" i="26"/>
  <c r="F42" i="26"/>
  <c r="E42" i="26"/>
  <c r="D42" i="26"/>
  <c r="C42" i="26"/>
  <c r="B42" i="26"/>
  <c r="L42" i="26" s="1"/>
  <c r="A42" i="26"/>
  <c r="BI41" i="26"/>
  <c r="AR41" i="26"/>
  <c r="BF41" i="26" s="1"/>
  <c r="AM41" i="26"/>
  <c r="AL41" i="26"/>
  <c r="BE41" i="26" s="1"/>
  <c r="AK41" i="26"/>
  <c r="BA41" i="26" s="1"/>
  <c r="AJ41" i="26"/>
  <c r="AW41" i="26" s="1"/>
  <c r="Y41" i="26"/>
  <c r="M41" i="26"/>
  <c r="K41" i="26"/>
  <c r="G41" i="26"/>
  <c r="F41" i="26"/>
  <c r="E41" i="26"/>
  <c r="D41" i="26"/>
  <c r="C41" i="26"/>
  <c r="B41" i="26"/>
  <c r="L41" i="26" s="1"/>
  <c r="A41" i="26"/>
  <c r="S41" i="26" s="1"/>
  <c r="AI41" i="26" s="1"/>
  <c r="AW40" i="26"/>
  <c r="AQ40" i="26"/>
  <c r="BB40" i="26" s="1"/>
  <c r="AM40" i="26"/>
  <c r="AK40" i="26"/>
  <c r="AJ40" i="26"/>
  <c r="Y40" i="26"/>
  <c r="W40" i="26"/>
  <c r="O40" i="26" s="1"/>
  <c r="U40" i="26"/>
  <c r="S40" i="26"/>
  <c r="AI40" i="26" s="1"/>
  <c r="K40" i="26"/>
  <c r="C40" i="26"/>
  <c r="B40" i="26"/>
  <c r="L40" i="26" s="1"/>
  <c r="A40" i="26"/>
  <c r="N83" i="26" s="1"/>
  <c r="AQ39" i="26"/>
  <c r="BB39" i="26" s="1"/>
  <c r="AK39" i="26"/>
  <c r="BA39" i="26" s="1"/>
  <c r="AJ39" i="26"/>
  <c r="AW39" i="26" s="1"/>
  <c r="X39" i="26"/>
  <c r="W39" i="26"/>
  <c r="U39" i="26"/>
  <c r="O39" i="26"/>
  <c r="G39" i="26"/>
  <c r="F39" i="26"/>
  <c r="E39" i="26"/>
  <c r="M39" i="26" s="1"/>
  <c r="D39" i="26"/>
  <c r="C39" i="26"/>
  <c r="B39" i="26"/>
  <c r="L39" i="26" s="1"/>
  <c r="A39" i="26"/>
  <c r="AR38" i="26"/>
  <c r="BF38" i="26" s="1"/>
  <c r="AK38" i="26"/>
  <c r="BA38" i="26" s="1"/>
  <c r="AJ38" i="26"/>
  <c r="AW38" i="26" s="1"/>
  <c r="Y38" i="26"/>
  <c r="G38" i="26"/>
  <c r="F38" i="26"/>
  <c r="E38" i="26"/>
  <c r="M38" i="26" s="1"/>
  <c r="C38" i="26"/>
  <c r="B38" i="26"/>
  <c r="L38" i="26" s="1"/>
  <c r="A38" i="26"/>
  <c r="K38" i="26" s="1"/>
  <c r="AW37" i="26"/>
  <c r="AV37" i="26"/>
  <c r="AR37" i="26"/>
  <c r="BF37" i="26" s="1"/>
  <c r="AM37" i="26"/>
  <c r="BI37" i="26" s="1"/>
  <c r="AL37" i="26"/>
  <c r="BE37" i="26" s="1"/>
  <c r="AK37" i="26"/>
  <c r="BA37" i="26" s="1"/>
  <c r="AJ37" i="26"/>
  <c r="Y37" i="26"/>
  <c r="X37" i="26"/>
  <c r="W37" i="26"/>
  <c r="O37" i="26" s="1"/>
  <c r="U37" i="26"/>
  <c r="S37" i="26"/>
  <c r="AI37" i="26" s="1"/>
  <c r="K37" i="26"/>
  <c r="G37" i="26"/>
  <c r="F37" i="26"/>
  <c r="E37" i="26"/>
  <c r="M37" i="26" s="1"/>
  <c r="D37" i="26"/>
  <c r="C37" i="26"/>
  <c r="B37" i="26"/>
  <c r="L37" i="26" s="1"/>
  <c r="A37" i="26"/>
  <c r="BI36" i="26"/>
  <c r="BE36" i="26"/>
  <c r="BA36" i="26"/>
  <c r="AW36" i="26"/>
  <c r="AQ36" i="26"/>
  <c r="BB36" i="26" s="1"/>
  <c r="AM36" i="26"/>
  <c r="AL36" i="26"/>
  <c r="AK36" i="26"/>
  <c r="AJ36" i="26"/>
  <c r="M36" i="26"/>
  <c r="E36" i="26"/>
  <c r="A36" i="26"/>
  <c r="BA35" i="26"/>
  <c r="AR35" i="26"/>
  <c r="BF35" i="26" s="1"/>
  <c r="AM35" i="26"/>
  <c r="BI35" i="26" s="1"/>
  <c r="AL35" i="26"/>
  <c r="BE35" i="26" s="1"/>
  <c r="AK35" i="26"/>
  <c r="AJ35" i="26"/>
  <c r="AW35" i="26" s="1"/>
  <c r="AI35" i="26"/>
  <c r="AZ35" i="26" s="1"/>
  <c r="Y35" i="26"/>
  <c r="W35" i="26"/>
  <c r="O35" i="26" s="1"/>
  <c r="V35" i="26"/>
  <c r="U35" i="26"/>
  <c r="S35" i="26"/>
  <c r="M35" i="26"/>
  <c r="L35" i="26"/>
  <c r="G35" i="26"/>
  <c r="F35" i="26"/>
  <c r="E35" i="26"/>
  <c r="D35" i="26"/>
  <c r="C35" i="26"/>
  <c r="B35" i="26"/>
  <c r="A35" i="26"/>
  <c r="K35" i="26" s="1"/>
  <c r="AR34" i="26"/>
  <c r="BF34" i="26" s="1"/>
  <c r="AQ34" i="26"/>
  <c r="BB34" i="26" s="1"/>
  <c r="AM34" i="26"/>
  <c r="BI34" i="26" s="1"/>
  <c r="AL34" i="26"/>
  <c r="BE34" i="26" s="1"/>
  <c r="AK34" i="26"/>
  <c r="BA34" i="26" s="1"/>
  <c r="AJ34" i="26"/>
  <c r="AW34" i="26" s="1"/>
  <c r="Y34" i="26"/>
  <c r="X34" i="26"/>
  <c r="V34" i="26"/>
  <c r="U34" i="26"/>
  <c r="S34" i="26"/>
  <c r="AI34" i="26" s="1"/>
  <c r="L34" i="26"/>
  <c r="K34" i="26"/>
  <c r="G34" i="26"/>
  <c r="F34" i="26"/>
  <c r="E34" i="26"/>
  <c r="M34" i="26" s="1"/>
  <c r="D34" i="26"/>
  <c r="C34" i="26"/>
  <c r="B34" i="26"/>
  <c r="A34" i="26"/>
  <c r="BE33" i="26"/>
  <c r="BB33" i="26"/>
  <c r="BA33" i="26"/>
  <c r="AW33" i="26"/>
  <c r="AQ33" i="26"/>
  <c r="AM33" i="26"/>
  <c r="BI33" i="26" s="1"/>
  <c r="AL33" i="26"/>
  <c r="AK33" i="26"/>
  <c r="AJ33" i="26"/>
  <c r="Y33" i="26"/>
  <c r="X33" i="26"/>
  <c r="U33" i="26"/>
  <c r="M33" i="26"/>
  <c r="G33" i="26"/>
  <c r="F33" i="26"/>
  <c r="E33" i="26"/>
  <c r="D33" i="26"/>
  <c r="C33" i="26"/>
  <c r="B33" i="26"/>
  <c r="L33" i="26" s="1"/>
  <c r="A33" i="26"/>
  <c r="S33" i="26" s="1"/>
  <c r="AI33" i="26" s="1"/>
  <c r="BI32" i="26"/>
  <c r="BA32" i="26"/>
  <c r="AR32" i="26"/>
  <c r="BF32" i="26" s="1"/>
  <c r="AM32" i="26"/>
  <c r="AK32" i="26"/>
  <c r="AJ32" i="26"/>
  <c r="AW32" i="26" s="1"/>
  <c r="M32" i="26"/>
  <c r="L32" i="26"/>
  <c r="G32" i="26"/>
  <c r="E32" i="26"/>
  <c r="C32" i="26"/>
  <c r="A32" i="26"/>
  <c r="K32" i="26" s="1"/>
  <c r="BB31" i="26"/>
  <c r="AR31" i="26"/>
  <c r="BF31" i="26" s="1"/>
  <c r="AQ31" i="26"/>
  <c r="AM31" i="26"/>
  <c r="BI31" i="26" s="1"/>
  <c r="AL31" i="26"/>
  <c r="BE31" i="26" s="1"/>
  <c r="AK31" i="26"/>
  <c r="BA31" i="26" s="1"/>
  <c r="AJ31" i="26"/>
  <c r="AW31" i="26" s="1"/>
  <c r="X31" i="26"/>
  <c r="U31" i="26"/>
  <c r="F31" i="26"/>
  <c r="C31" i="26"/>
  <c r="B31" i="26"/>
  <c r="L31" i="26" s="1"/>
  <c r="A31" i="26"/>
  <c r="S31" i="26" s="1"/>
  <c r="AI31" i="26" s="1"/>
  <c r="AW30" i="26"/>
  <c r="AR30" i="26"/>
  <c r="BF30" i="26" s="1"/>
  <c r="AM30" i="26"/>
  <c r="BI30" i="26" s="1"/>
  <c r="AL30" i="26"/>
  <c r="AK30" i="26"/>
  <c r="BA30" i="26" s="1"/>
  <c r="AJ30" i="26"/>
  <c r="U30" i="26"/>
  <c r="M30" i="26"/>
  <c r="G30" i="26"/>
  <c r="F30" i="26"/>
  <c r="E30" i="26"/>
  <c r="D30" i="26"/>
  <c r="C30" i="26"/>
  <c r="B30" i="26"/>
  <c r="L30" i="26" s="1"/>
  <c r="A30" i="26"/>
  <c r="AW29" i="26"/>
  <c r="AR29" i="26"/>
  <c r="BF29" i="26" s="1"/>
  <c r="AM29" i="26"/>
  <c r="BI29" i="26" s="1"/>
  <c r="AL29" i="26"/>
  <c r="BE29" i="26" s="1"/>
  <c r="AK29" i="26"/>
  <c r="BA29" i="26" s="1"/>
  <c r="AJ29" i="26"/>
  <c r="Y29" i="26"/>
  <c r="W29" i="26"/>
  <c r="O29" i="26" s="1"/>
  <c r="V29" i="26"/>
  <c r="S29" i="26"/>
  <c r="AI29" i="26" s="1"/>
  <c r="K29" i="26"/>
  <c r="G29" i="26"/>
  <c r="F29" i="26"/>
  <c r="E29" i="26"/>
  <c r="M29" i="26" s="1"/>
  <c r="D29" i="26"/>
  <c r="C29" i="26"/>
  <c r="B29" i="26"/>
  <c r="L29" i="26" s="1"/>
  <c r="A29" i="26"/>
  <c r="BE28" i="26"/>
  <c r="AW28" i="26"/>
  <c r="AR28" i="26"/>
  <c r="BF28" i="26" s="1"/>
  <c r="AQ28" i="26"/>
  <c r="BB28" i="26" s="1"/>
  <c r="AO28" i="26"/>
  <c r="AM28" i="26"/>
  <c r="BI28" i="26" s="1"/>
  <c r="AL28" i="26"/>
  <c r="AK28" i="26"/>
  <c r="BA28" i="26" s="1"/>
  <c r="AJ28" i="26"/>
  <c r="AI28" i="26"/>
  <c r="BD28" i="26" s="1"/>
  <c r="Y28" i="26"/>
  <c r="X28" i="26"/>
  <c r="V28" i="26"/>
  <c r="U28" i="26"/>
  <c r="S28" i="26"/>
  <c r="M28" i="26"/>
  <c r="L28" i="26"/>
  <c r="G28" i="26"/>
  <c r="F28" i="26"/>
  <c r="E28" i="26"/>
  <c r="D28" i="26"/>
  <c r="C28" i="26"/>
  <c r="B28" i="26"/>
  <c r="A28" i="26"/>
  <c r="K28" i="26" s="1"/>
  <c r="BI27" i="26"/>
  <c r="AM27" i="26"/>
  <c r="AK27" i="26"/>
  <c r="BA27" i="26" s="1"/>
  <c r="AJ27" i="26"/>
  <c r="AW27" i="26" s="1"/>
  <c r="Y27" i="26"/>
  <c r="W27" i="26"/>
  <c r="O27" i="26" s="1"/>
  <c r="U27" i="26"/>
  <c r="L27" i="26"/>
  <c r="G27" i="26"/>
  <c r="F27" i="26"/>
  <c r="E27" i="26"/>
  <c r="M27" i="26" s="1"/>
  <c r="C27" i="26"/>
  <c r="B27" i="26"/>
  <c r="A27" i="26"/>
  <c r="S27" i="26" s="1"/>
  <c r="AI27" i="26" s="1"/>
  <c r="AW26" i="26"/>
  <c r="AR26" i="26"/>
  <c r="BF26" i="26" s="1"/>
  <c r="AM26" i="26"/>
  <c r="BI26" i="26" s="1"/>
  <c r="AL26" i="26"/>
  <c r="BE26" i="26" s="1"/>
  <c r="AK26" i="26"/>
  <c r="BA26" i="26" s="1"/>
  <c r="AJ26" i="26"/>
  <c r="S26" i="26"/>
  <c r="AI26" i="26" s="1"/>
  <c r="K26" i="26"/>
  <c r="G26" i="26"/>
  <c r="E26" i="26"/>
  <c r="M26" i="26" s="1"/>
  <c r="C26" i="26"/>
  <c r="B26" i="26"/>
  <c r="L26" i="26" s="1"/>
  <c r="A26" i="26"/>
  <c r="BE25" i="26"/>
  <c r="AW25" i="26"/>
  <c r="AR25" i="26"/>
  <c r="BF25" i="26" s="1"/>
  <c r="AO25" i="26"/>
  <c r="AM25" i="26"/>
  <c r="BI25" i="26" s="1"/>
  <c r="AL25" i="26"/>
  <c r="AK25" i="26"/>
  <c r="AJ25" i="26"/>
  <c r="AI25" i="26"/>
  <c r="BD25" i="26" s="1"/>
  <c r="Y25" i="26"/>
  <c r="X25" i="26"/>
  <c r="V25" i="26"/>
  <c r="U25" i="26"/>
  <c r="S25" i="26"/>
  <c r="M25" i="26"/>
  <c r="G25" i="26"/>
  <c r="E25" i="26"/>
  <c r="D25" i="26"/>
  <c r="C25" i="26"/>
  <c r="A25" i="26"/>
  <c r="BI24" i="26"/>
  <c r="AQ24" i="26"/>
  <c r="BB24" i="26" s="1"/>
  <c r="AM24" i="26"/>
  <c r="AL24" i="26"/>
  <c r="BE24" i="26" s="1"/>
  <c r="AK24" i="26"/>
  <c r="BA24" i="26" s="1"/>
  <c r="AJ24" i="26"/>
  <c r="AW24" i="26" s="1"/>
  <c r="Y24" i="26"/>
  <c r="W24" i="26"/>
  <c r="O24" i="26" s="1"/>
  <c r="L24" i="26"/>
  <c r="G24" i="26"/>
  <c r="F24" i="26"/>
  <c r="E24" i="26"/>
  <c r="M24" i="26" s="1"/>
  <c r="D24" i="26"/>
  <c r="C24" i="26"/>
  <c r="B24" i="26"/>
  <c r="A24" i="26"/>
  <c r="S24" i="26" s="1"/>
  <c r="AI24" i="26" s="1"/>
  <c r="AW23" i="26"/>
  <c r="AR23" i="26"/>
  <c r="BF23" i="26" s="1"/>
  <c r="AM23" i="26"/>
  <c r="BI23" i="26" s="1"/>
  <c r="AL23" i="26"/>
  <c r="BE23" i="26" s="1"/>
  <c r="AK23" i="26"/>
  <c r="BA23" i="26" s="1"/>
  <c r="AJ23" i="26"/>
  <c r="Y23" i="26"/>
  <c r="W23" i="26"/>
  <c r="O23" i="26" s="1"/>
  <c r="V23" i="26"/>
  <c r="S23" i="26"/>
  <c r="AI23" i="26" s="1"/>
  <c r="K23" i="26"/>
  <c r="G23" i="26"/>
  <c r="F23" i="26"/>
  <c r="E23" i="26"/>
  <c r="M23" i="26" s="1"/>
  <c r="D23" i="26"/>
  <c r="C23" i="26"/>
  <c r="B23" i="26"/>
  <c r="L23" i="26" s="1"/>
  <c r="A23" i="26"/>
  <c r="BF22" i="26"/>
  <c r="BE22" i="26"/>
  <c r="AW22" i="26"/>
  <c r="AR22" i="26"/>
  <c r="AQ22" i="26"/>
  <c r="BB22" i="26" s="1"/>
  <c r="AO22" i="26"/>
  <c r="AM22" i="26"/>
  <c r="BI22" i="26" s="1"/>
  <c r="AL22" i="26"/>
  <c r="AK22" i="26"/>
  <c r="BA22" i="26" s="1"/>
  <c r="AJ22" i="26"/>
  <c r="AI22" i="26"/>
  <c r="BD22" i="26" s="1"/>
  <c r="Y22" i="26"/>
  <c r="X22" i="26"/>
  <c r="U22" i="26"/>
  <c r="S22" i="26"/>
  <c r="M22" i="26"/>
  <c r="L22" i="26"/>
  <c r="G22" i="26"/>
  <c r="F22" i="26"/>
  <c r="E22" i="26"/>
  <c r="D22" i="26"/>
  <c r="C22" i="26"/>
  <c r="B22" i="26"/>
  <c r="A22" i="26"/>
  <c r="K22" i="26" s="1"/>
  <c r="BI21" i="26"/>
  <c r="AQ21" i="26"/>
  <c r="BB21" i="26" s="1"/>
  <c r="AM21" i="26"/>
  <c r="AK21" i="26"/>
  <c r="BA21" i="26" s="1"/>
  <c r="AJ21" i="26"/>
  <c r="AW21" i="26" s="1"/>
  <c r="W21" i="26"/>
  <c r="U21" i="26"/>
  <c r="O21" i="26"/>
  <c r="L21" i="26"/>
  <c r="G21" i="26"/>
  <c r="F21" i="26"/>
  <c r="E21" i="26"/>
  <c r="M21" i="26" s="1"/>
  <c r="C21" i="26"/>
  <c r="B21" i="26"/>
  <c r="A21" i="26"/>
  <c r="S21" i="26" s="1"/>
  <c r="AI21" i="26" s="1"/>
  <c r="AW20" i="26"/>
  <c r="AR20" i="26"/>
  <c r="BF20" i="26" s="1"/>
  <c r="AM20" i="26"/>
  <c r="BI20" i="26" s="1"/>
  <c r="AL20" i="26"/>
  <c r="BE20" i="26" s="1"/>
  <c r="AK20" i="26"/>
  <c r="BA20" i="26" s="1"/>
  <c r="AJ20" i="26"/>
  <c r="Y20" i="26"/>
  <c r="S20" i="26"/>
  <c r="AI20" i="26" s="1"/>
  <c r="K20" i="26"/>
  <c r="G20" i="26"/>
  <c r="E20" i="26"/>
  <c r="M20" i="26" s="1"/>
  <c r="C20" i="26"/>
  <c r="B20" i="26"/>
  <c r="L20" i="26" s="1"/>
  <c r="A20" i="26"/>
  <c r="BE19" i="26"/>
  <c r="AW19" i="26"/>
  <c r="AO19" i="26"/>
  <c r="AM19" i="26"/>
  <c r="BI19" i="26" s="1"/>
  <c r="AL19" i="26"/>
  <c r="AK19" i="26"/>
  <c r="BA19" i="26" s="1"/>
  <c r="AJ19" i="26"/>
  <c r="AI19" i="26"/>
  <c r="BD19" i="26" s="1"/>
  <c r="X19" i="26"/>
  <c r="V19" i="26"/>
  <c r="U19" i="26"/>
  <c r="T19" i="26"/>
  <c r="N19" i="26" s="1"/>
  <c r="S19" i="26"/>
  <c r="M19" i="26"/>
  <c r="G19" i="26"/>
  <c r="E19" i="26"/>
  <c r="D19" i="26"/>
  <c r="C19" i="26"/>
  <c r="A19" i="26"/>
  <c r="K19" i="26" s="1"/>
  <c r="BJ18" i="26"/>
  <c r="BI18" i="26"/>
  <c r="BF18" i="26"/>
  <c r="BE18" i="26"/>
  <c r="BB18" i="26"/>
  <c r="BA18" i="26"/>
  <c r="AX18" i="26"/>
  <c r="AW18" i="26"/>
  <c r="AA153" i="25"/>
  <c r="Z153" i="25"/>
  <c r="Y153" i="25"/>
  <c r="X153" i="25"/>
  <c r="V49" i="25" s="1"/>
  <c r="W153" i="25"/>
  <c r="V153" i="25"/>
  <c r="U153" i="25"/>
  <c r="T153" i="25"/>
  <c r="AQ49" i="25" s="1"/>
  <c r="BB49" i="25" s="1"/>
  <c r="AA152" i="25"/>
  <c r="Z152" i="25"/>
  <c r="Y152" i="25"/>
  <c r="X152" i="25"/>
  <c r="AR48" i="25" s="1"/>
  <c r="BF48" i="25" s="1"/>
  <c r="W152" i="25"/>
  <c r="U152" i="25"/>
  <c r="T152" i="25"/>
  <c r="V152" i="25" s="1"/>
  <c r="AA151" i="25"/>
  <c r="Z151" i="25"/>
  <c r="Y151" i="25"/>
  <c r="X151" i="25"/>
  <c r="W151" i="25"/>
  <c r="U151" i="25"/>
  <c r="T151" i="25"/>
  <c r="V151" i="25" s="1"/>
  <c r="AS47" i="25" s="1"/>
  <c r="BJ47" i="25" s="1"/>
  <c r="AA150" i="25"/>
  <c r="Z150" i="25"/>
  <c r="Y150" i="25"/>
  <c r="X150" i="25"/>
  <c r="V46" i="25" s="1"/>
  <c r="W150" i="25"/>
  <c r="V150" i="25"/>
  <c r="AS46" i="25" s="1"/>
  <c r="BJ46" i="25" s="1"/>
  <c r="U150" i="25"/>
  <c r="T150" i="25"/>
  <c r="AA149" i="25"/>
  <c r="Z149" i="25"/>
  <c r="Y149" i="25"/>
  <c r="X149" i="25"/>
  <c r="AR45" i="25" s="1"/>
  <c r="BF45" i="25" s="1"/>
  <c r="W149" i="25"/>
  <c r="U149" i="25"/>
  <c r="T149" i="25"/>
  <c r="V149" i="25" s="1"/>
  <c r="AA148" i="25"/>
  <c r="Z148" i="25"/>
  <c r="Y148" i="25"/>
  <c r="X148" i="25"/>
  <c r="W148" i="25"/>
  <c r="U44" i="25" s="1"/>
  <c r="U148" i="25"/>
  <c r="T148" i="25"/>
  <c r="V148" i="25" s="1"/>
  <c r="AA147" i="25"/>
  <c r="Z147" i="25"/>
  <c r="X43" i="25" s="1"/>
  <c r="Y147" i="25"/>
  <c r="X147" i="25"/>
  <c r="AS43" i="25" s="1"/>
  <c r="BJ43" i="25" s="1"/>
  <c r="W147" i="25"/>
  <c r="V147" i="25"/>
  <c r="AP43" i="25" s="1"/>
  <c r="AX43" i="25" s="1"/>
  <c r="U147" i="25"/>
  <c r="T147" i="25"/>
  <c r="AQ43" i="25" s="1"/>
  <c r="BB43" i="25" s="1"/>
  <c r="AA146" i="25"/>
  <c r="Z146" i="25"/>
  <c r="Y146" i="25"/>
  <c r="X146" i="25"/>
  <c r="AS42" i="25" s="1"/>
  <c r="BJ42" i="25" s="1"/>
  <c r="W146" i="25"/>
  <c r="U146" i="25"/>
  <c r="T146" i="25"/>
  <c r="V146" i="25" s="1"/>
  <c r="AP42" i="25" s="1"/>
  <c r="AX42" i="25" s="1"/>
  <c r="AA145" i="25"/>
  <c r="Z145" i="25"/>
  <c r="X41" i="25" s="1"/>
  <c r="Y145" i="25"/>
  <c r="X145" i="25"/>
  <c r="V41" i="25" s="1"/>
  <c r="W145" i="25"/>
  <c r="U145" i="25"/>
  <c r="T145" i="25"/>
  <c r="V145" i="25" s="1"/>
  <c r="AA144" i="25"/>
  <c r="Z144" i="25"/>
  <c r="Y144" i="25"/>
  <c r="X144" i="25"/>
  <c r="AR40" i="25" s="1"/>
  <c r="W144" i="25"/>
  <c r="V144" i="25"/>
  <c r="AP40" i="25" s="1"/>
  <c r="AX40" i="25" s="1"/>
  <c r="U144" i="25"/>
  <c r="T144" i="25"/>
  <c r="AA143" i="25"/>
  <c r="Z143" i="25"/>
  <c r="Y143" i="25"/>
  <c r="X143" i="25"/>
  <c r="AS39" i="25" s="1"/>
  <c r="BJ39" i="25" s="1"/>
  <c r="W143" i="25"/>
  <c r="U143" i="25"/>
  <c r="T143" i="25"/>
  <c r="V143" i="25" s="1"/>
  <c r="T39" i="25" s="1"/>
  <c r="N39" i="25" s="1"/>
  <c r="AA142" i="25"/>
  <c r="Z142" i="25"/>
  <c r="X38" i="25" s="1"/>
  <c r="Y142" i="25"/>
  <c r="X142" i="25"/>
  <c r="W142" i="25"/>
  <c r="U142" i="25"/>
  <c r="T142" i="25"/>
  <c r="AQ38" i="25" s="1"/>
  <c r="BB38" i="25" s="1"/>
  <c r="AA141" i="25"/>
  <c r="Z141" i="25"/>
  <c r="Y141" i="25"/>
  <c r="X141" i="25"/>
  <c r="AS37" i="25" s="1"/>
  <c r="BJ37" i="25" s="1"/>
  <c r="W141" i="25"/>
  <c r="V141" i="25"/>
  <c r="T37" i="25" s="1"/>
  <c r="N37" i="25" s="1"/>
  <c r="U141" i="25"/>
  <c r="T141" i="25"/>
  <c r="AA140" i="25"/>
  <c r="AQ36" i="25" s="1"/>
  <c r="BB36" i="25" s="1"/>
  <c r="Z140" i="25"/>
  <c r="Y140" i="25"/>
  <c r="X140" i="25"/>
  <c r="AS36" i="25" s="1"/>
  <c r="BJ36" i="25" s="1"/>
  <c r="W140" i="25"/>
  <c r="U140" i="25"/>
  <c r="T140" i="25"/>
  <c r="V140" i="25" s="1"/>
  <c r="AP36" i="25" s="1"/>
  <c r="AX36" i="25" s="1"/>
  <c r="AA139" i="25"/>
  <c r="Z139" i="25"/>
  <c r="Y139" i="25"/>
  <c r="X139" i="25"/>
  <c r="W139" i="25"/>
  <c r="U139" i="25"/>
  <c r="T139" i="25"/>
  <c r="AQ35" i="25" s="1"/>
  <c r="BB35" i="25" s="1"/>
  <c r="AA138" i="25"/>
  <c r="AP34" i="25" s="1"/>
  <c r="AX34" i="25" s="1"/>
  <c r="Z138" i="25"/>
  <c r="X34" i="25" s="1"/>
  <c r="Y138" i="25"/>
  <c r="X138" i="25"/>
  <c r="AR34" i="25" s="1"/>
  <c r="BF34" i="25" s="1"/>
  <c r="W138" i="25"/>
  <c r="V138" i="25"/>
  <c r="T34" i="25" s="1"/>
  <c r="N34" i="25" s="1"/>
  <c r="U138" i="25"/>
  <c r="T138" i="25"/>
  <c r="AA137" i="25"/>
  <c r="Z137" i="25"/>
  <c r="Y137" i="25"/>
  <c r="X137" i="25"/>
  <c r="V33" i="25" s="1"/>
  <c r="W137" i="25"/>
  <c r="U137" i="25"/>
  <c r="T137" i="25"/>
  <c r="AQ33" i="25" s="1"/>
  <c r="BB33" i="25" s="1"/>
  <c r="AA136" i="25"/>
  <c r="Z136" i="25"/>
  <c r="Y136" i="25"/>
  <c r="X136" i="25"/>
  <c r="AR32" i="25" s="1"/>
  <c r="BF32" i="25" s="1"/>
  <c r="W136" i="25"/>
  <c r="U136" i="25"/>
  <c r="T136" i="25"/>
  <c r="V136" i="25" s="1"/>
  <c r="AA135" i="25"/>
  <c r="Z135" i="25"/>
  <c r="Y135" i="25"/>
  <c r="X135" i="25"/>
  <c r="AR31" i="25" s="1"/>
  <c r="BF31" i="25" s="1"/>
  <c r="W135" i="25"/>
  <c r="V135" i="25"/>
  <c r="AP31" i="25" s="1"/>
  <c r="AX31" i="25" s="1"/>
  <c r="U135" i="25"/>
  <c r="T135" i="25"/>
  <c r="AA134" i="25"/>
  <c r="Z134" i="25"/>
  <c r="Y134" i="25"/>
  <c r="X134" i="25"/>
  <c r="AS30" i="25" s="1"/>
  <c r="W134" i="25"/>
  <c r="U134" i="25"/>
  <c r="T134" i="25"/>
  <c r="V134" i="25" s="1"/>
  <c r="T30" i="25" s="1"/>
  <c r="AA133" i="25"/>
  <c r="Z133" i="25"/>
  <c r="X29" i="25" s="1"/>
  <c r="Y133" i="25"/>
  <c r="X133" i="25"/>
  <c r="V29" i="25" s="1"/>
  <c r="W133" i="25"/>
  <c r="U133" i="25"/>
  <c r="T133" i="25"/>
  <c r="V133" i="25" s="1"/>
  <c r="AA132" i="25"/>
  <c r="Z132" i="25"/>
  <c r="Y132" i="25"/>
  <c r="W28" i="25" s="1"/>
  <c r="O28" i="25" s="1"/>
  <c r="X132" i="25"/>
  <c r="AR28" i="25" s="1"/>
  <c r="BF28" i="25" s="1"/>
  <c r="W132" i="25"/>
  <c r="V132" i="25"/>
  <c r="T28" i="25" s="1"/>
  <c r="AA28" i="25" s="1"/>
  <c r="U132" i="25"/>
  <c r="T132" i="25"/>
  <c r="AA131" i="25"/>
  <c r="Z131" i="25"/>
  <c r="X27" i="25" s="1"/>
  <c r="Y131" i="25"/>
  <c r="X131" i="25"/>
  <c r="V27" i="25" s="1"/>
  <c r="W131" i="25"/>
  <c r="U131" i="25"/>
  <c r="T131" i="25"/>
  <c r="V131" i="25" s="1"/>
  <c r="T27" i="25" s="1"/>
  <c r="N27" i="25" s="1"/>
  <c r="AA130" i="25"/>
  <c r="Z130" i="25"/>
  <c r="X26" i="25" s="1"/>
  <c r="Y130" i="25"/>
  <c r="X130" i="25"/>
  <c r="W130" i="25"/>
  <c r="U130" i="25"/>
  <c r="T130" i="25"/>
  <c r="V130" i="25" s="1"/>
  <c r="AA129" i="25"/>
  <c r="Z129" i="25"/>
  <c r="X25" i="25" s="1"/>
  <c r="Y129" i="25"/>
  <c r="X129" i="25"/>
  <c r="W129" i="25"/>
  <c r="V129" i="25"/>
  <c r="T25" i="25" s="1"/>
  <c r="U129" i="25"/>
  <c r="T129" i="25"/>
  <c r="AA128" i="25"/>
  <c r="Z128" i="25"/>
  <c r="Y128" i="25"/>
  <c r="X128" i="25"/>
  <c r="V24" i="25" s="1"/>
  <c r="W128" i="25"/>
  <c r="U128" i="25"/>
  <c r="T128" i="25"/>
  <c r="V128" i="25" s="1"/>
  <c r="AA127" i="25"/>
  <c r="Z127" i="25"/>
  <c r="X23" i="25" s="1"/>
  <c r="Y127" i="25"/>
  <c r="X127" i="25"/>
  <c r="W127" i="25"/>
  <c r="U127" i="25"/>
  <c r="T127" i="25"/>
  <c r="AQ23" i="25" s="1"/>
  <c r="BB23" i="25" s="1"/>
  <c r="AA126" i="25"/>
  <c r="Z126" i="25"/>
  <c r="Y126" i="25"/>
  <c r="X126" i="25"/>
  <c r="AS22" i="25" s="1"/>
  <c r="BJ22" i="25" s="1"/>
  <c r="W126" i="25"/>
  <c r="V126" i="25"/>
  <c r="AP22" i="25" s="1"/>
  <c r="AX22" i="25" s="1"/>
  <c r="U126" i="25"/>
  <c r="T126" i="25"/>
  <c r="AA125" i="25"/>
  <c r="Z125" i="25"/>
  <c r="Y125" i="25"/>
  <c r="X125" i="25"/>
  <c r="AS21" i="25" s="1"/>
  <c r="BJ21" i="25" s="1"/>
  <c r="W125" i="25"/>
  <c r="U125" i="25"/>
  <c r="T125" i="25"/>
  <c r="V125" i="25" s="1"/>
  <c r="AA124" i="25"/>
  <c r="Z124" i="25"/>
  <c r="Y124" i="25"/>
  <c r="X124" i="25"/>
  <c r="W124" i="25"/>
  <c r="U124" i="25"/>
  <c r="T124" i="25"/>
  <c r="V124" i="25" s="1"/>
  <c r="AA123" i="25"/>
  <c r="Z123" i="25"/>
  <c r="Y123" i="25"/>
  <c r="X123" i="25"/>
  <c r="W123" i="25"/>
  <c r="U123" i="25"/>
  <c r="T123" i="25"/>
  <c r="C89" i="25"/>
  <c r="C88" i="25"/>
  <c r="X48" i="25" s="1"/>
  <c r="C87" i="25"/>
  <c r="C86" i="25"/>
  <c r="C85" i="25"/>
  <c r="C84" i="25"/>
  <c r="C83" i="25"/>
  <c r="C82" i="25"/>
  <c r="X42" i="25" s="1"/>
  <c r="C81" i="25"/>
  <c r="U41" i="25" s="1"/>
  <c r="C80" i="25"/>
  <c r="C79" i="25"/>
  <c r="C78" i="25"/>
  <c r="W38" i="25" s="1"/>
  <c r="O38" i="25" s="1"/>
  <c r="C77" i="25"/>
  <c r="C76" i="25"/>
  <c r="X36" i="25" s="1"/>
  <c r="C75" i="25"/>
  <c r="C74" i="25"/>
  <c r="C73" i="25"/>
  <c r="C72" i="25"/>
  <c r="Y32" i="25" s="1"/>
  <c r="C71" i="25"/>
  <c r="C70" i="25"/>
  <c r="Y30" i="25" s="1"/>
  <c r="C69" i="25"/>
  <c r="U29" i="25" s="1"/>
  <c r="C68" i="25"/>
  <c r="U28" i="25" s="1"/>
  <c r="C67" i="25"/>
  <c r="C66" i="25"/>
  <c r="W26" i="25" s="1"/>
  <c r="O26" i="25" s="1"/>
  <c r="Q26" i="25" s="1"/>
  <c r="C65" i="25"/>
  <c r="C64" i="25"/>
  <c r="Y24" i="25" s="1"/>
  <c r="C63" i="25"/>
  <c r="W23" i="25" s="1"/>
  <c r="O23" i="25" s="1"/>
  <c r="C62" i="25"/>
  <c r="C61" i="25"/>
  <c r="C60" i="25"/>
  <c r="C59" i="25"/>
  <c r="S153" i="25"/>
  <c r="I153" i="25"/>
  <c r="H153" i="25"/>
  <c r="G153" i="25"/>
  <c r="F153" i="25"/>
  <c r="E153" i="25"/>
  <c r="D153" i="25"/>
  <c r="C153" i="25"/>
  <c r="B153" i="25"/>
  <c r="A153" i="25"/>
  <c r="S152" i="25"/>
  <c r="I152" i="25"/>
  <c r="H152" i="25"/>
  <c r="G152" i="25"/>
  <c r="F152" i="25"/>
  <c r="E152" i="25"/>
  <c r="D152" i="25"/>
  <c r="C152" i="25"/>
  <c r="B152" i="25"/>
  <c r="A152" i="25"/>
  <c r="S151" i="25"/>
  <c r="I151" i="25"/>
  <c r="H151" i="25"/>
  <c r="G151" i="25"/>
  <c r="F151" i="25"/>
  <c r="E151" i="25"/>
  <c r="D151" i="25"/>
  <c r="C151" i="25"/>
  <c r="B151" i="25"/>
  <c r="A151" i="25"/>
  <c r="S150" i="25"/>
  <c r="I150" i="25"/>
  <c r="H150" i="25"/>
  <c r="G150" i="25"/>
  <c r="F150" i="25"/>
  <c r="E150" i="25"/>
  <c r="D150" i="25"/>
  <c r="C150" i="25"/>
  <c r="B150" i="25"/>
  <c r="A150" i="25"/>
  <c r="AQ45" i="25"/>
  <c r="S149" i="25"/>
  <c r="I149" i="25"/>
  <c r="H149" i="25"/>
  <c r="G149" i="25"/>
  <c r="F149" i="25"/>
  <c r="AL45" i="25" s="1"/>
  <c r="E149" i="25"/>
  <c r="D149" i="25"/>
  <c r="C149" i="25"/>
  <c r="B149" i="25"/>
  <c r="A149" i="25"/>
  <c r="S148" i="25"/>
  <c r="I148" i="25"/>
  <c r="H148" i="25"/>
  <c r="G148" i="25"/>
  <c r="F148" i="25"/>
  <c r="AM44" i="25" s="1"/>
  <c r="E148" i="25"/>
  <c r="D148" i="25"/>
  <c r="C148" i="25"/>
  <c r="B148" i="25"/>
  <c r="A148" i="25"/>
  <c r="S147" i="25"/>
  <c r="I147" i="25"/>
  <c r="H147" i="25"/>
  <c r="G147" i="25"/>
  <c r="F147" i="25"/>
  <c r="E147" i="25"/>
  <c r="D147" i="25"/>
  <c r="C147" i="25"/>
  <c r="B147" i="25"/>
  <c r="A147" i="25"/>
  <c r="S146" i="25"/>
  <c r="I146" i="25"/>
  <c r="H146" i="25"/>
  <c r="G146" i="25"/>
  <c r="F146" i="25"/>
  <c r="E146" i="25"/>
  <c r="D146" i="25"/>
  <c r="C146" i="25"/>
  <c r="B146" i="25"/>
  <c r="A146" i="25"/>
  <c r="S145" i="25"/>
  <c r="I145" i="25"/>
  <c r="H145" i="25"/>
  <c r="G145" i="25"/>
  <c r="F145" i="25"/>
  <c r="AM41" i="25" s="1"/>
  <c r="E145" i="25"/>
  <c r="D145" i="25"/>
  <c r="C145" i="25"/>
  <c r="B145" i="25"/>
  <c r="A145" i="25"/>
  <c r="S144" i="25"/>
  <c r="I144" i="25"/>
  <c r="H144" i="25"/>
  <c r="G144" i="25"/>
  <c r="F144" i="25"/>
  <c r="E144" i="25"/>
  <c r="D144" i="25"/>
  <c r="C144" i="25"/>
  <c r="B144" i="25"/>
  <c r="A144" i="25"/>
  <c r="S143" i="25"/>
  <c r="I143" i="25"/>
  <c r="H143" i="25"/>
  <c r="G143" i="25"/>
  <c r="F143" i="25"/>
  <c r="E143" i="25"/>
  <c r="D143" i="25"/>
  <c r="C143" i="25"/>
  <c r="B143" i="25"/>
  <c r="A143" i="25"/>
  <c r="S142" i="25"/>
  <c r="I142" i="25"/>
  <c r="H142" i="25"/>
  <c r="G142" i="25"/>
  <c r="F142" i="25"/>
  <c r="E142" i="25"/>
  <c r="D142" i="25"/>
  <c r="C142" i="25"/>
  <c r="B142" i="25"/>
  <c r="A142" i="25"/>
  <c r="S141" i="25"/>
  <c r="I141" i="25"/>
  <c r="H141" i="25"/>
  <c r="G141" i="25"/>
  <c r="F141" i="25"/>
  <c r="E141" i="25"/>
  <c r="D141" i="25"/>
  <c r="C141" i="25"/>
  <c r="B141" i="25"/>
  <c r="A141" i="25"/>
  <c r="S140" i="25"/>
  <c r="I140" i="25"/>
  <c r="H140" i="25"/>
  <c r="G140" i="25"/>
  <c r="F140" i="25"/>
  <c r="E140" i="25"/>
  <c r="D140" i="25"/>
  <c r="C140" i="25"/>
  <c r="B140" i="25"/>
  <c r="A140" i="25"/>
  <c r="S139" i="25"/>
  <c r="I139" i="25"/>
  <c r="H139" i="25"/>
  <c r="G139" i="25"/>
  <c r="F139" i="25"/>
  <c r="AM35" i="25" s="1"/>
  <c r="BI35" i="25" s="1"/>
  <c r="E139" i="25"/>
  <c r="D139" i="25"/>
  <c r="C139" i="25"/>
  <c r="B139" i="25"/>
  <c r="A139" i="25"/>
  <c r="S138" i="25"/>
  <c r="I138" i="25"/>
  <c r="H138" i="25"/>
  <c r="G138" i="25"/>
  <c r="F138" i="25"/>
  <c r="E138" i="25"/>
  <c r="D138" i="25"/>
  <c r="C138" i="25"/>
  <c r="B138" i="25"/>
  <c r="A138" i="25"/>
  <c r="S137" i="25"/>
  <c r="I137" i="25"/>
  <c r="H137" i="25"/>
  <c r="G137" i="25"/>
  <c r="F137" i="25"/>
  <c r="E137" i="25"/>
  <c r="D137" i="25"/>
  <c r="C137" i="25"/>
  <c r="B137" i="25"/>
  <c r="A137" i="25"/>
  <c r="S136" i="25"/>
  <c r="I136" i="25"/>
  <c r="H136" i="25"/>
  <c r="G136" i="25"/>
  <c r="F136" i="25"/>
  <c r="E136" i="25"/>
  <c r="D136" i="25"/>
  <c r="C136" i="25"/>
  <c r="B136" i="25"/>
  <c r="A136" i="25"/>
  <c r="S135" i="25"/>
  <c r="I135" i="25"/>
  <c r="H135" i="25"/>
  <c r="G135" i="25"/>
  <c r="F135" i="25"/>
  <c r="E135" i="25"/>
  <c r="D135" i="25"/>
  <c r="C135" i="25"/>
  <c r="B135" i="25"/>
  <c r="A135" i="25"/>
  <c r="S134" i="25"/>
  <c r="I134" i="25"/>
  <c r="H134" i="25"/>
  <c r="G134" i="25"/>
  <c r="F134" i="25"/>
  <c r="E134" i="25"/>
  <c r="D134" i="25"/>
  <c r="C134" i="25"/>
  <c r="B134" i="25"/>
  <c r="A134" i="25"/>
  <c r="S133" i="25"/>
  <c r="I133" i="25"/>
  <c r="H133" i="25"/>
  <c r="G133" i="25"/>
  <c r="F133" i="25"/>
  <c r="E133" i="25"/>
  <c r="D133" i="25"/>
  <c r="C133" i="25"/>
  <c r="B133" i="25"/>
  <c r="A133" i="25"/>
  <c r="S132" i="25"/>
  <c r="I132" i="25"/>
  <c r="H132" i="25"/>
  <c r="G132" i="25"/>
  <c r="F132" i="25"/>
  <c r="E132" i="25"/>
  <c r="D132" i="25"/>
  <c r="C132" i="25"/>
  <c r="B132" i="25"/>
  <c r="A132" i="25"/>
  <c r="S131" i="25"/>
  <c r="I131" i="25"/>
  <c r="H131" i="25"/>
  <c r="G131" i="25"/>
  <c r="F131" i="25"/>
  <c r="E131" i="25"/>
  <c r="D131" i="25"/>
  <c r="C131" i="25"/>
  <c r="B131" i="25"/>
  <c r="A131" i="25"/>
  <c r="S130" i="25"/>
  <c r="I130" i="25"/>
  <c r="H130" i="25"/>
  <c r="G130" i="25"/>
  <c r="F130" i="25"/>
  <c r="E130" i="25"/>
  <c r="D130" i="25"/>
  <c r="C130" i="25"/>
  <c r="B130" i="25"/>
  <c r="A130" i="25"/>
  <c r="S129" i="25"/>
  <c r="I129" i="25"/>
  <c r="H129" i="25"/>
  <c r="G129" i="25"/>
  <c r="F129" i="25"/>
  <c r="E129" i="25"/>
  <c r="D129" i="25"/>
  <c r="C129" i="25"/>
  <c r="B129" i="25"/>
  <c r="A129" i="25"/>
  <c r="S128" i="25"/>
  <c r="I128" i="25"/>
  <c r="H128" i="25"/>
  <c r="G128" i="25"/>
  <c r="F128" i="25"/>
  <c r="E128" i="25"/>
  <c r="D128" i="25"/>
  <c r="C128" i="25"/>
  <c r="B128" i="25"/>
  <c r="A128" i="25"/>
  <c r="S127" i="25"/>
  <c r="I127" i="25"/>
  <c r="H127" i="25"/>
  <c r="G127" i="25"/>
  <c r="F127" i="25"/>
  <c r="E127" i="25"/>
  <c r="D127" i="25"/>
  <c r="C127" i="25"/>
  <c r="B127" i="25"/>
  <c r="A127" i="25"/>
  <c r="S126" i="25"/>
  <c r="I126" i="25"/>
  <c r="H126" i="25"/>
  <c r="G126" i="25"/>
  <c r="F126" i="25"/>
  <c r="E126" i="25"/>
  <c r="D126" i="25"/>
  <c r="C126" i="25"/>
  <c r="B126" i="25"/>
  <c r="A126" i="25"/>
  <c r="S125" i="25"/>
  <c r="I125" i="25"/>
  <c r="H125" i="25"/>
  <c r="G125" i="25"/>
  <c r="F125" i="25"/>
  <c r="E125" i="25"/>
  <c r="D125" i="25"/>
  <c r="C125" i="25"/>
  <c r="B125" i="25"/>
  <c r="A125" i="25"/>
  <c r="S124" i="25"/>
  <c r="I124" i="25"/>
  <c r="H124" i="25"/>
  <c r="G124" i="25"/>
  <c r="F124" i="25"/>
  <c r="E124" i="25"/>
  <c r="D124" i="25"/>
  <c r="C124" i="25"/>
  <c r="B124" i="25"/>
  <c r="A124" i="25"/>
  <c r="V123" i="25"/>
  <c r="S123" i="25"/>
  <c r="I123" i="25"/>
  <c r="H123" i="25"/>
  <c r="G123" i="25"/>
  <c r="F123" i="25"/>
  <c r="E123" i="25"/>
  <c r="D123" i="25"/>
  <c r="C123" i="25"/>
  <c r="B123" i="25"/>
  <c r="A123" i="25"/>
  <c r="E89" i="25"/>
  <c r="D89" i="25"/>
  <c r="B89" i="25"/>
  <c r="A89" i="25"/>
  <c r="E88" i="25"/>
  <c r="D88" i="25"/>
  <c r="B88" i="25"/>
  <c r="A88" i="25"/>
  <c r="E87" i="25"/>
  <c r="D87" i="25"/>
  <c r="B87" i="25"/>
  <c r="A87" i="25"/>
  <c r="E86" i="25"/>
  <c r="D86" i="25"/>
  <c r="B86" i="25"/>
  <c r="A86" i="25"/>
  <c r="O85" i="25"/>
  <c r="E85" i="25"/>
  <c r="D85" i="25"/>
  <c r="X45" i="25"/>
  <c r="B85" i="25"/>
  <c r="A85" i="25"/>
  <c r="O84" i="25"/>
  <c r="E84" i="25"/>
  <c r="D84" i="25"/>
  <c r="B84" i="25"/>
  <c r="A84" i="25"/>
  <c r="O83" i="25"/>
  <c r="E83" i="25"/>
  <c r="D83" i="25"/>
  <c r="B83" i="25"/>
  <c r="A83" i="25"/>
  <c r="O82" i="25"/>
  <c r="N82" i="25"/>
  <c r="E82" i="25"/>
  <c r="D82" i="25"/>
  <c r="B82" i="25"/>
  <c r="A82" i="25"/>
  <c r="V80" i="25"/>
  <c r="U80" i="25"/>
  <c r="T80" i="25"/>
  <c r="S80" i="25"/>
  <c r="R80" i="25"/>
  <c r="Q80" i="25"/>
  <c r="E81" i="25"/>
  <c r="D81" i="25"/>
  <c r="B81" i="25"/>
  <c r="A81" i="25"/>
  <c r="E80" i="25"/>
  <c r="D80" i="25"/>
  <c r="B80" i="25"/>
  <c r="A80" i="25"/>
  <c r="O78" i="25"/>
  <c r="E79" i="25"/>
  <c r="D79" i="25"/>
  <c r="B79" i="25"/>
  <c r="A79" i="25"/>
  <c r="O77" i="25"/>
  <c r="E78" i="25"/>
  <c r="D78" i="25"/>
  <c r="B78" i="25"/>
  <c r="A78" i="25"/>
  <c r="O76" i="25"/>
  <c r="E77" i="25"/>
  <c r="D77" i="25"/>
  <c r="B77" i="25"/>
  <c r="A77" i="25"/>
  <c r="O75" i="25"/>
  <c r="E76" i="25"/>
  <c r="D76" i="25"/>
  <c r="B76" i="25"/>
  <c r="A76" i="25"/>
  <c r="U73" i="25"/>
  <c r="T73" i="25"/>
  <c r="R73" i="25"/>
  <c r="Q73" i="25"/>
  <c r="E75" i="25"/>
  <c r="D75" i="25"/>
  <c r="B75" i="25"/>
  <c r="A75" i="25"/>
  <c r="E74" i="25"/>
  <c r="D74" i="25"/>
  <c r="B74" i="25"/>
  <c r="A74" i="25"/>
  <c r="E73" i="25"/>
  <c r="D73" i="25"/>
  <c r="B73" i="25"/>
  <c r="G33" i="25" s="1"/>
  <c r="A73" i="25"/>
  <c r="E72" i="25"/>
  <c r="D72" i="25"/>
  <c r="B72" i="25"/>
  <c r="A72" i="25"/>
  <c r="E71" i="25"/>
  <c r="D71" i="25"/>
  <c r="B71" i="25"/>
  <c r="A71" i="25"/>
  <c r="E70" i="25"/>
  <c r="D70" i="25"/>
  <c r="B70" i="25"/>
  <c r="A70" i="25"/>
  <c r="E69" i="25"/>
  <c r="D69" i="25"/>
  <c r="B69" i="25"/>
  <c r="A69" i="25"/>
  <c r="E68" i="25"/>
  <c r="D68" i="25"/>
  <c r="B68" i="25"/>
  <c r="A68" i="25"/>
  <c r="E67" i="25"/>
  <c r="D67" i="25"/>
  <c r="B67" i="25"/>
  <c r="A67" i="25"/>
  <c r="E66" i="25"/>
  <c r="D66" i="25"/>
  <c r="B66" i="25"/>
  <c r="A66" i="25"/>
  <c r="E65" i="25"/>
  <c r="D65" i="25"/>
  <c r="B65" i="25"/>
  <c r="A65" i="25"/>
  <c r="E64" i="25"/>
  <c r="D64" i="25"/>
  <c r="B64" i="25"/>
  <c r="F24" i="25" s="1"/>
  <c r="A64" i="25"/>
  <c r="E63" i="25"/>
  <c r="D63" i="25"/>
  <c r="B63" i="25"/>
  <c r="A63" i="25"/>
  <c r="E62" i="25"/>
  <c r="D62" i="25"/>
  <c r="B62" i="25"/>
  <c r="A62" i="25"/>
  <c r="E61" i="25"/>
  <c r="D61" i="25"/>
  <c r="B61" i="25"/>
  <c r="A61" i="25"/>
  <c r="E60" i="25"/>
  <c r="D60" i="25"/>
  <c r="B60" i="25"/>
  <c r="A60" i="25"/>
  <c r="E59" i="25"/>
  <c r="D59" i="25"/>
  <c r="W19" i="25"/>
  <c r="O19" i="25" s="1"/>
  <c r="B59" i="25"/>
  <c r="A59" i="25"/>
  <c r="AW49" i="25"/>
  <c r="AR49" i="25"/>
  <c r="BF49" i="25" s="1"/>
  <c r="AL49" i="25"/>
  <c r="BE49" i="25" s="1"/>
  <c r="AK49" i="25"/>
  <c r="BA49" i="25" s="1"/>
  <c r="AJ49" i="25"/>
  <c r="X49" i="25"/>
  <c r="W49" i="25"/>
  <c r="O49" i="25" s="1"/>
  <c r="U49" i="25"/>
  <c r="L49" i="25"/>
  <c r="G49" i="25"/>
  <c r="F49" i="25"/>
  <c r="E49" i="25"/>
  <c r="M49" i="25" s="1"/>
  <c r="Q49" i="25" s="1"/>
  <c r="C49" i="25"/>
  <c r="B49" i="25"/>
  <c r="AM48" i="25"/>
  <c r="BI48" i="25" s="1"/>
  <c r="AK48" i="25"/>
  <c r="BA48" i="25" s="1"/>
  <c r="AJ48" i="25"/>
  <c r="AW48" i="25" s="1"/>
  <c r="W48" i="25"/>
  <c r="O48" i="25" s="1"/>
  <c r="U48" i="25"/>
  <c r="S48" i="25"/>
  <c r="AI48" i="25" s="1"/>
  <c r="L48" i="25"/>
  <c r="K48" i="25"/>
  <c r="G48" i="25"/>
  <c r="F48" i="25"/>
  <c r="E48" i="25"/>
  <c r="M48" i="25" s="1"/>
  <c r="C48" i="25"/>
  <c r="B48" i="25"/>
  <c r="BA47" i="25"/>
  <c r="AW47" i="25"/>
  <c r="AR47" i="25"/>
  <c r="BF47" i="25" s="1"/>
  <c r="AK47" i="25"/>
  <c r="AJ47" i="25"/>
  <c r="S47" i="25"/>
  <c r="AI47" i="25" s="1"/>
  <c r="M47" i="25"/>
  <c r="K47" i="25"/>
  <c r="G47" i="25"/>
  <c r="F47" i="25"/>
  <c r="E47" i="25"/>
  <c r="C47" i="25"/>
  <c r="B47" i="25"/>
  <c r="L47" i="25" s="1"/>
  <c r="AW46" i="25"/>
  <c r="AR46" i="25"/>
  <c r="BF46" i="25" s="1"/>
  <c r="AL46" i="25"/>
  <c r="BE46" i="25" s="1"/>
  <c r="AK46" i="25"/>
  <c r="BA46" i="25" s="1"/>
  <c r="AJ46" i="25"/>
  <c r="AI46" i="25"/>
  <c r="X46" i="25"/>
  <c r="U46" i="25"/>
  <c r="K46" i="25"/>
  <c r="A46" i="25"/>
  <c r="S46" i="25" s="1"/>
  <c r="BI45" i="25"/>
  <c r="BE45" i="25"/>
  <c r="AW45" i="25"/>
  <c r="AW50" i="25" s="1"/>
  <c r="AM45" i="25"/>
  <c r="AK45" i="25"/>
  <c r="AJ45" i="25"/>
  <c r="W45" i="25"/>
  <c r="O45" i="25" s="1"/>
  <c r="U45" i="25"/>
  <c r="S45" i="25"/>
  <c r="AI45" i="25" s="1"/>
  <c r="L45" i="25"/>
  <c r="K45" i="25"/>
  <c r="G45" i="25"/>
  <c r="F45" i="25"/>
  <c r="E45" i="25"/>
  <c r="M45" i="25" s="1"/>
  <c r="D45" i="25"/>
  <c r="C45" i="25"/>
  <c r="B45" i="25"/>
  <c r="A45" i="25"/>
  <c r="N75" i="25" s="1"/>
  <c r="BI44" i="25"/>
  <c r="BA44" i="25"/>
  <c r="AR44" i="25"/>
  <c r="BF44" i="25" s="1"/>
  <c r="AL44" i="25"/>
  <c r="BE44" i="25" s="1"/>
  <c r="AK44" i="25"/>
  <c r="AJ44" i="25"/>
  <c r="AW44" i="25" s="1"/>
  <c r="AI44" i="25"/>
  <c r="AZ44" i="25" s="1"/>
  <c r="K44" i="25"/>
  <c r="G44" i="25"/>
  <c r="F44" i="25"/>
  <c r="E44" i="25"/>
  <c r="M44" i="25" s="1"/>
  <c r="D44" i="25"/>
  <c r="C44" i="25"/>
  <c r="B44" i="25"/>
  <c r="L44" i="25" s="1"/>
  <c r="A44" i="25"/>
  <c r="S44" i="25" s="1"/>
  <c r="BI43" i="25"/>
  <c r="AV43" i="25"/>
  <c r="AR43" i="25"/>
  <c r="BF43" i="25" s="1"/>
  <c r="AM43" i="25"/>
  <c r="AL43" i="25"/>
  <c r="BE43" i="25" s="1"/>
  <c r="AK43" i="25"/>
  <c r="BA43" i="25" s="1"/>
  <c r="AJ43" i="25"/>
  <c r="AW43" i="25" s="1"/>
  <c r="Y43" i="25"/>
  <c r="W43" i="25"/>
  <c r="O43" i="25" s="1"/>
  <c r="V43" i="25"/>
  <c r="U43" i="25"/>
  <c r="S43" i="25"/>
  <c r="AI43" i="25" s="1"/>
  <c r="AO43" i="25" s="1"/>
  <c r="M43" i="25"/>
  <c r="K43" i="25"/>
  <c r="G43" i="25"/>
  <c r="F43" i="25"/>
  <c r="E43" i="25"/>
  <c r="D43" i="25"/>
  <c r="C43" i="25"/>
  <c r="B43" i="25"/>
  <c r="L43" i="25" s="1"/>
  <c r="A43" i="25"/>
  <c r="BD42" i="25"/>
  <c r="AZ42" i="25"/>
  <c r="AQ42" i="25"/>
  <c r="BB42" i="25" s="1"/>
  <c r="AM42" i="25"/>
  <c r="BI42" i="25" s="1"/>
  <c r="AL42" i="25"/>
  <c r="BE42" i="25" s="1"/>
  <c r="AK42" i="25"/>
  <c r="BA42" i="25" s="1"/>
  <c r="AJ42" i="25"/>
  <c r="AW42" i="25" s="1"/>
  <c r="AI42" i="25"/>
  <c r="BH42" i="25" s="1"/>
  <c r="Y42" i="25"/>
  <c r="W42" i="25"/>
  <c r="O42" i="25" s="1"/>
  <c r="V42" i="25"/>
  <c r="U42" i="25"/>
  <c r="S42" i="25"/>
  <c r="K42" i="25"/>
  <c r="G42" i="25"/>
  <c r="F42" i="25"/>
  <c r="E42" i="25"/>
  <c r="M42" i="25" s="1"/>
  <c r="D42" i="25"/>
  <c r="C42" i="25"/>
  <c r="B42" i="25"/>
  <c r="L42" i="25" s="1"/>
  <c r="A42" i="25"/>
  <c r="BI41" i="25"/>
  <c r="BE41" i="25"/>
  <c r="AR41" i="25"/>
  <c r="BF41" i="25" s="1"/>
  <c r="AL41" i="25"/>
  <c r="AK41" i="25"/>
  <c r="BA41" i="25" s="1"/>
  <c r="AJ41" i="25"/>
  <c r="AW41" i="25" s="1"/>
  <c r="Y41" i="25"/>
  <c r="K41" i="25"/>
  <c r="G41" i="25"/>
  <c r="F41" i="25"/>
  <c r="E41" i="25"/>
  <c r="M41" i="25" s="1"/>
  <c r="D41" i="25"/>
  <c r="C41" i="25"/>
  <c r="B41" i="25"/>
  <c r="L41" i="25" s="1"/>
  <c r="A41" i="25"/>
  <c r="S41" i="25" s="1"/>
  <c r="AI41" i="25" s="1"/>
  <c r="BB40" i="25"/>
  <c r="AW40" i="25"/>
  <c r="AS40" i="25"/>
  <c r="BJ40" i="25" s="1"/>
  <c r="AQ40" i="25"/>
  <c r="AM40" i="25"/>
  <c r="AL40" i="25"/>
  <c r="AK40" i="25"/>
  <c r="AJ40" i="25"/>
  <c r="Y40" i="25"/>
  <c r="W40" i="25"/>
  <c r="O40" i="25" s="1"/>
  <c r="Q40" i="25" s="1"/>
  <c r="U40" i="25"/>
  <c r="M40" i="25"/>
  <c r="G40" i="25"/>
  <c r="F40" i="25"/>
  <c r="E40" i="25"/>
  <c r="D40" i="25"/>
  <c r="C40" i="25"/>
  <c r="B40" i="25"/>
  <c r="A40" i="25"/>
  <c r="AW39" i="25"/>
  <c r="AQ39" i="25"/>
  <c r="BB39" i="25" s="1"/>
  <c r="AM39" i="25"/>
  <c r="BI39" i="25" s="1"/>
  <c r="AL39" i="25"/>
  <c r="BE39" i="25" s="1"/>
  <c r="AK39" i="25"/>
  <c r="BA39" i="25" s="1"/>
  <c r="AJ39" i="25"/>
  <c r="AI39" i="25"/>
  <c r="X39" i="25"/>
  <c r="W39" i="25"/>
  <c r="O39" i="25" s="1"/>
  <c r="U39" i="25"/>
  <c r="S39" i="25"/>
  <c r="M39" i="25"/>
  <c r="L39" i="25"/>
  <c r="K39" i="25"/>
  <c r="G39" i="25"/>
  <c r="F39" i="25"/>
  <c r="E39" i="25"/>
  <c r="D39" i="25"/>
  <c r="C39" i="25"/>
  <c r="B39" i="25"/>
  <c r="A39" i="25"/>
  <c r="BI38" i="25"/>
  <c r="BH38" i="25"/>
  <c r="BA38" i="25"/>
  <c r="AW38" i="25"/>
  <c r="AR38" i="25"/>
  <c r="BF38" i="25" s="1"/>
  <c r="AM38" i="25"/>
  <c r="AL38" i="25"/>
  <c r="BE38" i="25" s="1"/>
  <c r="AK38" i="25"/>
  <c r="AJ38" i="25"/>
  <c r="K38" i="25"/>
  <c r="G38" i="25"/>
  <c r="F38" i="25"/>
  <c r="E38" i="25"/>
  <c r="M38" i="25" s="1"/>
  <c r="D38" i="25"/>
  <c r="C38" i="25"/>
  <c r="B38" i="25"/>
  <c r="L38" i="25" s="1"/>
  <c r="A38" i="25"/>
  <c r="S38" i="25" s="1"/>
  <c r="AI38" i="25" s="1"/>
  <c r="BB37" i="25"/>
  <c r="AR37" i="25"/>
  <c r="BF37" i="25" s="1"/>
  <c r="AQ37" i="25"/>
  <c r="AM37" i="25"/>
  <c r="BI37" i="25" s="1"/>
  <c r="AL37" i="25"/>
  <c r="BE37" i="25" s="1"/>
  <c r="AK37" i="25"/>
  <c r="BA37" i="25" s="1"/>
  <c r="AJ37" i="25"/>
  <c r="AW37" i="25" s="1"/>
  <c r="Y37" i="25"/>
  <c r="X37" i="25"/>
  <c r="W37" i="25"/>
  <c r="O37" i="25" s="1"/>
  <c r="Q37" i="25" s="1"/>
  <c r="U37" i="25"/>
  <c r="M37" i="25"/>
  <c r="L37" i="25"/>
  <c r="G37" i="25"/>
  <c r="F37" i="25"/>
  <c r="E37" i="25"/>
  <c r="D37" i="25"/>
  <c r="C37" i="25"/>
  <c r="B37" i="25"/>
  <c r="A37" i="25"/>
  <c r="BH36" i="25"/>
  <c r="BE36" i="25"/>
  <c r="AW36" i="25"/>
  <c r="AR36" i="25"/>
  <c r="BF36" i="25" s="1"/>
  <c r="AO36" i="25"/>
  <c r="AM36" i="25"/>
  <c r="BI36" i="25" s="1"/>
  <c r="AL36" i="25"/>
  <c r="AK36" i="25"/>
  <c r="BA36" i="25" s="1"/>
  <c r="AJ36" i="25"/>
  <c r="AI36" i="25"/>
  <c r="Y36" i="25"/>
  <c r="W36" i="25"/>
  <c r="O36" i="25" s="1"/>
  <c r="U36" i="25"/>
  <c r="S36" i="25"/>
  <c r="M36" i="25"/>
  <c r="L36" i="25"/>
  <c r="K36" i="25"/>
  <c r="G36" i="25"/>
  <c r="F36" i="25"/>
  <c r="E36" i="25"/>
  <c r="D36" i="25"/>
  <c r="C36" i="25"/>
  <c r="B36" i="25"/>
  <c r="A36" i="25"/>
  <c r="BA35" i="25"/>
  <c r="AW35" i="25"/>
  <c r="AR35" i="25"/>
  <c r="BF35" i="25" s="1"/>
  <c r="AL35" i="25"/>
  <c r="BE35" i="25" s="1"/>
  <c r="AK35" i="25"/>
  <c r="AJ35" i="25"/>
  <c r="Y35" i="25"/>
  <c r="W35" i="25"/>
  <c r="O35" i="25" s="1"/>
  <c r="Q35" i="25" s="1"/>
  <c r="V35" i="25"/>
  <c r="U35" i="25"/>
  <c r="M35" i="25"/>
  <c r="G35" i="25"/>
  <c r="F35" i="25"/>
  <c r="E35" i="25"/>
  <c r="C35" i="25"/>
  <c r="B35" i="25"/>
  <c r="L35" i="25" s="1"/>
  <c r="A35" i="25"/>
  <c r="BI34" i="25"/>
  <c r="BA34" i="25"/>
  <c r="AV34" i="25"/>
  <c r="AS34" i="25"/>
  <c r="BJ34" i="25" s="1"/>
  <c r="AQ34" i="25"/>
  <c r="BB34" i="25" s="1"/>
  <c r="AM34" i="25"/>
  <c r="AL34" i="25"/>
  <c r="BE34" i="25" s="1"/>
  <c r="AK34" i="25"/>
  <c r="AJ34" i="25"/>
  <c r="AW34" i="25" s="1"/>
  <c r="V34" i="25"/>
  <c r="S34" i="25"/>
  <c r="AI34" i="25" s="1"/>
  <c r="M34" i="25"/>
  <c r="K34" i="25"/>
  <c r="G34" i="25"/>
  <c r="F34" i="25"/>
  <c r="E34" i="25"/>
  <c r="D34" i="25"/>
  <c r="C34" i="25"/>
  <c r="B34" i="25"/>
  <c r="L34" i="25" s="1"/>
  <c r="A34" i="25"/>
  <c r="AR33" i="25"/>
  <c r="BF33" i="25" s="1"/>
  <c r="AM33" i="25"/>
  <c r="BI33" i="25" s="1"/>
  <c r="AL33" i="25"/>
  <c r="BE33" i="25" s="1"/>
  <c r="AK33" i="25"/>
  <c r="BA33" i="25" s="1"/>
  <c r="AJ33" i="25"/>
  <c r="AW33" i="25" s="1"/>
  <c r="Y33" i="25"/>
  <c r="X33" i="25"/>
  <c r="W33" i="25"/>
  <c r="U33" i="25"/>
  <c r="S33" i="25"/>
  <c r="AI33" i="25" s="1"/>
  <c r="Q33" i="25"/>
  <c r="O33" i="25"/>
  <c r="M33" i="25"/>
  <c r="K33" i="25"/>
  <c r="F33" i="25"/>
  <c r="E33" i="25"/>
  <c r="D33" i="25"/>
  <c r="C33" i="25"/>
  <c r="B33" i="25"/>
  <c r="L33" i="25" s="1"/>
  <c r="A33" i="25"/>
  <c r="BI32" i="25"/>
  <c r="AQ32" i="25"/>
  <c r="BB32" i="25" s="1"/>
  <c r="AM32" i="25"/>
  <c r="AL32" i="25"/>
  <c r="BE32" i="25" s="1"/>
  <c r="AK32" i="25"/>
  <c r="BA32" i="25" s="1"/>
  <c r="AJ32" i="25"/>
  <c r="AW32" i="25" s="1"/>
  <c r="G32" i="25"/>
  <c r="F32" i="25"/>
  <c r="E32" i="25"/>
  <c r="M32" i="25" s="1"/>
  <c r="D32" i="25"/>
  <c r="C32" i="25"/>
  <c r="B32" i="25"/>
  <c r="L32" i="25" s="1"/>
  <c r="A32" i="25"/>
  <c r="BI31" i="25"/>
  <c r="AZ31" i="25"/>
  <c r="AQ31" i="25"/>
  <c r="BB31" i="25" s="1"/>
  <c r="AM31" i="25"/>
  <c r="AL31" i="25"/>
  <c r="BE31" i="25" s="1"/>
  <c r="AK31" i="25"/>
  <c r="BA31" i="25" s="1"/>
  <c r="AJ31" i="25"/>
  <c r="AW31" i="25" s="1"/>
  <c r="AI31" i="25"/>
  <c r="Y31" i="25"/>
  <c r="X31" i="25"/>
  <c r="W31" i="25"/>
  <c r="O31" i="25" s="1"/>
  <c r="V31" i="25"/>
  <c r="U31" i="25"/>
  <c r="T31" i="25"/>
  <c r="AA31" i="25" s="1"/>
  <c r="S31" i="25"/>
  <c r="K31" i="25"/>
  <c r="G31" i="25"/>
  <c r="F31" i="25"/>
  <c r="E31" i="25"/>
  <c r="M31" i="25" s="1"/>
  <c r="D31" i="25"/>
  <c r="C31" i="25"/>
  <c r="B31" i="25"/>
  <c r="L31" i="25" s="1"/>
  <c r="A31" i="25"/>
  <c r="BI30" i="25"/>
  <c r="BB30" i="25"/>
  <c r="AW30" i="25"/>
  <c r="AW52" i="25" s="1"/>
  <c r="AQ30" i="25"/>
  <c r="AM30" i="25"/>
  <c r="AL30" i="25"/>
  <c r="AK30" i="25"/>
  <c r="AK52" i="25" s="1"/>
  <c r="AJ30" i="25"/>
  <c r="X30" i="25"/>
  <c r="W30" i="25"/>
  <c r="O30" i="25" s="1"/>
  <c r="V30" i="25"/>
  <c r="M30" i="25"/>
  <c r="G30" i="25"/>
  <c r="F30" i="25"/>
  <c r="E30" i="25"/>
  <c r="D30" i="25"/>
  <c r="C30" i="25"/>
  <c r="B30" i="25"/>
  <c r="A30" i="25"/>
  <c r="BH29" i="25"/>
  <c r="BD29" i="25"/>
  <c r="AV29" i="25"/>
  <c r="AR29" i="25"/>
  <c r="BF29" i="25" s="1"/>
  <c r="AM29" i="25"/>
  <c r="BI29" i="25" s="1"/>
  <c r="AL29" i="25"/>
  <c r="BE29" i="25" s="1"/>
  <c r="AK29" i="25"/>
  <c r="BA29" i="25" s="1"/>
  <c r="AJ29" i="25"/>
  <c r="AW29" i="25" s="1"/>
  <c r="Y29" i="25"/>
  <c r="S29" i="25"/>
  <c r="AI29" i="25" s="1"/>
  <c r="AZ29" i="25" s="1"/>
  <c r="M29" i="25"/>
  <c r="L29" i="25"/>
  <c r="K29" i="25"/>
  <c r="G29" i="25"/>
  <c r="F29" i="25"/>
  <c r="E29" i="25"/>
  <c r="D29" i="25"/>
  <c r="C29" i="25"/>
  <c r="B29" i="25"/>
  <c r="A29" i="25"/>
  <c r="BH28" i="25"/>
  <c r="BE28" i="25"/>
  <c r="AW28" i="25"/>
  <c r="AS28" i="25"/>
  <c r="BJ28" i="25" s="1"/>
  <c r="AQ28" i="25"/>
  <c r="BB28" i="25" s="1"/>
  <c r="AO28" i="25"/>
  <c r="AM28" i="25"/>
  <c r="BI28" i="25" s="1"/>
  <c r="AL28" i="25"/>
  <c r="AK28" i="25"/>
  <c r="BA28" i="25" s="1"/>
  <c r="AJ28" i="25"/>
  <c r="AI28" i="25"/>
  <c r="X28" i="25"/>
  <c r="V28" i="25"/>
  <c r="S28" i="25"/>
  <c r="K28" i="25"/>
  <c r="G28" i="25"/>
  <c r="F28" i="25"/>
  <c r="E28" i="25"/>
  <c r="M28" i="25" s="1"/>
  <c r="D28" i="25"/>
  <c r="C28" i="25"/>
  <c r="B28" i="25"/>
  <c r="L28" i="25" s="1"/>
  <c r="A28" i="25"/>
  <c r="BI27" i="25"/>
  <c r="BH27" i="25"/>
  <c r="BA27" i="25"/>
  <c r="AQ27" i="25"/>
  <c r="BB27" i="25" s="1"/>
  <c r="AM27" i="25"/>
  <c r="AL27" i="25"/>
  <c r="BE27" i="25" s="1"/>
  <c r="AK27" i="25"/>
  <c r="AJ27" i="25"/>
  <c r="AW27" i="25" s="1"/>
  <c r="Y27" i="25"/>
  <c r="W27" i="25"/>
  <c r="O27" i="25" s="1"/>
  <c r="Q27" i="25" s="1"/>
  <c r="U27" i="25"/>
  <c r="M27" i="25"/>
  <c r="G27" i="25"/>
  <c r="F27" i="25"/>
  <c r="E27" i="25"/>
  <c r="D27" i="25"/>
  <c r="C27" i="25"/>
  <c r="B27" i="25"/>
  <c r="L27" i="25" s="1"/>
  <c r="A27" i="25"/>
  <c r="S27" i="25" s="1"/>
  <c r="AI27" i="25" s="1"/>
  <c r="AZ27" i="25" s="1"/>
  <c r="AW26" i="25"/>
  <c r="AR26" i="25"/>
  <c r="BF26" i="25" s="1"/>
  <c r="AM26" i="25"/>
  <c r="BI26" i="25" s="1"/>
  <c r="AL26" i="25"/>
  <c r="BE26" i="25" s="1"/>
  <c r="AK26" i="25"/>
  <c r="BA26" i="25" s="1"/>
  <c r="AJ26" i="25"/>
  <c r="S26" i="25"/>
  <c r="AI26" i="25" s="1"/>
  <c r="BD26" i="25" s="1"/>
  <c r="M26" i="25"/>
  <c r="K26" i="25"/>
  <c r="G26" i="25"/>
  <c r="F26" i="25"/>
  <c r="E26" i="25"/>
  <c r="D26" i="25"/>
  <c r="C26" i="25"/>
  <c r="B26" i="25"/>
  <c r="L26" i="25" s="1"/>
  <c r="A26" i="25"/>
  <c r="BH25" i="25"/>
  <c r="BE25" i="25"/>
  <c r="AW25" i="25"/>
  <c r="AR25" i="25"/>
  <c r="BF25" i="25" s="1"/>
  <c r="AQ25" i="25"/>
  <c r="AM25" i="25"/>
  <c r="BI25" i="25" s="1"/>
  <c r="AL25" i="25"/>
  <c r="AK25" i="25"/>
  <c r="AJ25" i="25"/>
  <c r="AI25" i="25"/>
  <c r="AO25" i="25" s="1"/>
  <c r="U25" i="25"/>
  <c r="S25" i="25"/>
  <c r="K25" i="25"/>
  <c r="G25" i="25"/>
  <c r="F25" i="25"/>
  <c r="E25" i="25"/>
  <c r="D25" i="25"/>
  <c r="C25" i="25"/>
  <c r="B25" i="25"/>
  <c r="A25" i="25"/>
  <c r="BI24" i="25"/>
  <c r="BE24" i="25"/>
  <c r="BA24" i="25"/>
  <c r="AW24" i="25"/>
  <c r="AQ24" i="25"/>
  <c r="BB24" i="25" s="1"/>
  <c r="AM24" i="25"/>
  <c r="AL24" i="25"/>
  <c r="AK24" i="25"/>
  <c r="AJ24" i="25"/>
  <c r="X24" i="25"/>
  <c r="W24" i="25"/>
  <c r="O24" i="25" s="1"/>
  <c r="K24" i="25"/>
  <c r="G24" i="25"/>
  <c r="D24" i="25"/>
  <c r="A24" i="25"/>
  <c r="S24" i="25" s="1"/>
  <c r="AI24" i="25" s="1"/>
  <c r="AZ24" i="25" s="1"/>
  <c r="BI23" i="25"/>
  <c r="BA23" i="25"/>
  <c r="AV23" i="25"/>
  <c r="AR23" i="25"/>
  <c r="BF23" i="25" s="1"/>
  <c r="AM23" i="25"/>
  <c r="AL23" i="25"/>
  <c r="BE23" i="25" s="1"/>
  <c r="AK23" i="25"/>
  <c r="AJ23" i="25"/>
  <c r="AW23" i="25" s="1"/>
  <c r="V23" i="25"/>
  <c r="U23" i="25"/>
  <c r="S23" i="25"/>
  <c r="AI23" i="25" s="1"/>
  <c r="BD23" i="25" s="1"/>
  <c r="M23" i="25"/>
  <c r="K23" i="25"/>
  <c r="G23" i="25"/>
  <c r="F23" i="25"/>
  <c r="E23" i="25"/>
  <c r="D23" i="25"/>
  <c r="C23" i="25"/>
  <c r="B23" i="25"/>
  <c r="L23" i="25" s="1"/>
  <c r="A23" i="25"/>
  <c r="AR22" i="25"/>
  <c r="BF22" i="25" s="1"/>
  <c r="AQ22" i="25"/>
  <c r="BB22" i="25" s="1"/>
  <c r="AM22" i="25"/>
  <c r="BI22" i="25" s="1"/>
  <c r="AL22" i="25"/>
  <c r="BE22" i="25" s="1"/>
  <c r="AK22" i="25"/>
  <c r="BA22" i="25" s="1"/>
  <c r="AJ22" i="25"/>
  <c r="AW22" i="25" s="1"/>
  <c r="X22" i="25"/>
  <c r="W22" i="25"/>
  <c r="O22" i="25" s="1"/>
  <c r="V22" i="25"/>
  <c r="S22" i="25"/>
  <c r="AI22" i="25" s="1"/>
  <c r="K22" i="25"/>
  <c r="G22" i="25"/>
  <c r="F22" i="25"/>
  <c r="E22" i="25"/>
  <c r="M22" i="25" s="1"/>
  <c r="D22" i="25"/>
  <c r="C22" i="25"/>
  <c r="B22" i="25"/>
  <c r="L22" i="25" s="1"/>
  <c r="A22" i="25"/>
  <c r="BI21" i="25"/>
  <c r="BB21" i="25"/>
  <c r="AW21" i="25"/>
  <c r="AR21" i="25"/>
  <c r="BF21" i="25" s="1"/>
  <c r="AQ21" i="25"/>
  <c r="AM21" i="25"/>
  <c r="AL21" i="25"/>
  <c r="BE21" i="25" s="1"/>
  <c r="AK21" i="25"/>
  <c r="BA21" i="25" s="1"/>
  <c r="AJ21" i="25"/>
  <c r="AI21" i="25"/>
  <c r="Y21" i="25"/>
  <c r="X21" i="25"/>
  <c r="W21" i="25"/>
  <c r="O21" i="25" s="1"/>
  <c r="U21" i="25"/>
  <c r="M21" i="25"/>
  <c r="G21" i="25"/>
  <c r="F21" i="25"/>
  <c r="E21" i="25"/>
  <c r="D21" i="25"/>
  <c r="C21" i="25"/>
  <c r="B21" i="25"/>
  <c r="L21" i="25" s="1"/>
  <c r="A21" i="25"/>
  <c r="S21" i="25" s="1"/>
  <c r="BE20" i="25"/>
  <c r="BA20" i="25"/>
  <c r="AR20" i="25"/>
  <c r="BF20" i="25" s="1"/>
  <c r="AM20" i="25"/>
  <c r="BI20" i="25" s="1"/>
  <c r="AL20" i="25"/>
  <c r="AK20" i="25"/>
  <c r="AJ20" i="25"/>
  <c r="AW20" i="25" s="1"/>
  <c r="W20" i="25"/>
  <c r="O20" i="25" s="1"/>
  <c r="Q20" i="25" s="1"/>
  <c r="M20" i="25"/>
  <c r="L20" i="25"/>
  <c r="G20" i="25"/>
  <c r="F20" i="25"/>
  <c r="E20" i="25"/>
  <c r="D20" i="25"/>
  <c r="C20" i="25"/>
  <c r="B20" i="25"/>
  <c r="A20" i="25"/>
  <c r="S20" i="25" s="1"/>
  <c r="AI20" i="25" s="1"/>
  <c r="BE19" i="25"/>
  <c r="AW19" i="25"/>
  <c r="AR19" i="25"/>
  <c r="BF19" i="25" s="1"/>
  <c r="AQ19" i="25"/>
  <c r="BB19" i="25" s="1"/>
  <c r="AM19" i="25"/>
  <c r="BI19" i="25" s="1"/>
  <c r="AL19" i="25"/>
  <c r="AK19" i="25"/>
  <c r="BA19" i="25" s="1"/>
  <c r="AJ19" i="25"/>
  <c r="Y19" i="25"/>
  <c r="V19" i="25"/>
  <c r="S19" i="25"/>
  <c r="AI19" i="25" s="1"/>
  <c r="K19" i="25"/>
  <c r="G19" i="25"/>
  <c r="F19" i="25"/>
  <c r="E19" i="25"/>
  <c r="M19" i="25" s="1"/>
  <c r="D19" i="25"/>
  <c r="C19" i="25"/>
  <c r="B19" i="25"/>
  <c r="L19" i="25" s="1"/>
  <c r="A19" i="25"/>
  <c r="BJ18" i="25"/>
  <c r="BI18" i="25"/>
  <c r="BF18" i="25"/>
  <c r="BE18" i="25"/>
  <c r="BB18" i="25"/>
  <c r="BA18" i="25"/>
  <c r="AX18" i="25"/>
  <c r="AW18" i="25"/>
  <c r="AA153" i="24"/>
  <c r="Z153" i="24"/>
  <c r="Y153" i="24"/>
  <c r="X153" i="24"/>
  <c r="W153" i="24"/>
  <c r="U49" i="24" s="1"/>
  <c r="V153" i="24"/>
  <c r="U153" i="24"/>
  <c r="T153" i="24"/>
  <c r="AA152" i="24"/>
  <c r="Z152" i="24"/>
  <c r="Y152" i="24"/>
  <c r="X152" i="24"/>
  <c r="AS48" i="24" s="1"/>
  <c r="BJ48" i="24" s="1"/>
  <c r="W152" i="24"/>
  <c r="V152" i="24"/>
  <c r="U152" i="24"/>
  <c r="T152" i="24"/>
  <c r="AA151" i="24"/>
  <c r="Z151" i="24"/>
  <c r="X47" i="24" s="1"/>
  <c r="Y151" i="24"/>
  <c r="X151" i="24"/>
  <c r="W151" i="24"/>
  <c r="U151" i="24"/>
  <c r="T151" i="24"/>
  <c r="V151" i="24" s="1"/>
  <c r="AP47" i="24" s="1"/>
  <c r="AX47" i="24" s="1"/>
  <c r="AA150" i="24"/>
  <c r="Z150" i="24"/>
  <c r="Y150" i="24"/>
  <c r="X150" i="24"/>
  <c r="W150" i="24"/>
  <c r="V150" i="24"/>
  <c r="AS46" i="24" s="1"/>
  <c r="BJ46" i="24" s="1"/>
  <c r="U150" i="24"/>
  <c r="T150" i="24"/>
  <c r="AA149" i="24"/>
  <c r="Z149" i="24"/>
  <c r="Y149" i="24"/>
  <c r="X149" i="24"/>
  <c r="AS45" i="24" s="1"/>
  <c r="BJ45" i="24" s="1"/>
  <c r="W149" i="24"/>
  <c r="V149" i="24"/>
  <c r="U149" i="24"/>
  <c r="T149" i="24"/>
  <c r="AA148" i="24"/>
  <c r="Z148" i="24"/>
  <c r="Y148" i="24"/>
  <c r="X148" i="24"/>
  <c r="W148" i="24"/>
  <c r="U148" i="24"/>
  <c r="T148" i="24"/>
  <c r="V148" i="24" s="1"/>
  <c r="AS44" i="24" s="1"/>
  <c r="BJ44" i="24" s="1"/>
  <c r="AA147" i="24"/>
  <c r="Z147" i="24"/>
  <c r="Y147" i="24"/>
  <c r="X147" i="24"/>
  <c r="W147" i="24"/>
  <c r="V147" i="24"/>
  <c r="U147" i="24"/>
  <c r="T147" i="24"/>
  <c r="AA146" i="24"/>
  <c r="Z146" i="24"/>
  <c r="Y146" i="24"/>
  <c r="W42" i="24" s="1"/>
  <c r="O42" i="24" s="1"/>
  <c r="Q42" i="24" s="1"/>
  <c r="X146" i="24"/>
  <c r="AS42" i="24" s="1"/>
  <c r="BJ42" i="24" s="1"/>
  <c r="W146" i="24"/>
  <c r="V146" i="24"/>
  <c r="U146" i="24"/>
  <c r="T146" i="24"/>
  <c r="AA145" i="24"/>
  <c r="AQ41" i="24" s="1"/>
  <c r="BB41" i="24" s="1"/>
  <c r="Z145" i="24"/>
  <c r="Y145" i="24"/>
  <c r="X145" i="24"/>
  <c r="W145" i="24"/>
  <c r="U145" i="24"/>
  <c r="T145" i="24"/>
  <c r="V145" i="24" s="1"/>
  <c r="AS41" i="24" s="1"/>
  <c r="BJ41" i="24" s="1"/>
  <c r="AA144" i="24"/>
  <c r="Z144" i="24"/>
  <c r="Y144" i="24"/>
  <c r="X144" i="24"/>
  <c r="W144" i="24"/>
  <c r="U40" i="24" s="1"/>
  <c r="V144" i="24"/>
  <c r="AS40" i="24" s="1"/>
  <c r="U144" i="24"/>
  <c r="T144" i="24"/>
  <c r="AA143" i="24"/>
  <c r="Z143" i="24"/>
  <c r="Y143" i="24"/>
  <c r="W39" i="24" s="1"/>
  <c r="O39" i="24" s="1"/>
  <c r="X143" i="24"/>
  <c r="V39" i="24" s="1"/>
  <c r="W143" i="24"/>
  <c r="V143" i="24"/>
  <c r="U143" i="24"/>
  <c r="T143" i="24"/>
  <c r="AA142" i="24"/>
  <c r="AQ38" i="24" s="1"/>
  <c r="BB38" i="24" s="1"/>
  <c r="Z142" i="24"/>
  <c r="Y142" i="24"/>
  <c r="X142" i="24"/>
  <c r="W142" i="24"/>
  <c r="U142" i="24"/>
  <c r="T142" i="24"/>
  <c r="V142" i="24" s="1"/>
  <c r="AS38" i="24" s="1"/>
  <c r="BJ38" i="24" s="1"/>
  <c r="AA141" i="24"/>
  <c r="Z141" i="24"/>
  <c r="Y141" i="24"/>
  <c r="X141" i="24"/>
  <c r="W141" i="24"/>
  <c r="U37" i="24" s="1"/>
  <c r="V141" i="24"/>
  <c r="T37" i="24" s="1"/>
  <c r="U141" i="24"/>
  <c r="T141" i="24"/>
  <c r="AA140" i="24"/>
  <c r="Z140" i="24"/>
  <c r="Y140" i="24"/>
  <c r="W36" i="24" s="1"/>
  <c r="O36" i="24" s="1"/>
  <c r="X140" i="24"/>
  <c r="AS36" i="24" s="1"/>
  <c r="BJ36" i="24" s="1"/>
  <c r="W140" i="24"/>
  <c r="V140" i="24"/>
  <c r="U140" i="24"/>
  <c r="T140" i="24"/>
  <c r="AA139" i="24"/>
  <c r="Y35" i="24" s="1"/>
  <c r="Z139" i="24"/>
  <c r="X35" i="24" s="1"/>
  <c r="Y139" i="24"/>
  <c r="X139" i="24"/>
  <c r="W139" i="24"/>
  <c r="U139" i="24"/>
  <c r="T139" i="24"/>
  <c r="V139" i="24" s="1"/>
  <c r="AA138" i="24"/>
  <c r="Z138" i="24"/>
  <c r="Y138" i="24"/>
  <c r="X138" i="24"/>
  <c r="W138" i="24"/>
  <c r="V138" i="24"/>
  <c r="AS34" i="24" s="1"/>
  <c r="BJ34" i="24" s="1"/>
  <c r="U138" i="24"/>
  <c r="T138" i="24"/>
  <c r="AA137" i="24"/>
  <c r="Z137" i="24"/>
  <c r="Y137" i="24"/>
  <c r="W33" i="24" s="1"/>
  <c r="O33" i="24" s="1"/>
  <c r="X137" i="24"/>
  <c r="V33" i="24" s="1"/>
  <c r="W137" i="24"/>
  <c r="V137" i="24"/>
  <c r="U137" i="24"/>
  <c r="T137" i="24"/>
  <c r="AA136" i="24"/>
  <c r="Z136" i="24"/>
  <c r="Y136" i="24"/>
  <c r="X136" i="24"/>
  <c r="W136" i="24"/>
  <c r="U136" i="24"/>
  <c r="T136" i="24"/>
  <c r="V136" i="24" s="1"/>
  <c r="AA135" i="24"/>
  <c r="Z135" i="24"/>
  <c r="Y135" i="24"/>
  <c r="X135" i="24"/>
  <c r="W135" i="24"/>
  <c r="U31" i="24" s="1"/>
  <c r="V135" i="24"/>
  <c r="AP31" i="24" s="1"/>
  <c r="AX31" i="24" s="1"/>
  <c r="U135" i="24"/>
  <c r="T135" i="24"/>
  <c r="AA134" i="24"/>
  <c r="Z134" i="24"/>
  <c r="Y134" i="24"/>
  <c r="X134" i="24"/>
  <c r="AS30" i="24" s="1"/>
  <c r="BJ30" i="24" s="1"/>
  <c r="W134" i="24"/>
  <c r="V134" i="24"/>
  <c r="U134" i="24"/>
  <c r="T134" i="24"/>
  <c r="AA133" i="24"/>
  <c r="Z133" i="24"/>
  <c r="Y133" i="24"/>
  <c r="X133" i="24"/>
  <c r="W133" i="24"/>
  <c r="U133" i="24"/>
  <c r="T133" i="24"/>
  <c r="V133" i="24" s="1"/>
  <c r="AA132" i="24"/>
  <c r="Z132" i="24"/>
  <c r="Y132" i="24"/>
  <c r="X132" i="24"/>
  <c r="W132" i="24"/>
  <c r="U28" i="24" s="1"/>
  <c r="V132" i="24"/>
  <c r="AS28" i="24" s="1"/>
  <c r="BJ28" i="24" s="1"/>
  <c r="U132" i="24"/>
  <c r="T132" i="24"/>
  <c r="AA131" i="24"/>
  <c r="Z131" i="24"/>
  <c r="Y131" i="24"/>
  <c r="X131" i="24"/>
  <c r="V27" i="24" s="1"/>
  <c r="W131" i="24"/>
  <c r="V131" i="24"/>
  <c r="U131" i="24"/>
  <c r="T131" i="24"/>
  <c r="AA130" i="24"/>
  <c r="AQ26" i="24" s="1"/>
  <c r="BB26" i="24" s="1"/>
  <c r="Z130" i="24"/>
  <c r="Y130" i="24"/>
  <c r="X130" i="24"/>
  <c r="W130" i="24"/>
  <c r="U130" i="24"/>
  <c r="T130" i="24"/>
  <c r="V130" i="24" s="1"/>
  <c r="AS26" i="24" s="1"/>
  <c r="BJ26" i="24" s="1"/>
  <c r="AA129" i="24"/>
  <c r="Z129" i="24"/>
  <c r="Y129" i="24"/>
  <c r="X129" i="24"/>
  <c r="W129" i="24"/>
  <c r="V129" i="24"/>
  <c r="AS25" i="24" s="1"/>
  <c r="U129" i="24"/>
  <c r="T129" i="24"/>
  <c r="AA128" i="24"/>
  <c r="Z128" i="24"/>
  <c r="Y128" i="24"/>
  <c r="W24" i="24" s="1"/>
  <c r="O24" i="24" s="1"/>
  <c r="X128" i="24"/>
  <c r="AS24" i="24" s="1"/>
  <c r="BJ24" i="24" s="1"/>
  <c r="W128" i="24"/>
  <c r="V128" i="24"/>
  <c r="U128" i="24"/>
  <c r="T128" i="24"/>
  <c r="AA127" i="24"/>
  <c r="Z127" i="24"/>
  <c r="X23" i="24" s="1"/>
  <c r="Y127" i="24"/>
  <c r="X127" i="24"/>
  <c r="W127" i="24"/>
  <c r="U127" i="24"/>
  <c r="T127" i="24"/>
  <c r="V127" i="24" s="1"/>
  <c r="AA126" i="24"/>
  <c r="Z126" i="24"/>
  <c r="Y126" i="24"/>
  <c r="X126" i="24"/>
  <c r="W126" i="24"/>
  <c r="U22" i="24" s="1"/>
  <c r="V126" i="24"/>
  <c r="AS22" i="24" s="1"/>
  <c r="BJ22" i="24" s="1"/>
  <c r="U126" i="24"/>
  <c r="T126" i="24"/>
  <c r="AA125" i="24"/>
  <c r="Z125" i="24"/>
  <c r="Y125" i="24"/>
  <c r="W21" i="24" s="1"/>
  <c r="O21" i="24" s="1"/>
  <c r="X125" i="24"/>
  <c r="V21" i="24" s="1"/>
  <c r="W125" i="24"/>
  <c r="V125" i="24"/>
  <c r="U125" i="24"/>
  <c r="T125" i="24"/>
  <c r="AA124" i="24"/>
  <c r="AQ20" i="24" s="1"/>
  <c r="BB20" i="24" s="1"/>
  <c r="Z124" i="24"/>
  <c r="X20" i="24" s="1"/>
  <c r="Y124" i="24"/>
  <c r="X124" i="24"/>
  <c r="W124" i="24"/>
  <c r="U124" i="24"/>
  <c r="T124" i="24"/>
  <c r="V124" i="24" s="1"/>
  <c r="AS20" i="24" s="1"/>
  <c r="BJ20" i="24" s="1"/>
  <c r="AA123" i="24"/>
  <c r="Z123" i="24"/>
  <c r="Y123" i="24"/>
  <c r="X123" i="24"/>
  <c r="V19" i="24" s="1"/>
  <c r="W123" i="24"/>
  <c r="U123" i="24"/>
  <c r="T123" i="24"/>
  <c r="C89" i="24"/>
  <c r="C88" i="24"/>
  <c r="C87" i="24"/>
  <c r="U47" i="24" s="1"/>
  <c r="C86" i="24"/>
  <c r="W46" i="24" s="1"/>
  <c r="O46" i="24" s="1"/>
  <c r="C85" i="24"/>
  <c r="C84" i="24"/>
  <c r="U44" i="24" s="1"/>
  <c r="C83" i="24"/>
  <c r="C82" i="24"/>
  <c r="U42" i="24" s="1"/>
  <c r="C81" i="24"/>
  <c r="C80" i="24"/>
  <c r="C79" i="24"/>
  <c r="C78" i="24"/>
  <c r="C77" i="24"/>
  <c r="C76" i="24"/>
  <c r="C75" i="24"/>
  <c r="C74" i="24"/>
  <c r="C73" i="24"/>
  <c r="C72" i="24"/>
  <c r="U32" i="24" s="1"/>
  <c r="C71" i="24"/>
  <c r="C70" i="24"/>
  <c r="U30" i="24" s="1"/>
  <c r="C69" i="24"/>
  <c r="C68" i="24"/>
  <c r="C67" i="24"/>
  <c r="C66" i="24"/>
  <c r="U26" i="24" s="1"/>
  <c r="C65" i="24"/>
  <c r="C64" i="24"/>
  <c r="C63" i="24"/>
  <c r="C62" i="24"/>
  <c r="C61" i="24"/>
  <c r="C60" i="24"/>
  <c r="W20" i="24" s="1"/>
  <c r="O20" i="24" s="1"/>
  <c r="C59" i="24"/>
  <c r="X19" i="24" s="1"/>
  <c r="S153" i="24"/>
  <c r="I153" i="24"/>
  <c r="H153" i="24"/>
  <c r="G153" i="24"/>
  <c r="F153" i="24"/>
  <c r="E153" i="24"/>
  <c r="D153" i="24"/>
  <c r="C153" i="24"/>
  <c r="B153" i="24"/>
  <c r="A153" i="24"/>
  <c r="S152" i="24"/>
  <c r="I152" i="24"/>
  <c r="H152" i="24"/>
  <c r="G152" i="24"/>
  <c r="F152" i="24"/>
  <c r="E152" i="24"/>
  <c r="D152" i="24"/>
  <c r="C152" i="24"/>
  <c r="B152" i="24"/>
  <c r="A152" i="24"/>
  <c r="S151" i="24"/>
  <c r="I151" i="24"/>
  <c r="H151" i="24"/>
  <c r="G151" i="24"/>
  <c r="F151" i="24"/>
  <c r="E151" i="24"/>
  <c r="D151" i="24"/>
  <c r="C151" i="24"/>
  <c r="B151" i="24"/>
  <c r="A151" i="24"/>
  <c r="S150" i="24"/>
  <c r="I150" i="24"/>
  <c r="H150" i="24"/>
  <c r="G150" i="24"/>
  <c r="F150" i="24"/>
  <c r="E150" i="24"/>
  <c r="D150" i="24"/>
  <c r="C150" i="24"/>
  <c r="B150" i="24"/>
  <c r="A150" i="24"/>
  <c r="S149" i="24"/>
  <c r="I149" i="24"/>
  <c r="H149" i="24"/>
  <c r="G149" i="24"/>
  <c r="F149" i="24"/>
  <c r="AM45" i="24" s="1"/>
  <c r="BI45" i="24" s="1"/>
  <c r="E149" i="24"/>
  <c r="D149" i="24"/>
  <c r="C149" i="24"/>
  <c r="B149" i="24"/>
  <c r="A149" i="24"/>
  <c r="S148" i="24"/>
  <c r="I148" i="24"/>
  <c r="H148" i="24"/>
  <c r="G148" i="24"/>
  <c r="F148" i="24"/>
  <c r="AM44" i="24" s="1"/>
  <c r="E148" i="24"/>
  <c r="D148" i="24"/>
  <c r="C148" i="24"/>
  <c r="B148" i="24"/>
  <c r="A148" i="24"/>
  <c r="AQ43" i="24"/>
  <c r="BB43" i="24" s="1"/>
  <c r="S147" i="24"/>
  <c r="I147" i="24"/>
  <c r="H147" i="24"/>
  <c r="G147" i="24"/>
  <c r="F147" i="24"/>
  <c r="AL43" i="24" s="1"/>
  <c r="BE43" i="24" s="1"/>
  <c r="E147" i="24"/>
  <c r="D147" i="24"/>
  <c r="C147" i="24"/>
  <c r="B147" i="24"/>
  <c r="A147" i="24"/>
  <c r="S146" i="24"/>
  <c r="I146" i="24"/>
  <c r="H146" i="24"/>
  <c r="G146" i="24"/>
  <c r="F146" i="24"/>
  <c r="AM42" i="24" s="1"/>
  <c r="BI42" i="24" s="1"/>
  <c r="E146" i="24"/>
  <c r="D146" i="24"/>
  <c r="C146" i="24"/>
  <c r="B146" i="24"/>
  <c r="A146" i="24"/>
  <c r="S145" i="24"/>
  <c r="I145" i="24"/>
  <c r="H145" i="24"/>
  <c r="G145" i="24"/>
  <c r="F145" i="24"/>
  <c r="AM41" i="24" s="1"/>
  <c r="BI41" i="24" s="1"/>
  <c r="E145" i="24"/>
  <c r="D145" i="24"/>
  <c r="C145" i="24"/>
  <c r="B145" i="24"/>
  <c r="A145" i="24"/>
  <c r="AQ40" i="24"/>
  <c r="S144" i="24"/>
  <c r="I144" i="24"/>
  <c r="H144" i="24"/>
  <c r="G144" i="24"/>
  <c r="F144" i="24"/>
  <c r="E144" i="24"/>
  <c r="D144" i="24"/>
  <c r="C144" i="24"/>
  <c r="B144" i="24"/>
  <c r="A144" i="24"/>
  <c r="S143" i="24"/>
  <c r="I143" i="24"/>
  <c r="H143" i="24"/>
  <c r="G143" i="24"/>
  <c r="F143" i="24"/>
  <c r="E143" i="24"/>
  <c r="D143" i="24"/>
  <c r="C143" i="24"/>
  <c r="B143" i="24"/>
  <c r="A143" i="24"/>
  <c r="S142" i="24"/>
  <c r="I142" i="24"/>
  <c r="H142" i="24"/>
  <c r="G142" i="24"/>
  <c r="F142" i="24"/>
  <c r="E142" i="24"/>
  <c r="D142" i="24"/>
  <c r="C142" i="24"/>
  <c r="B142" i="24"/>
  <c r="A142" i="24"/>
  <c r="S141" i="24"/>
  <c r="I141" i="24"/>
  <c r="H141" i="24"/>
  <c r="G141" i="24"/>
  <c r="F141" i="24"/>
  <c r="D37" i="24" s="1"/>
  <c r="E141" i="24"/>
  <c r="D141" i="24"/>
  <c r="C141" i="24"/>
  <c r="B141" i="24"/>
  <c r="A141" i="24"/>
  <c r="S140" i="24"/>
  <c r="I140" i="24"/>
  <c r="H140" i="24"/>
  <c r="G140" i="24"/>
  <c r="F140" i="24"/>
  <c r="E140" i="24"/>
  <c r="D140" i="24"/>
  <c r="C140" i="24"/>
  <c r="B140" i="24"/>
  <c r="A140" i="24"/>
  <c r="S139" i="24"/>
  <c r="I139" i="24"/>
  <c r="H139" i="24"/>
  <c r="G139" i="24"/>
  <c r="F139" i="24"/>
  <c r="E139" i="24"/>
  <c r="D139" i="24"/>
  <c r="C139" i="24"/>
  <c r="B139" i="24"/>
  <c r="A139" i="24"/>
  <c r="AQ34" i="24"/>
  <c r="S138" i="24"/>
  <c r="I138" i="24"/>
  <c r="H138" i="24"/>
  <c r="G138" i="24"/>
  <c r="F138" i="24"/>
  <c r="E138" i="24"/>
  <c r="D138" i="24"/>
  <c r="C138" i="24"/>
  <c r="B138" i="24"/>
  <c r="A138" i="24"/>
  <c r="S137" i="24"/>
  <c r="I137" i="24"/>
  <c r="H137" i="24"/>
  <c r="G137" i="24"/>
  <c r="F137" i="24"/>
  <c r="E137" i="24"/>
  <c r="D137" i="24"/>
  <c r="C137" i="24"/>
  <c r="B137" i="24"/>
  <c r="A137" i="24"/>
  <c r="S136" i="24"/>
  <c r="I136" i="24"/>
  <c r="H136" i="24"/>
  <c r="G136" i="24"/>
  <c r="F136" i="24"/>
  <c r="E136" i="24"/>
  <c r="D136" i="24"/>
  <c r="C136" i="24"/>
  <c r="B136" i="24"/>
  <c r="A136" i="24"/>
  <c r="S135" i="24"/>
  <c r="I135" i="24"/>
  <c r="H135" i="24"/>
  <c r="G135" i="24"/>
  <c r="F135" i="24"/>
  <c r="D31" i="24" s="1"/>
  <c r="E135" i="24"/>
  <c r="D135" i="24"/>
  <c r="C135" i="24"/>
  <c r="B135" i="24"/>
  <c r="A135" i="24"/>
  <c r="S134" i="24"/>
  <c r="I134" i="24"/>
  <c r="H134" i="24"/>
  <c r="G134" i="24"/>
  <c r="F134" i="24"/>
  <c r="E134" i="24"/>
  <c r="D134" i="24"/>
  <c r="C134" i="24"/>
  <c r="B134" i="24"/>
  <c r="A134" i="24"/>
  <c r="S133" i="24"/>
  <c r="I133" i="24"/>
  <c r="H133" i="24"/>
  <c r="G133" i="24"/>
  <c r="F133" i="24"/>
  <c r="E133" i="24"/>
  <c r="D133" i="24"/>
  <c r="C133" i="24"/>
  <c r="B133" i="24"/>
  <c r="A133" i="24"/>
  <c r="S132" i="24"/>
  <c r="I132" i="24"/>
  <c r="H132" i="24"/>
  <c r="G132" i="24"/>
  <c r="F132" i="24"/>
  <c r="E132" i="24"/>
  <c r="D132" i="24"/>
  <c r="C132" i="24"/>
  <c r="B132" i="24"/>
  <c r="A132" i="24"/>
  <c r="S131" i="24"/>
  <c r="I131" i="24"/>
  <c r="H131" i="24"/>
  <c r="G131" i="24"/>
  <c r="F131" i="24"/>
  <c r="E131" i="24"/>
  <c r="D131" i="24"/>
  <c r="C131" i="24"/>
  <c r="B131" i="24"/>
  <c r="A131" i="24"/>
  <c r="S130" i="24"/>
  <c r="I130" i="24"/>
  <c r="H130" i="24"/>
  <c r="G130" i="24"/>
  <c r="F130" i="24"/>
  <c r="E130" i="24"/>
  <c r="D130" i="24"/>
  <c r="C130" i="24"/>
  <c r="B130" i="24"/>
  <c r="A130" i="24"/>
  <c r="S129" i="24"/>
  <c r="I129" i="24"/>
  <c r="H129" i="24"/>
  <c r="G129" i="24"/>
  <c r="F129" i="24"/>
  <c r="AL25" i="24" s="1"/>
  <c r="E129" i="24"/>
  <c r="D129" i="24"/>
  <c r="C129" i="24"/>
  <c r="B129" i="24"/>
  <c r="A129" i="24"/>
  <c r="S128" i="24"/>
  <c r="I128" i="24"/>
  <c r="H128" i="24"/>
  <c r="G128" i="24"/>
  <c r="F128" i="24"/>
  <c r="E128" i="24"/>
  <c r="D128" i="24"/>
  <c r="C128" i="24"/>
  <c r="B128" i="24"/>
  <c r="A128" i="24"/>
  <c r="S127" i="24"/>
  <c r="I127" i="24"/>
  <c r="H127" i="24"/>
  <c r="G127" i="24"/>
  <c r="F127" i="24"/>
  <c r="E127" i="24"/>
  <c r="D127" i="24"/>
  <c r="C127" i="24"/>
  <c r="B127" i="24"/>
  <c r="A127" i="24"/>
  <c r="S126" i="24"/>
  <c r="I126" i="24"/>
  <c r="H126" i="24"/>
  <c r="G126" i="24"/>
  <c r="F126" i="24"/>
  <c r="E126" i="24"/>
  <c r="D126" i="24"/>
  <c r="C126" i="24"/>
  <c r="B126" i="24"/>
  <c r="A126" i="24"/>
  <c r="S125" i="24"/>
  <c r="I125" i="24"/>
  <c r="H125" i="24"/>
  <c r="G125" i="24"/>
  <c r="F125" i="24"/>
  <c r="E125" i="24"/>
  <c r="D125" i="24"/>
  <c r="C125" i="24"/>
  <c r="B125" i="24"/>
  <c r="A125" i="24"/>
  <c r="S124" i="24"/>
  <c r="I124" i="24"/>
  <c r="H124" i="24"/>
  <c r="G124" i="24"/>
  <c r="F124" i="24"/>
  <c r="E124" i="24"/>
  <c r="D124" i="24"/>
  <c r="C124" i="24"/>
  <c r="B124" i="24"/>
  <c r="A124" i="24"/>
  <c r="V123" i="24"/>
  <c r="AS19" i="24" s="1"/>
  <c r="BJ19" i="24" s="1"/>
  <c r="S123" i="24"/>
  <c r="I123" i="24"/>
  <c r="H123" i="24"/>
  <c r="G123" i="24"/>
  <c r="F123" i="24"/>
  <c r="AL19" i="24" s="1"/>
  <c r="BE19" i="24" s="1"/>
  <c r="E123" i="24"/>
  <c r="D123" i="24"/>
  <c r="C123" i="24"/>
  <c r="B123" i="24"/>
  <c r="A123" i="24"/>
  <c r="E89" i="24"/>
  <c r="D89" i="24"/>
  <c r="V49" i="24"/>
  <c r="B89" i="24"/>
  <c r="A89" i="24"/>
  <c r="E88" i="24"/>
  <c r="D88" i="24"/>
  <c r="B88" i="24"/>
  <c r="E48" i="24" s="1"/>
  <c r="A88" i="24"/>
  <c r="E87" i="24"/>
  <c r="D87" i="24"/>
  <c r="B87" i="24"/>
  <c r="A87" i="24"/>
  <c r="E86" i="24"/>
  <c r="D86" i="24"/>
  <c r="B86" i="24"/>
  <c r="C46" i="24" s="1"/>
  <c r="A86" i="24"/>
  <c r="O85" i="24"/>
  <c r="E85" i="24"/>
  <c r="D85" i="24"/>
  <c r="B85" i="24"/>
  <c r="A85" i="24"/>
  <c r="O84" i="24"/>
  <c r="E84" i="24"/>
  <c r="D84" i="24"/>
  <c r="B84" i="24"/>
  <c r="E44" i="24" s="1"/>
  <c r="A84" i="24"/>
  <c r="O83" i="24"/>
  <c r="E83" i="24"/>
  <c r="D83" i="24"/>
  <c r="B83" i="24"/>
  <c r="A83" i="24"/>
  <c r="O82" i="24"/>
  <c r="N82" i="24"/>
  <c r="E82" i="24"/>
  <c r="D82" i="24"/>
  <c r="B82" i="24"/>
  <c r="A82" i="24"/>
  <c r="V80" i="24"/>
  <c r="U80" i="24"/>
  <c r="T80" i="24"/>
  <c r="S80" i="24"/>
  <c r="R80" i="24"/>
  <c r="Q80" i="24"/>
  <c r="E81" i="24"/>
  <c r="D81" i="24"/>
  <c r="U41" i="24"/>
  <c r="B81" i="24"/>
  <c r="A81" i="24"/>
  <c r="E80" i="24"/>
  <c r="D80" i="24"/>
  <c r="B80" i="24"/>
  <c r="A80" i="24"/>
  <c r="O78" i="24"/>
  <c r="E79" i="24"/>
  <c r="D79" i="24"/>
  <c r="B79" i="24"/>
  <c r="A79" i="24"/>
  <c r="O77" i="24"/>
  <c r="E78" i="24"/>
  <c r="D78" i="24"/>
  <c r="B78" i="24"/>
  <c r="A78" i="24"/>
  <c r="O76" i="24"/>
  <c r="E77" i="24"/>
  <c r="D77" i="24"/>
  <c r="B77" i="24"/>
  <c r="G37" i="24" s="1"/>
  <c r="A77" i="24"/>
  <c r="O75" i="24"/>
  <c r="E76" i="24"/>
  <c r="D76" i="24"/>
  <c r="B76" i="24"/>
  <c r="A76" i="24"/>
  <c r="U73" i="24"/>
  <c r="T73" i="24"/>
  <c r="R73" i="24"/>
  <c r="Q73" i="24"/>
  <c r="E75" i="24"/>
  <c r="D75" i="24"/>
  <c r="B75" i="24"/>
  <c r="A75" i="24"/>
  <c r="E74" i="24"/>
  <c r="D74" i="24"/>
  <c r="B74" i="24"/>
  <c r="A74" i="24"/>
  <c r="E73" i="24"/>
  <c r="D73" i="24"/>
  <c r="B73" i="24"/>
  <c r="A73" i="24"/>
  <c r="E72" i="24"/>
  <c r="D72" i="24"/>
  <c r="B72" i="24"/>
  <c r="A72" i="24"/>
  <c r="E71" i="24"/>
  <c r="D71" i="24"/>
  <c r="B71" i="24"/>
  <c r="A71" i="24"/>
  <c r="E70" i="24"/>
  <c r="D70" i="24"/>
  <c r="B70" i="24"/>
  <c r="A70" i="24"/>
  <c r="E69" i="24"/>
  <c r="D69" i="24"/>
  <c r="B69" i="24"/>
  <c r="A69" i="24"/>
  <c r="E68" i="24"/>
  <c r="D68" i="24"/>
  <c r="B68" i="24"/>
  <c r="A68" i="24"/>
  <c r="E67" i="24"/>
  <c r="D67" i="24"/>
  <c r="B67" i="24"/>
  <c r="A67" i="24"/>
  <c r="E66" i="24"/>
  <c r="D66" i="24"/>
  <c r="B66" i="24"/>
  <c r="A66" i="24"/>
  <c r="E65" i="24"/>
  <c r="D65" i="24"/>
  <c r="B65" i="24"/>
  <c r="A65" i="24"/>
  <c r="E64" i="24"/>
  <c r="D64" i="24"/>
  <c r="B64" i="24"/>
  <c r="A64" i="24"/>
  <c r="E63" i="24"/>
  <c r="D63" i="24"/>
  <c r="B63" i="24"/>
  <c r="A63" i="24"/>
  <c r="E62" i="24"/>
  <c r="D62" i="24"/>
  <c r="B62" i="24"/>
  <c r="A62" i="24"/>
  <c r="E61" i="24"/>
  <c r="D61" i="24"/>
  <c r="B61" i="24"/>
  <c r="A61" i="24"/>
  <c r="E60" i="24"/>
  <c r="D60" i="24"/>
  <c r="B60" i="24"/>
  <c r="A60" i="24"/>
  <c r="E59" i="24"/>
  <c r="D59" i="24"/>
  <c r="B59" i="24"/>
  <c r="A59" i="24"/>
  <c r="BA49" i="24"/>
  <c r="AR49" i="24"/>
  <c r="BF49" i="24" s="1"/>
  <c r="AK49" i="24"/>
  <c r="AJ49" i="24"/>
  <c r="AW49" i="24" s="1"/>
  <c r="X49" i="24"/>
  <c r="W49" i="24"/>
  <c r="O49" i="24" s="1"/>
  <c r="G49" i="24"/>
  <c r="F49" i="24"/>
  <c r="E49" i="24"/>
  <c r="M49" i="24" s="1"/>
  <c r="C49" i="24"/>
  <c r="B49" i="24"/>
  <c r="L49" i="24" s="1"/>
  <c r="AW48" i="24"/>
  <c r="AK48" i="24"/>
  <c r="BA48" i="24" s="1"/>
  <c r="AJ48" i="24"/>
  <c r="X48" i="24"/>
  <c r="U48" i="24"/>
  <c r="T48" i="24"/>
  <c r="N48" i="24" s="1"/>
  <c r="S48" i="24"/>
  <c r="AI48" i="24" s="1"/>
  <c r="P48" i="24"/>
  <c r="M48" i="24"/>
  <c r="K48" i="24"/>
  <c r="G48" i="24"/>
  <c r="F48" i="24"/>
  <c r="D48" i="24"/>
  <c r="B48" i="24"/>
  <c r="L48" i="24" s="1"/>
  <c r="AR47" i="24"/>
  <c r="BF47" i="24" s="1"/>
  <c r="AL47" i="24"/>
  <c r="BE47" i="24" s="1"/>
  <c r="AK47" i="24"/>
  <c r="BA47" i="24" s="1"/>
  <c r="AJ47" i="24"/>
  <c r="AW47" i="24" s="1"/>
  <c r="AI47" i="24"/>
  <c r="S47" i="24"/>
  <c r="K47" i="24"/>
  <c r="G47" i="24"/>
  <c r="F47" i="24"/>
  <c r="E47" i="24"/>
  <c r="M47" i="24" s="1"/>
  <c r="C47" i="24"/>
  <c r="B47" i="24"/>
  <c r="L47" i="24" s="1"/>
  <c r="BH46" i="24"/>
  <c r="AZ46" i="24"/>
  <c r="AW46" i="24"/>
  <c r="AV46" i="24"/>
  <c r="AR46" i="24"/>
  <c r="BF46" i="24" s="1"/>
  <c r="AO46" i="24"/>
  <c r="AM46" i="24"/>
  <c r="BI46" i="24" s="1"/>
  <c r="AL46" i="24"/>
  <c r="BE46" i="24" s="1"/>
  <c r="AK46" i="24"/>
  <c r="BA46" i="24" s="1"/>
  <c r="AJ46" i="24"/>
  <c r="Y46" i="24"/>
  <c r="X46" i="24"/>
  <c r="V46" i="24"/>
  <c r="S46" i="24"/>
  <c r="AI46" i="24" s="1"/>
  <c r="BD46" i="24" s="1"/>
  <c r="K46" i="24"/>
  <c r="A46" i="24"/>
  <c r="BE45" i="24"/>
  <c r="AQ45" i="24"/>
  <c r="AP45" i="24"/>
  <c r="AX45" i="24" s="1"/>
  <c r="AL45" i="24"/>
  <c r="AK45" i="24"/>
  <c r="BA45" i="24" s="1"/>
  <c r="AJ45" i="24"/>
  <c r="X45" i="24"/>
  <c r="T45" i="24"/>
  <c r="N45" i="24" s="1"/>
  <c r="K45" i="24"/>
  <c r="G45" i="24"/>
  <c r="F45" i="24"/>
  <c r="E45" i="24"/>
  <c r="D45" i="24"/>
  <c r="C45" i="24"/>
  <c r="B45" i="24"/>
  <c r="A45" i="24"/>
  <c r="S45" i="24" s="1"/>
  <c r="AI45" i="24" s="1"/>
  <c r="AZ45" i="24" s="1"/>
  <c r="BI44" i="24"/>
  <c r="BH44" i="24"/>
  <c r="AR44" i="24"/>
  <c r="BF44" i="24" s="1"/>
  <c r="AQ44" i="24"/>
  <c r="BB44" i="24" s="1"/>
  <c r="AO44" i="24"/>
  <c r="AK44" i="24"/>
  <c r="BA44" i="24" s="1"/>
  <c r="AJ44" i="24"/>
  <c r="AW44" i="24" s="1"/>
  <c r="V44" i="24"/>
  <c r="M44" i="24"/>
  <c r="K44" i="24"/>
  <c r="G44" i="24"/>
  <c r="F44" i="24"/>
  <c r="B44" i="24"/>
  <c r="L44" i="24" s="1"/>
  <c r="A44" i="24"/>
  <c r="S44" i="24" s="1"/>
  <c r="AI44" i="24" s="1"/>
  <c r="BH43" i="24"/>
  <c r="BF43" i="24"/>
  <c r="BD43" i="24"/>
  <c r="AZ43" i="24"/>
  <c r="AR43" i="24"/>
  <c r="AO43" i="24"/>
  <c r="AK43" i="24"/>
  <c r="BA43" i="24" s="1"/>
  <c r="AJ43" i="24"/>
  <c r="AW43" i="24" s="1"/>
  <c r="Y43" i="24"/>
  <c r="X43" i="24"/>
  <c r="V43" i="24"/>
  <c r="S43" i="24"/>
  <c r="AI43" i="24" s="1"/>
  <c r="AV43" i="24" s="1"/>
  <c r="M43" i="24"/>
  <c r="K43" i="24"/>
  <c r="G43" i="24"/>
  <c r="F43" i="24"/>
  <c r="E43" i="24"/>
  <c r="C43" i="24"/>
  <c r="B43" i="24"/>
  <c r="L43" i="24" s="1"/>
  <c r="A43" i="24"/>
  <c r="BH42" i="24"/>
  <c r="AW42" i="24"/>
  <c r="AL42" i="24"/>
  <c r="BE42" i="24" s="1"/>
  <c r="AK42" i="24"/>
  <c r="BA42" i="24" s="1"/>
  <c r="AJ42" i="24"/>
  <c r="X42" i="24"/>
  <c r="T42" i="24"/>
  <c r="M42" i="24"/>
  <c r="K42" i="24"/>
  <c r="G42" i="24"/>
  <c r="F42" i="24"/>
  <c r="E42" i="24"/>
  <c r="D42" i="24"/>
  <c r="C42" i="24"/>
  <c r="B42" i="24"/>
  <c r="L42" i="24" s="1"/>
  <c r="A42" i="24"/>
  <c r="S42" i="24" s="1"/>
  <c r="AI42" i="24" s="1"/>
  <c r="AR41" i="24"/>
  <c r="BF41" i="24" s="1"/>
  <c r="AL41" i="24"/>
  <c r="BE41" i="24" s="1"/>
  <c r="AK41" i="24"/>
  <c r="BA41" i="24" s="1"/>
  <c r="AJ41" i="24"/>
  <c r="AW41" i="24" s="1"/>
  <c r="X41" i="24"/>
  <c r="W41" i="24"/>
  <c r="O41" i="24"/>
  <c r="M41" i="24"/>
  <c r="G41" i="24"/>
  <c r="F41" i="24"/>
  <c r="E41" i="24"/>
  <c r="D41" i="24"/>
  <c r="C41" i="24"/>
  <c r="B41" i="24"/>
  <c r="L41" i="24" s="1"/>
  <c r="A41" i="24"/>
  <c r="S41" i="24" s="1"/>
  <c r="AI41" i="24" s="1"/>
  <c r="BF40" i="24"/>
  <c r="BB40" i="24"/>
  <c r="AW40" i="24"/>
  <c r="AR40" i="24"/>
  <c r="AM40" i="24"/>
  <c r="AL40" i="24"/>
  <c r="AK40" i="24"/>
  <c r="AJ40" i="24"/>
  <c r="Y40" i="24"/>
  <c r="X40" i="24"/>
  <c r="W40" i="24"/>
  <c r="O40" i="24" s="1"/>
  <c r="S40" i="24"/>
  <c r="AI40" i="24" s="1"/>
  <c r="L40" i="24"/>
  <c r="K40" i="24"/>
  <c r="G40" i="24"/>
  <c r="F40" i="24"/>
  <c r="E40" i="24"/>
  <c r="D40" i="24"/>
  <c r="C40" i="24"/>
  <c r="B40" i="24"/>
  <c r="A40" i="24"/>
  <c r="BI39" i="24"/>
  <c r="BE39" i="24"/>
  <c r="BA39" i="24"/>
  <c r="AW39" i="24"/>
  <c r="AR39" i="24"/>
  <c r="BF39" i="24" s="1"/>
  <c r="AQ39" i="24"/>
  <c r="BB39" i="24" s="1"/>
  <c r="AP39" i="24"/>
  <c r="AX39" i="24" s="1"/>
  <c r="AM39" i="24"/>
  <c r="AL39" i="24"/>
  <c r="AK39" i="24"/>
  <c r="AJ39" i="24"/>
  <c r="Y39" i="24"/>
  <c r="X39" i="24"/>
  <c r="U39" i="24"/>
  <c r="T39" i="24"/>
  <c r="N39" i="24" s="1"/>
  <c r="M39" i="24"/>
  <c r="G39" i="24"/>
  <c r="F39" i="24"/>
  <c r="E39" i="24"/>
  <c r="D39" i="24"/>
  <c r="C39" i="24"/>
  <c r="B39" i="24"/>
  <c r="L39" i="24" s="1"/>
  <c r="A39" i="24"/>
  <c r="BI38" i="24"/>
  <c r="AR38" i="24"/>
  <c r="BF38" i="24" s="1"/>
  <c r="AM38" i="24"/>
  <c r="AL38" i="24"/>
  <c r="BE38" i="24" s="1"/>
  <c r="AK38" i="24"/>
  <c r="BA38" i="24" s="1"/>
  <c r="AJ38" i="24"/>
  <c r="AW38" i="24" s="1"/>
  <c r="U38" i="24"/>
  <c r="G38" i="24"/>
  <c r="F38" i="24"/>
  <c r="C38" i="24"/>
  <c r="A38" i="24"/>
  <c r="K38" i="24" s="1"/>
  <c r="BF37" i="24"/>
  <c r="BB37" i="24"/>
  <c r="AR37" i="24"/>
  <c r="AQ37" i="24"/>
  <c r="AK37" i="24"/>
  <c r="BA37" i="24" s="1"/>
  <c r="AJ37" i="24"/>
  <c r="AW37" i="24" s="1"/>
  <c r="Y37" i="24"/>
  <c r="X37" i="24"/>
  <c r="W37" i="24"/>
  <c r="O37" i="24" s="1"/>
  <c r="V37" i="24"/>
  <c r="S37" i="24"/>
  <c r="AI37" i="24" s="1"/>
  <c r="K37" i="24"/>
  <c r="F37" i="24"/>
  <c r="E37" i="24"/>
  <c r="M37" i="24" s="1"/>
  <c r="C37" i="24"/>
  <c r="B37" i="24"/>
  <c r="L37" i="24" s="1"/>
  <c r="A37" i="24"/>
  <c r="BI36" i="24"/>
  <c r="BE36" i="24"/>
  <c r="AW36" i="24"/>
  <c r="AM36" i="24"/>
  <c r="AL36" i="24"/>
  <c r="AK36" i="24"/>
  <c r="BA36" i="24" s="1"/>
  <c r="AJ36" i="24"/>
  <c r="U36" i="24"/>
  <c r="T36" i="24"/>
  <c r="N36" i="24" s="1"/>
  <c r="M36" i="24"/>
  <c r="G36" i="24"/>
  <c r="F36" i="24"/>
  <c r="E36" i="24"/>
  <c r="D36" i="24"/>
  <c r="C36" i="24"/>
  <c r="B36" i="24"/>
  <c r="L36" i="24" s="1"/>
  <c r="A36" i="24"/>
  <c r="BI35" i="24"/>
  <c r="AV35" i="24"/>
  <c r="AR35" i="24"/>
  <c r="BF35" i="24" s="1"/>
  <c r="AM35" i="24"/>
  <c r="AK35" i="24"/>
  <c r="BA35" i="24" s="1"/>
  <c r="AJ35" i="24"/>
  <c r="AW35" i="24" s="1"/>
  <c r="W35" i="24"/>
  <c r="O35" i="24" s="1"/>
  <c r="U35" i="24"/>
  <c r="S35" i="24"/>
  <c r="AI35" i="24" s="1"/>
  <c r="AO35" i="24" s="1"/>
  <c r="M35" i="24"/>
  <c r="L35" i="24"/>
  <c r="G35" i="24"/>
  <c r="F35" i="24"/>
  <c r="E35" i="24"/>
  <c r="C35" i="24"/>
  <c r="B35" i="24"/>
  <c r="A35" i="24"/>
  <c r="K35" i="24" s="1"/>
  <c r="BF34" i="24"/>
  <c r="BB34" i="24"/>
  <c r="AR34" i="24"/>
  <c r="AM34" i="24"/>
  <c r="BI34" i="24" s="1"/>
  <c r="AL34" i="24"/>
  <c r="BE34" i="24" s="1"/>
  <c r="AK34" i="24"/>
  <c r="BA34" i="24" s="1"/>
  <c r="AJ34" i="24"/>
  <c r="AW34" i="24" s="1"/>
  <c r="Y34" i="24"/>
  <c r="X34" i="24"/>
  <c r="W34" i="24"/>
  <c r="U34" i="24"/>
  <c r="S34" i="24"/>
  <c r="AI34" i="24" s="1"/>
  <c r="O34" i="24"/>
  <c r="Q34" i="24" s="1"/>
  <c r="K34" i="24"/>
  <c r="G34" i="24"/>
  <c r="F34" i="24"/>
  <c r="E34" i="24"/>
  <c r="M34" i="24" s="1"/>
  <c r="D34" i="24"/>
  <c r="C34" i="24"/>
  <c r="B34" i="24"/>
  <c r="L34" i="24" s="1"/>
  <c r="A34" i="24"/>
  <c r="BI33" i="24"/>
  <c r="BE33" i="24"/>
  <c r="BA33" i="24"/>
  <c r="AW33" i="24"/>
  <c r="AQ33" i="24"/>
  <c r="BB33" i="24" s="1"/>
  <c r="AP33" i="24"/>
  <c r="AX33" i="24" s="1"/>
  <c r="AM33" i="24"/>
  <c r="AL33" i="24"/>
  <c r="AK33" i="24"/>
  <c r="AJ33" i="24"/>
  <c r="Y33" i="24"/>
  <c r="X33" i="24"/>
  <c r="U33" i="24"/>
  <c r="T33" i="24"/>
  <c r="N33" i="24"/>
  <c r="P33" i="24" s="1"/>
  <c r="G33" i="24"/>
  <c r="F33" i="24"/>
  <c r="E33" i="24"/>
  <c r="M33" i="24" s="1"/>
  <c r="D33" i="24"/>
  <c r="C33" i="24"/>
  <c r="B33" i="24"/>
  <c r="L33" i="24" s="1"/>
  <c r="A33" i="24"/>
  <c r="BI32" i="24"/>
  <c r="BA32" i="24"/>
  <c r="AR32" i="24"/>
  <c r="BF32" i="24" s="1"/>
  <c r="AM32" i="24"/>
  <c r="AL32" i="24"/>
  <c r="BE32" i="24" s="1"/>
  <c r="AK32" i="24"/>
  <c r="AJ32" i="24"/>
  <c r="AW32" i="24" s="1"/>
  <c r="V32" i="24"/>
  <c r="S32" i="24"/>
  <c r="AI32" i="24" s="1"/>
  <c r="AO32" i="24" s="1"/>
  <c r="M32" i="24"/>
  <c r="G32" i="24"/>
  <c r="F32" i="24"/>
  <c r="E32" i="24"/>
  <c r="D32" i="24"/>
  <c r="C32" i="24"/>
  <c r="B32" i="24"/>
  <c r="L32" i="24" s="1"/>
  <c r="A32" i="24"/>
  <c r="K32" i="24" s="1"/>
  <c r="AZ31" i="24"/>
  <c r="AR31" i="24"/>
  <c r="BF31" i="24" s="1"/>
  <c r="AQ31" i="24"/>
  <c r="BB31" i="24" s="1"/>
  <c r="AK31" i="24"/>
  <c r="BA31" i="24" s="1"/>
  <c r="AJ31" i="24"/>
  <c r="AW31" i="24" s="1"/>
  <c r="AI31" i="24"/>
  <c r="BH31" i="24" s="1"/>
  <c r="Y31" i="24"/>
  <c r="X31" i="24"/>
  <c r="W31" i="24"/>
  <c r="O31" i="24" s="1"/>
  <c r="V31" i="24"/>
  <c r="S31" i="24"/>
  <c r="K31" i="24"/>
  <c r="G31" i="24"/>
  <c r="F31" i="24"/>
  <c r="E31" i="24"/>
  <c r="M31" i="24" s="1"/>
  <c r="C31" i="24"/>
  <c r="B31" i="24"/>
  <c r="L31" i="24" s="1"/>
  <c r="A31" i="24"/>
  <c r="BI30" i="24"/>
  <c r="BA30" i="24"/>
  <c r="AP30" i="24"/>
  <c r="AM30" i="24"/>
  <c r="AL30" i="24"/>
  <c r="AK30" i="24"/>
  <c r="AJ30" i="24"/>
  <c r="AJ52" i="24" s="1"/>
  <c r="X30" i="24"/>
  <c r="W30" i="24"/>
  <c r="O30" i="24" s="1"/>
  <c r="V30" i="24"/>
  <c r="T30" i="24"/>
  <c r="G30" i="24"/>
  <c r="F30" i="24"/>
  <c r="E30" i="24"/>
  <c r="D30" i="24"/>
  <c r="C30" i="24"/>
  <c r="B30" i="24"/>
  <c r="L30" i="24" s="1"/>
  <c r="A30" i="24"/>
  <c r="BI29" i="24"/>
  <c r="AR29" i="24"/>
  <c r="BF29" i="24" s="1"/>
  <c r="AQ29" i="24"/>
  <c r="BB29" i="24" s="1"/>
  <c r="AM29" i="24"/>
  <c r="AL29" i="24"/>
  <c r="BE29" i="24" s="1"/>
  <c r="AK29" i="24"/>
  <c r="BA29" i="24" s="1"/>
  <c r="AJ29" i="24"/>
  <c r="AW29" i="24" s="1"/>
  <c r="X29" i="24"/>
  <c r="W29" i="24"/>
  <c r="O29" i="24" s="1"/>
  <c r="Q29" i="24" s="1"/>
  <c r="V29" i="24"/>
  <c r="M29" i="24"/>
  <c r="G29" i="24"/>
  <c r="F29" i="24"/>
  <c r="E29" i="24"/>
  <c r="D29" i="24"/>
  <c r="C29" i="24"/>
  <c r="B29" i="24"/>
  <c r="L29" i="24" s="1"/>
  <c r="A29" i="24"/>
  <c r="S29" i="24" s="1"/>
  <c r="AI29" i="24" s="1"/>
  <c r="BF28" i="24"/>
  <c r="AW28" i="24"/>
  <c r="AR28" i="24"/>
  <c r="AQ28" i="24"/>
  <c r="BB28" i="24" s="1"/>
  <c r="AP28" i="24"/>
  <c r="AX28" i="24" s="1"/>
  <c r="AM28" i="24"/>
  <c r="BI28" i="24" s="1"/>
  <c r="AL28" i="24"/>
  <c r="BE28" i="24" s="1"/>
  <c r="AK28" i="24"/>
  <c r="BA28" i="24" s="1"/>
  <c r="AJ28" i="24"/>
  <c r="Y28" i="24"/>
  <c r="X28" i="24"/>
  <c r="W28" i="24"/>
  <c r="S28" i="24"/>
  <c r="AI28" i="24" s="1"/>
  <c r="O28" i="24"/>
  <c r="Q28" i="24" s="1"/>
  <c r="M28" i="24"/>
  <c r="L28" i="24"/>
  <c r="K28" i="24"/>
  <c r="G28" i="24"/>
  <c r="F28" i="24"/>
  <c r="E28" i="24"/>
  <c r="D28" i="24"/>
  <c r="C28" i="24"/>
  <c r="B28" i="24"/>
  <c r="A28" i="24"/>
  <c r="BI27" i="24"/>
  <c r="BE27" i="24"/>
  <c r="AW27" i="24"/>
  <c r="AQ27" i="24"/>
  <c r="BB27" i="24" s="1"/>
  <c r="AP27" i="24"/>
  <c r="AX27" i="24" s="1"/>
  <c r="AM27" i="24"/>
  <c r="AL27" i="24"/>
  <c r="AK27" i="24"/>
  <c r="BA27" i="24" s="1"/>
  <c r="AJ27" i="24"/>
  <c r="Y27" i="24"/>
  <c r="X27" i="24"/>
  <c r="W27" i="24"/>
  <c r="O27" i="24" s="1"/>
  <c r="U27" i="24"/>
  <c r="T27" i="24"/>
  <c r="G27" i="24"/>
  <c r="F27" i="24"/>
  <c r="E27" i="24"/>
  <c r="M27" i="24" s="1"/>
  <c r="D27" i="24"/>
  <c r="C27" i="24"/>
  <c r="B27" i="24"/>
  <c r="L27" i="24" s="1"/>
  <c r="A27" i="24"/>
  <c r="S27" i="24" s="1"/>
  <c r="AI27" i="24" s="1"/>
  <c r="BI26" i="24"/>
  <c r="AR26" i="24"/>
  <c r="AM26" i="24"/>
  <c r="AL26" i="24"/>
  <c r="BE26" i="24" s="1"/>
  <c r="AK26" i="24"/>
  <c r="BA26" i="24" s="1"/>
  <c r="AJ26" i="24"/>
  <c r="AW26" i="24" s="1"/>
  <c r="V26" i="24"/>
  <c r="G26" i="24"/>
  <c r="F26" i="24"/>
  <c r="E26" i="24"/>
  <c r="M26" i="24" s="1"/>
  <c r="D26" i="24"/>
  <c r="C26" i="24"/>
  <c r="B26" i="24"/>
  <c r="L26" i="24" s="1"/>
  <c r="A26" i="24"/>
  <c r="S26" i="24" s="1"/>
  <c r="AI26" i="24" s="1"/>
  <c r="BF25" i="24"/>
  <c r="BB25" i="24"/>
  <c r="AW25" i="24"/>
  <c r="AR25" i="24"/>
  <c r="AQ25" i="24"/>
  <c r="AM25" i="24"/>
  <c r="AK25" i="24"/>
  <c r="AK53" i="24" s="1"/>
  <c r="AJ25" i="24"/>
  <c r="Y25" i="24"/>
  <c r="X25" i="24"/>
  <c r="W25" i="24"/>
  <c r="O25" i="24" s="1"/>
  <c r="Q25" i="24" s="1"/>
  <c r="V25" i="24"/>
  <c r="U25" i="24"/>
  <c r="S25" i="24"/>
  <c r="AI25" i="24" s="1"/>
  <c r="M25" i="24"/>
  <c r="L25" i="24"/>
  <c r="K25" i="24"/>
  <c r="G25" i="24"/>
  <c r="F25" i="24"/>
  <c r="E25" i="24"/>
  <c r="C25" i="24"/>
  <c r="B25" i="24"/>
  <c r="A25" i="24"/>
  <c r="BI24" i="24"/>
  <c r="BE24" i="24"/>
  <c r="AW24" i="24"/>
  <c r="AP24" i="24"/>
  <c r="AX24" i="24" s="1"/>
  <c r="AM24" i="24"/>
  <c r="AL24" i="24"/>
  <c r="AK24" i="24"/>
  <c r="BA24" i="24" s="1"/>
  <c r="AJ24" i="24"/>
  <c r="U24" i="24"/>
  <c r="T24" i="24"/>
  <c r="N24" i="24" s="1"/>
  <c r="G24" i="24"/>
  <c r="F24" i="24"/>
  <c r="E24" i="24"/>
  <c r="M24" i="24" s="1"/>
  <c r="D24" i="24"/>
  <c r="C24" i="24"/>
  <c r="B24" i="24"/>
  <c r="L24" i="24" s="1"/>
  <c r="A24" i="24"/>
  <c r="S24" i="24" s="1"/>
  <c r="AI24" i="24" s="1"/>
  <c r="BI23" i="24"/>
  <c r="BA23" i="24"/>
  <c r="AR23" i="24"/>
  <c r="BF23" i="24" s="1"/>
  <c r="AM23" i="24"/>
  <c r="AL23" i="24"/>
  <c r="BE23" i="24" s="1"/>
  <c r="AK23" i="24"/>
  <c r="AJ23" i="24"/>
  <c r="AW23" i="24" s="1"/>
  <c r="V23" i="24"/>
  <c r="U23" i="24"/>
  <c r="G23" i="24"/>
  <c r="F23" i="24"/>
  <c r="E23" i="24"/>
  <c r="M23" i="24" s="1"/>
  <c r="D23" i="24"/>
  <c r="C23" i="24"/>
  <c r="B23" i="24"/>
  <c r="L23" i="24" s="1"/>
  <c r="A23" i="24"/>
  <c r="S23" i="24" s="1"/>
  <c r="AI23" i="24" s="1"/>
  <c r="BB22" i="24"/>
  <c r="AW22" i="24"/>
  <c r="AR22" i="24"/>
  <c r="BF22" i="24" s="1"/>
  <c r="AQ22" i="24"/>
  <c r="AM22" i="24"/>
  <c r="BI22" i="24" s="1"/>
  <c r="AL22" i="24"/>
  <c r="BE22" i="24" s="1"/>
  <c r="AK22" i="24"/>
  <c r="BA22" i="24" s="1"/>
  <c r="AJ22" i="24"/>
  <c r="Y22" i="24"/>
  <c r="X22" i="24"/>
  <c r="W22" i="24"/>
  <c r="O22" i="24" s="1"/>
  <c r="V22" i="24"/>
  <c r="S22" i="24"/>
  <c r="AI22" i="24" s="1"/>
  <c r="L22" i="24"/>
  <c r="K22" i="24"/>
  <c r="G22" i="24"/>
  <c r="F22" i="24"/>
  <c r="E22" i="24"/>
  <c r="M22" i="24" s="1"/>
  <c r="D22" i="24"/>
  <c r="C22" i="24"/>
  <c r="B22" i="24"/>
  <c r="A22" i="24"/>
  <c r="BI21" i="24"/>
  <c r="BE21" i="24"/>
  <c r="AW21" i="24"/>
  <c r="AR21" i="24"/>
  <c r="BF21" i="24" s="1"/>
  <c r="AQ21" i="24"/>
  <c r="BB21" i="24" s="1"/>
  <c r="AP21" i="24"/>
  <c r="AX21" i="24" s="1"/>
  <c r="AM21" i="24"/>
  <c r="AL21" i="24"/>
  <c r="AK21" i="24"/>
  <c r="BA21" i="24" s="1"/>
  <c r="AJ21" i="24"/>
  <c r="Y21" i="24"/>
  <c r="X21" i="24"/>
  <c r="U21" i="24"/>
  <c r="T21" i="24"/>
  <c r="G21" i="24"/>
  <c r="F21" i="24"/>
  <c r="E21" i="24"/>
  <c r="M21" i="24" s="1"/>
  <c r="D21" i="24"/>
  <c r="C21" i="24"/>
  <c r="B21" i="24"/>
  <c r="L21" i="24" s="1"/>
  <c r="A21" i="24"/>
  <c r="S21" i="24" s="1"/>
  <c r="AI21" i="24" s="1"/>
  <c r="BI20" i="24"/>
  <c r="AR20" i="24"/>
  <c r="BF20" i="24" s="1"/>
  <c r="AM20" i="24"/>
  <c r="AL20" i="24"/>
  <c r="BE20" i="24" s="1"/>
  <c r="AK20" i="24"/>
  <c r="BA20" i="24" s="1"/>
  <c r="AJ20" i="24"/>
  <c r="AW20" i="24" s="1"/>
  <c r="G20" i="24"/>
  <c r="F20" i="24"/>
  <c r="E20" i="24"/>
  <c r="M20" i="24" s="1"/>
  <c r="D20" i="24"/>
  <c r="C20" i="24"/>
  <c r="B20" i="24"/>
  <c r="L20" i="24" s="1"/>
  <c r="A20" i="24"/>
  <c r="BD19" i="24"/>
  <c r="AW19" i="24"/>
  <c r="AV19" i="24"/>
  <c r="AR19" i="24"/>
  <c r="BF19" i="24" s="1"/>
  <c r="AQ19" i="24"/>
  <c r="BB19" i="24" s="1"/>
  <c r="AM19" i="24"/>
  <c r="BI19" i="24" s="1"/>
  <c r="AK19" i="24"/>
  <c r="BA19" i="24" s="1"/>
  <c r="AJ19" i="24"/>
  <c r="Y19" i="24"/>
  <c r="W19" i="24"/>
  <c r="O19" i="24" s="1"/>
  <c r="S19" i="24"/>
  <c r="AI19" i="24" s="1"/>
  <c r="L19" i="24"/>
  <c r="K19" i="24"/>
  <c r="G19" i="24"/>
  <c r="F19" i="24"/>
  <c r="E19" i="24"/>
  <c r="M19" i="24" s="1"/>
  <c r="C19" i="24"/>
  <c r="B19" i="24"/>
  <c r="A19" i="24"/>
  <c r="BJ18" i="24"/>
  <c r="BI18" i="24"/>
  <c r="BF18" i="24"/>
  <c r="BE18" i="24"/>
  <c r="BB18" i="24"/>
  <c r="BA18" i="24"/>
  <c r="AX18" i="24"/>
  <c r="AW18" i="24"/>
  <c r="AA153" i="22"/>
  <c r="AA152" i="22"/>
  <c r="AA151" i="22"/>
  <c r="AA150" i="22"/>
  <c r="AQ46" i="22" s="1"/>
  <c r="BB46" i="22" s="1"/>
  <c r="AA149" i="22"/>
  <c r="AA148" i="22"/>
  <c r="AA147" i="22"/>
  <c r="AA146" i="22"/>
  <c r="AA145" i="22"/>
  <c r="AA144" i="22"/>
  <c r="AQ40" i="22" s="1"/>
  <c r="BB40" i="22" s="1"/>
  <c r="AA143" i="22"/>
  <c r="AA142" i="22"/>
  <c r="AA141" i="22"/>
  <c r="AA140" i="22"/>
  <c r="AA139" i="22"/>
  <c r="Y35" i="22" s="1"/>
  <c r="AA138" i="22"/>
  <c r="AP34" i="22" s="1"/>
  <c r="AX34" i="22" s="1"/>
  <c r="AA137" i="22"/>
  <c r="AA136" i="22"/>
  <c r="AA135" i="22"/>
  <c r="AA134" i="22"/>
  <c r="AA133" i="22"/>
  <c r="AA132" i="22"/>
  <c r="AQ28" i="22" s="1"/>
  <c r="BB28" i="22" s="1"/>
  <c r="AA131" i="22"/>
  <c r="AA130" i="22"/>
  <c r="AA129" i="22"/>
  <c r="AA128" i="22"/>
  <c r="AA127" i="22"/>
  <c r="AA126" i="22"/>
  <c r="AQ22" i="22" s="1"/>
  <c r="BB22" i="22" s="1"/>
  <c r="AA125" i="22"/>
  <c r="AA124" i="22"/>
  <c r="AQ20" i="22" s="1"/>
  <c r="BB20" i="22" s="1"/>
  <c r="AA123" i="22"/>
  <c r="AQ19" i="22" s="1"/>
  <c r="BB19" i="22" s="1"/>
  <c r="Z153" i="22"/>
  <c r="X49" i="22" s="1"/>
  <c r="Z152" i="22"/>
  <c r="Z151" i="22"/>
  <c r="Z150" i="22"/>
  <c r="Z149" i="22"/>
  <c r="Z148" i="22"/>
  <c r="Z147" i="22"/>
  <c r="X43" i="22" s="1"/>
  <c r="Z146" i="22"/>
  <c r="Z145" i="22"/>
  <c r="Z144" i="22"/>
  <c r="Z143" i="22"/>
  <c r="Z142" i="22"/>
  <c r="Z141" i="22"/>
  <c r="Z140" i="22"/>
  <c r="X36" i="22" s="1"/>
  <c r="Z139" i="22"/>
  <c r="Z138" i="22"/>
  <c r="X34" i="22" s="1"/>
  <c r="Z137" i="22"/>
  <c r="Z136" i="22"/>
  <c r="X32" i="22" s="1"/>
  <c r="Z135" i="22"/>
  <c r="Z134" i="22"/>
  <c r="X30" i="22" s="1"/>
  <c r="Z133" i="22"/>
  <c r="Z132" i="22"/>
  <c r="Z131" i="22"/>
  <c r="Z130" i="22"/>
  <c r="Z129" i="22"/>
  <c r="Z128" i="22"/>
  <c r="X24" i="22" s="1"/>
  <c r="Z127" i="22"/>
  <c r="Z126" i="22"/>
  <c r="Z125" i="22"/>
  <c r="Z124" i="22"/>
  <c r="Z123" i="22"/>
  <c r="Y153" i="22"/>
  <c r="W49" i="22" s="1"/>
  <c r="O49" i="22" s="1"/>
  <c r="Y152" i="22"/>
  <c r="Y151" i="22"/>
  <c r="Y150" i="22"/>
  <c r="Y149" i="22"/>
  <c r="Y148" i="22"/>
  <c r="Y147" i="22"/>
  <c r="AR43" i="22" s="1"/>
  <c r="BF43" i="22" s="1"/>
  <c r="Y146" i="22"/>
  <c r="Y145" i="22"/>
  <c r="Y144" i="22"/>
  <c r="Y143" i="22"/>
  <c r="Y142" i="22"/>
  <c r="W38" i="22" s="1"/>
  <c r="O38" i="22" s="1"/>
  <c r="Q38" i="22" s="1"/>
  <c r="Y141" i="22"/>
  <c r="AR37" i="22" s="1"/>
  <c r="BF37" i="22" s="1"/>
  <c r="Y140" i="22"/>
  <c r="Y139" i="22"/>
  <c r="Y138" i="22"/>
  <c r="Y137" i="22"/>
  <c r="Y136" i="22"/>
  <c r="AR32" i="22" s="1"/>
  <c r="BF32" i="22" s="1"/>
  <c r="Y135" i="22"/>
  <c r="W31" i="22" s="1"/>
  <c r="O31" i="22" s="1"/>
  <c r="Y134" i="22"/>
  <c r="Y133" i="22"/>
  <c r="Y132" i="22"/>
  <c r="Y131" i="22"/>
  <c r="Y130" i="22"/>
  <c r="AR26" i="22" s="1"/>
  <c r="BF26" i="22" s="1"/>
  <c r="Y129" i="22"/>
  <c r="Y128" i="22"/>
  <c r="Y127" i="22"/>
  <c r="Y126" i="22"/>
  <c r="Y125" i="22"/>
  <c r="Y124" i="22"/>
  <c r="Y123" i="22"/>
  <c r="X153" i="22"/>
  <c r="X152" i="22"/>
  <c r="X151" i="22"/>
  <c r="X150" i="22"/>
  <c r="X149" i="22"/>
  <c r="X148" i="22"/>
  <c r="X147" i="22"/>
  <c r="X146" i="22"/>
  <c r="V42" i="22" s="1"/>
  <c r="X145" i="22"/>
  <c r="X144" i="22"/>
  <c r="X143" i="22"/>
  <c r="X142" i="22"/>
  <c r="X141" i="22"/>
  <c r="X140" i="22"/>
  <c r="AR36" i="22" s="1"/>
  <c r="BF36" i="22" s="1"/>
  <c r="X139" i="22"/>
  <c r="X138" i="22"/>
  <c r="V34" i="22" s="1"/>
  <c r="X137" i="22"/>
  <c r="X136" i="22"/>
  <c r="X135" i="22"/>
  <c r="X134" i="22"/>
  <c r="AR30" i="22" s="1"/>
  <c r="X133" i="22"/>
  <c r="X132" i="22"/>
  <c r="AS28" i="22" s="1"/>
  <c r="BJ28" i="22" s="1"/>
  <c r="X131" i="22"/>
  <c r="X130" i="22"/>
  <c r="X129" i="22"/>
  <c r="X128" i="22"/>
  <c r="X127" i="22"/>
  <c r="AR23" i="22" s="1"/>
  <c r="BF23" i="22" s="1"/>
  <c r="X126" i="22"/>
  <c r="X125" i="22"/>
  <c r="X124" i="22"/>
  <c r="X123" i="22"/>
  <c r="W153" i="22"/>
  <c r="W152" i="22"/>
  <c r="W151" i="22"/>
  <c r="W150" i="22"/>
  <c r="W149" i="22"/>
  <c r="W148" i="22"/>
  <c r="U44" i="22" s="1"/>
  <c r="W147" i="22"/>
  <c r="U43" i="22" s="1"/>
  <c r="W146" i="22"/>
  <c r="W145" i="22"/>
  <c r="W144" i="22"/>
  <c r="W143" i="22"/>
  <c r="W142" i="22"/>
  <c r="W141" i="22"/>
  <c r="W140" i="22"/>
  <c r="W139" i="22"/>
  <c r="W138" i="22"/>
  <c r="W137" i="22"/>
  <c r="W136" i="22"/>
  <c r="W135" i="22"/>
  <c r="W134" i="22"/>
  <c r="W133" i="22"/>
  <c r="W132" i="22"/>
  <c r="W131" i="22"/>
  <c r="W130" i="22"/>
  <c r="W129" i="22"/>
  <c r="W128" i="22"/>
  <c r="W127" i="22"/>
  <c r="W126" i="22"/>
  <c r="U22" i="22" s="1"/>
  <c r="W125" i="22"/>
  <c r="W124" i="22"/>
  <c r="W123" i="22"/>
  <c r="U153" i="22"/>
  <c r="U152" i="22"/>
  <c r="V152" i="22" s="1"/>
  <c r="U151" i="22"/>
  <c r="U150" i="22"/>
  <c r="U149" i="22"/>
  <c r="U148" i="22"/>
  <c r="U147" i="22"/>
  <c r="U146" i="22"/>
  <c r="V146" i="22" s="1"/>
  <c r="AS42" i="22" s="1"/>
  <c r="BJ42" i="22" s="1"/>
  <c r="U145" i="22"/>
  <c r="U144" i="22"/>
  <c r="U143" i="22"/>
  <c r="U142" i="22"/>
  <c r="U141" i="22"/>
  <c r="V141" i="22" s="1"/>
  <c r="T37" i="22" s="1"/>
  <c r="U140" i="22"/>
  <c r="U139" i="22"/>
  <c r="U138" i="22"/>
  <c r="U137" i="22"/>
  <c r="U136" i="22"/>
  <c r="U135" i="22"/>
  <c r="U134" i="22"/>
  <c r="V134" i="22" s="1"/>
  <c r="T30" i="22" s="1"/>
  <c r="N30" i="22" s="1"/>
  <c r="U133" i="22"/>
  <c r="U132" i="22"/>
  <c r="U131" i="22"/>
  <c r="U130" i="22"/>
  <c r="U129" i="22"/>
  <c r="U128" i="22"/>
  <c r="V128" i="22" s="1"/>
  <c r="AS24" i="22" s="1"/>
  <c r="BJ24" i="22" s="1"/>
  <c r="U127" i="22"/>
  <c r="U126" i="22"/>
  <c r="U125" i="22"/>
  <c r="U124" i="22"/>
  <c r="U123" i="22"/>
  <c r="V123" i="22" s="1"/>
  <c r="T153" i="22"/>
  <c r="T152" i="22"/>
  <c r="T151" i="22"/>
  <c r="T150" i="22"/>
  <c r="T149" i="22"/>
  <c r="T148" i="22"/>
  <c r="AQ44" i="22" s="1"/>
  <c r="BB44" i="22" s="1"/>
  <c r="T147" i="22"/>
  <c r="T146" i="22"/>
  <c r="T145" i="22"/>
  <c r="AQ41" i="22" s="1"/>
  <c r="BB41" i="22" s="1"/>
  <c r="T144" i="22"/>
  <c r="T143" i="22"/>
  <c r="T142" i="22"/>
  <c r="AQ38" i="22" s="1"/>
  <c r="BB38" i="22" s="1"/>
  <c r="T141" i="22"/>
  <c r="T140" i="22"/>
  <c r="T139" i="22"/>
  <c r="T138" i="22"/>
  <c r="T137" i="22"/>
  <c r="T136" i="22"/>
  <c r="AQ32" i="22" s="1"/>
  <c r="BB32" i="22" s="1"/>
  <c r="T135" i="22"/>
  <c r="T134" i="22"/>
  <c r="T133" i="22"/>
  <c r="AQ29" i="22" s="1"/>
  <c r="BB29" i="22" s="1"/>
  <c r="T132" i="22"/>
  <c r="T131" i="22"/>
  <c r="T130" i="22"/>
  <c r="AQ26" i="22" s="1"/>
  <c r="BB26" i="22" s="1"/>
  <c r="T129" i="22"/>
  <c r="T128" i="22"/>
  <c r="T127" i="22"/>
  <c r="AQ23" i="22" s="1"/>
  <c r="BB23" i="22" s="1"/>
  <c r="T126" i="22"/>
  <c r="T125" i="22"/>
  <c r="T124" i="22"/>
  <c r="T123" i="22"/>
  <c r="C89" i="22"/>
  <c r="C88" i="22"/>
  <c r="C87" i="22"/>
  <c r="C86" i="22"/>
  <c r="U46" i="22" s="1"/>
  <c r="C85" i="22"/>
  <c r="C84" i="22"/>
  <c r="C83" i="22"/>
  <c r="C82" i="22"/>
  <c r="C81" i="22"/>
  <c r="C80" i="22"/>
  <c r="U40" i="22" s="1"/>
  <c r="C79" i="22"/>
  <c r="C78" i="22"/>
  <c r="C77" i="22"/>
  <c r="C76" i="22"/>
  <c r="W36" i="22" s="1"/>
  <c r="O36" i="22" s="1"/>
  <c r="C75" i="22"/>
  <c r="U35" i="22" s="1"/>
  <c r="C74" i="22"/>
  <c r="C73" i="22"/>
  <c r="C72" i="22"/>
  <c r="C71" i="22"/>
  <c r="C70" i="22"/>
  <c r="W30" i="22" s="1"/>
  <c r="C69" i="22"/>
  <c r="C68" i="22"/>
  <c r="U28" i="22" s="1"/>
  <c r="C67" i="22"/>
  <c r="C66" i="22"/>
  <c r="C65" i="22"/>
  <c r="C64" i="22"/>
  <c r="W24" i="22" s="1"/>
  <c r="O24" i="22" s="1"/>
  <c r="Q24" i="22" s="1"/>
  <c r="C63" i="22"/>
  <c r="Y23" i="22" s="1"/>
  <c r="C62" i="22"/>
  <c r="W22" i="22" s="1"/>
  <c r="O22" i="22" s="1"/>
  <c r="C61" i="22"/>
  <c r="C60" i="22"/>
  <c r="C59" i="22"/>
  <c r="V19" i="22" s="1"/>
  <c r="V153" i="22"/>
  <c r="S153" i="22"/>
  <c r="I153" i="22"/>
  <c r="H153" i="22"/>
  <c r="G153" i="22"/>
  <c r="F153" i="22"/>
  <c r="AL49" i="22" s="1"/>
  <c r="BE49" i="22" s="1"/>
  <c r="E153" i="22"/>
  <c r="D153" i="22"/>
  <c r="C153" i="22"/>
  <c r="B153" i="22"/>
  <c r="A153" i="22"/>
  <c r="S152" i="22"/>
  <c r="I152" i="22"/>
  <c r="H152" i="22"/>
  <c r="G152" i="22"/>
  <c r="F152" i="22"/>
  <c r="E152" i="22"/>
  <c r="D152" i="22"/>
  <c r="C152" i="22"/>
  <c r="B152" i="22"/>
  <c r="A152" i="22"/>
  <c r="S151" i="22"/>
  <c r="I151" i="22"/>
  <c r="H151" i="22"/>
  <c r="G151" i="22"/>
  <c r="F151" i="22"/>
  <c r="E151" i="22"/>
  <c r="D151" i="22"/>
  <c r="C151" i="22"/>
  <c r="B151" i="22"/>
  <c r="A151" i="22"/>
  <c r="AP46" i="22"/>
  <c r="AX46" i="22" s="1"/>
  <c r="V150" i="22"/>
  <c r="T46" i="22" s="1"/>
  <c r="S150" i="22"/>
  <c r="I150" i="22"/>
  <c r="H150" i="22"/>
  <c r="G150" i="22"/>
  <c r="F150" i="22"/>
  <c r="AL46" i="22" s="1"/>
  <c r="BE46" i="22" s="1"/>
  <c r="E150" i="22"/>
  <c r="D150" i="22"/>
  <c r="C150" i="22"/>
  <c r="B150" i="22"/>
  <c r="A150" i="22"/>
  <c r="V149" i="22"/>
  <c r="AS45" i="22" s="1"/>
  <c r="BJ45" i="22" s="1"/>
  <c r="S149" i="22"/>
  <c r="I149" i="22"/>
  <c r="H149" i="22"/>
  <c r="G149" i="22"/>
  <c r="F149" i="22"/>
  <c r="AM45" i="22" s="1"/>
  <c r="BI45" i="22" s="1"/>
  <c r="E149" i="22"/>
  <c r="D149" i="22"/>
  <c r="C149" i="22"/>
  <c r="B149" i="22"/>
  <c r="A149" i="22"/>
  <c r="S148" i="22"/>
  <c r="I148" i="22"/>
  <c r="H148" i="22"/>
  <c r="G148" i="22"/>
  <c r="F148" i="22"/>
  <c r="E148" i="22"/>
  <c r="D148" i="22"/>
  <c r="C148" i="22"/>
  <c r="B148" i="22"/>
  <c r="A148" i="22"/>
  <c r="V147" i="22"/>
  <c r="S147" i="22"/>
  <c r="I147" i="22"/>
  <c r="H147" i="22"/>
  <c r="G147" i="22"/>
  <c r="F147" i="22"/>
  <c r="E147" i="22"/>
  <c r="D147" i="22"/>
  <c r="C147" i="22"/>
  <c r="B147" i="22"/>
  <c r="A147" i="22"/>
  <c r="S146" i="22"/>
  <c r="I146" i="22"/>
  <c r="H146" i="22"/>
  <c r="G146" i="22"/>
  <c r="F146" i="22"/>
  <c r="AM42" i="22" s="1"/>
  <c r="BI42" i="22" s="1"/>
  <c r="E146" i="22"/>
  <c r="D146" i="22"/>
  <c r="C146" i="22"/>
  <c r="B146" i="22"/>
  <c r="A146" i="22"/>
  <c r="S145" i="22"/>
  <c r="I145" i="22"/>
  <c r="H145" i="22"/>
  <c r="G145" i="22"/>
  <c r="F145" i="22"/>
  <c r="AL41" i="22" s="1"/>
  <c r="BE41" i="22" s="1"/>
  <c r="E145" i="22"/>
  <c r="D145" i="22"/>
  <c r="C145" i="22"/>
  <c r="B145" i="22"/>
  <c r="A145" i="22"/>
  <c r="V144" i="22"/>
  <c r="AS40" i="22" s="1"/>
  <c r="BJ40" i="22" s="1"/>
  <c r="S144" i="22"/>
  <c r="I144" i="22"/>
  <c r="H144" i="22"/>
  <c r="G144" i="22"/>
  <c r="F144" i="22"/>
  <c r="D40" i="22" s="1"/>
  <c r="E144" i="22"/>
  <c r="D144" i="22"/>
  <c r="C144" i="22"/>
  <c r="B144" i="22"/>
  <c r="A144" i="22"/>
  <c r="V143" i="22"/>
  <c r="AS39" i="22" s="1"/>
  <c r="BJ39" i="22" s="1"/>
  <c r="S143" i="22"/>
  <c r="I143" i="22"/>
  <c r="H143" i="22"/>
  <c r="G143" i="22"/>
  <c r="F143" i="22"/>
  <c r="E143" i="22"/>
  <c r="D143" i="22"/>
  <c r="C143" i="22"/>
  <c r="B143" i="22"/>
  <c r="A143" i="22"/>
  <c r="S142" i="22"/>
  <c r="I142" i="22"/>
  <c r="H142" i="22"/>
  <c r="G142" i="22"/>
  <c r="F142" i="22"/>
  <c r="E142" i="22"/>
  <c r="D142" i="22"/>
  <c r="C142" i="22"/>
  <c r="B142" i="22"/>
  <c r="A142" i="22"/>
  <c r="S141" i="22"/>
  <c r="I141" i="22"/>
  <c r="H141" i="22"/>
  <c r="G141" i="22"/>
  <c r="F141" i="22"/>
  <c r="E141" i="22"/>
  <c r="D141" i="22"/>
  <c r="C141" i="22"/>
  <c r="B141" i="22"/>
  <c r="A141" i="22"/>
  <c r="V140" i="22"/>
  <c r="AS36" i="22" s="1"/>
  <c r="BJ36" i="22" s="1"/>
  <c r="S140" i="22"/>
  <c r="I140" i="22"/>
  <c r="H140" i="22"/>
  <c r="G140" i="22"/>
  <c r="F140" i="22"/>
  <c r="E140" i="22"/>
  <c r="D140" i="22"/>
  <c r="C140" i="22"/>
  <c r="B140" i="22"/>
  <c r="A140" i="22"/>
  <c r="S139" i="22"/>
  <c r="I139" i="22"/>
  <c r="H139" i="22"/>
  <c r="G139" i="22"/>
  <c r="F139" i="22"/>
  <c r="E139" i="22"/>
  <c r="D139" i="22"/>
  <c r="C139" i="22"/>
  <c r="B139" i="22"/>
  <c r="A139" i="22"/>
  <c r="V138" i="22"/>
  <c r="T34" i="22" s="1"/>
  <c r="S138" i="22"/>
  <c r="I138" i="22"/>
  <c r="H138" i="22"/>
  <c r="G138" i="22"/>
  <c r="F138" i="22"/>
  <c r="E138" i="22"/>
  <c r="D138" i="22"/>
  <c r="C138" i="22"/>
  <c r="B138" i="22"/>
  <c r="A138" i="22"/>
  <c r="V137" i="22"/>
  <c r="T33" i="22" s="1"/>
  <c r="N33" i="22" s="1"/>
  <c r="S137" i="22"/>
  <c r="I137" i="22"/>
  <c r="H137" i="22"/>
  <c r="G137" i="22"/>
  <c r="F137" i="22"/>
  <c r="E137" i="22"/>
  <c r="D137" i="22"/>
  <c r="C137" i="22"/>
  <c r="B137" i="22"/>
  <c r="A137" i="22"/>
  <c r="S136" i="22"/>
  <c r="I136" i="22"/>
  <c r="H136" i="22"/>
  <c r="G136" i="22"/>
  <c r="F136" i="22"/>
  <c r="E136" i="22"/>
  <c r="D136" i="22"/>
  <c r="C136" i="22"/>
  <c r="B136" i="22"/>
  <c r="A136" i="22"/>
  <c r="V135" i="22"/>
  <c r="T31" i="22" s="1"/>
  <c r="S135" i="22"/>
  <c r="I135" i="22"/>
  <c r="H135" i="22"/>
  <c r="G135" i="22"/>
  <c r="F135" i="22"/>
  <c r="E135" i="22"/>
  <c r="D135" i="22"/>
  <c r="C135" i="22"/>
  <c r="B135" i="22"/>
  <c r="A135" i="22"/>
  <c r="S134" i="22"/>
  <c r="I134" i="22"/>
  <c r="H134" i="22"/>
  <c r="G134" i="22"/>
  <c r="F134" i="22"/>
  <c r="E134" i="22"/>
  <c r="D134" i="22"/>
  <c r="C134" i="22"/>
  <c r="B134" i="22"/>
  <c r="A134" i="22"/>
  <c r="S133" i="22"/>
  <c r="I133" i="22"/>
  <c r="H133" i="22"/>
  <c r="G133" i="22"/>
  <c r="F133" i="22"/>
  <c r="E133" i="22"/>
  <c r="D133" i="22"/>
  <c r="C133" i="22"/>
  <c r="B133" i="22"/>
  <c r="A133" i="22"/>
  <c r="V132" i="22"/>
  <c r="AP28" i="22" s="1"/>
  <c r="AX28" i="22" s="1"/>
  <c r="S132" i="22"/>
  <c r="I132" i="22"/>
  <c r="H132" i="22"/>
  <c r="G132" i="22"/>
  <c r="F132" i="22"/>
  <c r="AM28" i="22" s="1"/>
  <c r="BI28" i="22" s="1"/>
  <c r="E132" i="22"/>
  <c r="D132" i="22"/>
  <c r="C132" i="22"/>
  <c r="B132" i="22"/>
  <c r="A132" i="22"/>
  <c r="V131" i="22"/>
  <c r="T27" i="22" s="1"/>
  <c r="N27" i="22" s="1"/>
  <c r="S131" i="22"/>
  <c r="I131" i="22"/>
  <c r="H131" i="22"/>
  <c r="G131" i="22"/>
  <c r="F131" i="22"/>
  <c r="E131" i="22"/>
  <c r="D131" i="22"/>
  <c r="C131" i="22"/>
  <c r="B131" i="22"/>
  <c r="A131" i="22"/>
  <c r="S130" i="22"/>
  <c r="I130" i="22"/>
  <c r="H130" i="22"/>
  <c r="G130" i="22"/>
  <c r="F130" i="22"/>
  <c r="E130" i="22"/>
  <c r="D130" i="22"/>
  <c r="C130" i="22"/>
  <c r="B130" i="22"/>
  <c r="A130" i="22"/>
  <c r="V129" i="22"/>
  <c r="AP25" i="22" s="1"/>
  <c r="S129" i="22"/>
  <c r="I129" i="22"/>
  <c r="H129" i="22"/>
  <c r="G129" i="22"/>
  <c r="F129" i="22"/>
  <c r="AM25" i="22" s="1"/>
  <c r="BI25" i="22" s="1"/>
  <c r="E129" i="22"/>
  <c r="D129" i="22"/>
  <c r="C129" i="22"/>
  <c r="B129" i="22"/>
  <c r="A129" i="22"/>
  <c r="S128" i="22"/>
  <c r="I128" i="22"/>
  <c r="H128" i="22"/>
  <c r="G128" i="22"/>
  <c r="F128" i="22"/>
  <c r="E128" i="22"/>
  <c r="D128" i="22"/>
  <c r="C128" i="22"/>
  <c r="B128" i="22"/>
  <c r="A128" i="22"/>
  <c r="S127" i="22"/>
  <c r="I127" i="22"/>
  <c r="H127" i="22"/>
  <c r="G127" i="22"/>
  <c r="F127" i="22"/>
  <c r="E127" i="22"/>
  <c r="D127" i="22"/>
  <c r="C127" i="22"/>
  <c r="B127" i="22"/>
  <c r="A127" i="22"/>
  <c r="V126" i="22"/>
  <c r="S126" i="22"/>
  <c r="I126" i="22"/>
  <c r="H126" i="22"/>
  <c r="G126" i="22"/>
  <c r="F126" i="22"/>
  <c r="AM22" i="22" s="1"/>
  <c r="E126" i="22"/>
  <c r="D126" i="22"/>
  <c r="C126" i="22"/>
  <c r="B126" i="22"/>
  <c r="A126" i="22"/>
  <c r="V125" i="22"/>
  <c r="T21" i="22" s="1"/>
  <c r="N21" i="22" s="1"/>
  <c r="S125" i="22"/>
  <c r="I125" i="22"/>
  <c r="H125" i="22"/>
  <c r="G125" i="22"/>
  <c r="F125" i="22"/>
  <c r="E125" i="22"/>
  <c r="D125" i="22"/>
  <c r="C125" i="22"/>
  <c r="B125" i="22"/>
  <c r="A125" i="22"/>
  <c r="S124" i="22"/>
  <c r="I124" i="22"/>
  <c r="H124" i="22"/>
  <c r="G124" i="22"/>
  <c r="F124" i="22"/>
  <c r="E124" i="22"/>
  <c r="D124" i="22"/>
  <c r="C124" i="22"/>
  <c r="B124" i="22"/>
  <c r="A124" i="22"/>
  <c r="S123" i="22"/>
  <c r="I123" i="22"/>
  <c r="H123" i="22"/>
  <c r="G123" i="22"/>
  <c r="F123" i="22"/>
  <c r="AM19" i="22" s="1"/>
  <c r="BI19" i="22" s="1"/>
  <c r="E123" i="22"/>
  <c r="D123" i="22"/>
  <c r="C123" i="22"/>
  <c r="B123" i="22"/>
  <c r="A123" i="22"/>
  <c r="E89" i="22"/>
  <c r="D89" i="22"/>
  <c r="V49" i="22"/>
  <c r="B89" i="22"/>
  <c r="A89" i="22"/>
  <c r="E88" i="22"/>
  <c r="D88" i="22"/>
  <c r="B88" i="22"/>
  <c r="E48" i="22" s="1"/>
  <c r="A88" i="22"/>
  <c r="E87" i="22"/>
  <c r="D87" i="22"/>
  <c r="B87" i="22"/>
  <c r="A87" i="22"/>
  <c r="E86" i="22"/>
  <c r="D86" i="22"/>
  <c r="W46" i="22"/>
  <c r="O46" i="22" s="1"/>
  <c r="B86" i="22"/>
  <c r="A86" i="22"/>
  <c r="O85" i="22"/>
  <c r="E85" i="22"/>
  <c r="D85" i="22"/>
  <c r="B85" i="22"/>
  <c r="A85" i="22"/>
  <c r="O84" i="22"/>
  <c r="E84" i="22"/>
  <c r="D84" i="22"/>
  <c r="B84" i="22"/>
  <c r="A84" i="22"/>
  <c r="O83" i="22"/>
  <c r="E83" i="22"/>
  <c r="D83" i="22"/>
  <c r="B83" i="22"/>
  <c r="A83" i="22"/>
  <c r="O82" i="22"/>
  <c r="N82" i="22"/>
  <c r="E82" i="22"/>
  <c r="D82" i="22"/>
  <c r="B82" i="22"/>
  <c r="A82" i="22"/>
  <c r="V80" i="22"/>
  <c r="U80" i="22"/>
  <c r="T80" i="22"/>
  <c r="S80" i="22"/>
  <c r="R80" i="22"/>
  <c r="Q80" i="22"/>
  <c r="E81" i="22"/>
  <c r="D81" i="22"/>
  <c r="B81" i="22"/>
  <c r="A81" i="22"/>
  <c r="E80" i="22"/>
  <c r="D80" i="22"/>
  <c r="B80" i="22"/>
  <c r="A80" i="22"/>
  <c r="O78" i="22"/>
  <c r="E79" i="22"/>
  <c r="D79" i="22"/>
  <c r="B79" i="22"/>
  <c r="A79" i="22"/>
  <c r="O77" i="22"/>
  <c r="E78" i="22"/>
  <c r="D78" i="22"/>
  <c r="B78" i="22"/>
  <c r="A78" i="22"/>
  <c r="O76" i="22"/>
  <c r="E77" i="22"/>
  <c r="D77" i="22"/>
  <c r="B77" i="22"/>
  <c r="A77" i="22"/>
  <c r="O75" i="22"/>
  <c r="E76" i="22"/>
  <c r="D76" i="22"/>
  <c r="B76" i="22"/>
  <c r="A76" i="22"/>
  <c r="U73" i="22"/>
  <c r="T73" i="22"/>
  <c r="R73" i="22"/>
  <c r="Q73" i="22"/>
  <c r="E75" i="22"/>
  <c r="D75" i="22"/>
  <c r="B75" i="22"/>
  <c r="A75" i="22"/>
  <c r="E74" i="22"/>
  <c r="D74" i="22"/>
  <c r="B74" i="22"/>
  <c r="A74" i="22"/>
  <c r="E73" i="22"/>
  <c r="D73" i="22"/>
  <c r="B73" i="22"/>
  <c r="A73" i="22"/>
  <c r="E72" i="22"/>
  <c r="D72" i="22"/>
  <c r="B72" i="22"/>
  <c r="A72" i="22"/>
  <c r="E71" i="22"/>
  <c r="D71" i="22"/>
  <c r="B71" i="22"/>
  <c r="A71" i="22"/>
  <c r="E70" i="22"/>
  <c r="D70" i="22"/>
  <c r="B70" i="22"/>
  <c r="A70" i="22"/>
  <c r="E69" i="22"/>
  <c r="D69" i="22"/>
  <c r="B69" i="22"/>
  <c r="A69" i="22"/>
  <c r="E68" i="22"/>
  <c r="D68" i="22"/>
  <c r="B68" i="22"/>
  <c r="A68" i="22"/>
  <c r="E67" i="22"/>
  <c r="D67" i="22"/>
  <c r="B67" i="22"/>
  <c r="A67" i="22"/>
  <c r="E66" i="22"/>
  <c r="D66" i="22"/>
  <c r="B66" i="22"/>
  <c r="A66" i="22"/>
  <c r="E65" i="22"/>
  <c r="D65" i="22"/>
  <c r="B65" i="22"/>
  <c r="A65" i="22"/>
  <c r="E64" i="22"/>
  <c r="D64" i="22"/>
  <c r="B64" i="22"/>
  <c r="A64" i="22"/>
  <c r="E63" i="22"/>
  <c r="D63" i="22"/>
  <c r="B63" i="22"/>
  <c r="A63" i="22"/>
  <c r="E62" i="22"/>
  <c r="D62" i="22"/>
  <c r="B62" i="22"/>
  <c r="A62" i="22"/>
  <c r="E61" i="22"/>
  <c r="D61" i="22"/>
  <c r="B61" i="22"/>
  <c r="A61" i="22"/>
  <c r="E60" i="22"/>
  <c r="D60" i="22"/>
  <c r="B60" i="22"/>
  <c r="A60" i="22"/>
  <c r="E59" i="22"/>
  <c r="D59" i="22"/>
  <c r="B59" i="22"/>
  <c r="A59" i="22"/>
  <c r="AW49" i="22"/>
  <c r="AR49" i="22"/>
  <c r="BF49" i="22" s="1"/>
  <c r="AK49" i="22"/>
  <c r="BA49" i="22" s="1"/>
  <c r="AJ49" i="22"/>
  <c r="U49" i="22"/>
  <c r="M49" i="22"/>
  <c r="G49" i="22"/>
  <c r="F49" i="22"/>
  <c r="E49" i="22"/>
  <c r="C49" i="22"/>
  <c r="B49" i="22"/>
  <c r="L49" i="22" s="1"/>
  <c r="BH48" i="22"/>
  <c r="AZ48" i="22"/>
  <c r="AR48" i="22"/>
  <c r="BF48" i="22" s="1"/>
  <c r="AO48" i="22"/>
  <c r="AK48" i="22"/>
  <c r="BA48" i="22" s="1"/>
  <c r="AJ48" i="22"/>
  <c r="AW48" i="22" s="1"/>
  <c r="X48" i="22"/>
  <c r="V48" i="22"/>
  <c r="S48" i="22"/>
  <c r="AI48" i="22" s="1"/>
  <c r="M48" i="22"/>
  <c r="K48" i="22"/>
  <c r="G48" i="22"/>
  <c r="F48" i="22"/>
  <c r="D48" i="22"/>
  <c r="AW47" i="22"/>
  <c r="AR47" i="22"/>
  <c r="BF47" i="22" s="1"/>
  <c r="AL47" i="22"/>
  <c r="BE47" i="22" s="1"/>
  <c r="AK47" i="22"/>
  <c r="AK50" i="22" s="1"/>
  <c r="AJ47" i="22"/>
  <c r="AI47" i="22"/>
  <c r="S47" i="22"/>
  <c r="K47" i="22"/>
  <c r="G47" i="22"/>
  <c r="F47" i="22"/>
  <c r="E47" i="22"/>
  <c r="M47" i="22" s="1"/>
  <c r="C47" i="22"/>
  <c r="B47" i="22"/>
  <c r="L47" i="22" s="1"/>
  <c r="AV46" i="22"/>
  <c r="AR46" i="22"/>
  <c r="BF46" i="22" s="1"/>
  <c r="AM46" i="22"/>
  <c r="BI46" i="22" s="1"/>
  <c r="AK46" i="22"/>
  <c r="BA46" i="22" s="1"/>
  <c r="AJ46" i="22"/>
  <c r="AW46" i="22" s="1"/>
  <c r="Y46" i="22"/>
  <c r="V46" i="22"/>
  <c r="S46" i="22"/>
  <c r="AI46" i="22" s="1"/>
  <c r="K46" i="22"/>
  <c r="A46" i="22"/>
  <c r="AW45" i="22"/>
  <c r="AR45" i="22"/>
  <c r="AO45" i="22"/>
  <c r="AL45" i="22"/>
  <c r="BE45" i="22" s="1"/>
  <c r="AK45" i="22"/>
  <c r="BA45" i="22" s="1"/>
  <c r="AJ45" i="22"/>
  <c r="AI45" i="22"/>
  <c r="K45" i="22"/>
  <c r="G45" i="22"/>
  <c r="F45" i="22"/>
  <c r="E45" i="22"/>
  <c r="D45" i="22"/>
  <c r="C45" i="22"/>
  <c r="B45" i="22"/>
  <c r="A45" i="22"/>
  <c r="S45" i="22" s="1"/>
  <c r="AK44" i="22"/>
  <c r="BA44" i="22" s="1"/>
  <c r="AJ44" i="22"/>
  <c r="AW44" i="22" s="1"/>
  <c r="M44" i="22"/>
  <c r="L44" i="22"/>
  <c r="G44" i="22"/>
  <c r="F44" i="22"/>
  <c r="E44" i="22"/>
  <c r="D44" i="22"/>
  <c r="C44" i="22"/>
  <c r="B44" i="22"/>
  <c r="A44" i="22"/>
  <c r="BD43" i="22"/>
  <c r="AV43" i="22"/>
  <c r="AQ43" i="22"/>
  <c r="BB43" i="22" s="1"/>
  <c r="AK43" i="22"/>
  <c r="BA43" i="22" s="1"/>
  <c r="AJ43" i="22"/>
  <c r="AW43" i="22" s="1"/>
  <c r="Y43" i="22"/>
  <c r="V43" i="22"/>
  <c r="S43" i="22"/>
  <c r="AI43" i="22" s="1"/>
  <c r="AO43" i="22" s="1"/>
  <c r="K43" i="22"/>
  <c r="G43" i="22"/>
  <c r="F43" i="22"/>
  <c r="E43" i="22"/>
  <c r="M43" i="22" s="1"/>
  <c r="C43" i="22"/>
  <c r="B43" i="22"/>
  <c r="L43" i="22" s="1"/>
  <c r="A43" i="22"/>
  <c r="AW42" i="22"/>
  <c r="AR42" i="22"/>
  <c r="BF42" i="22" s="1"/>
  <c r="AL42" i="22"/>
  <c r="BE42" i="22" s="1"/>
  <c r="AK42" i="22"/>
  <c r="BA42" i="22" s="1"/>
  <c r="AJ42" i="22"/>
  <c r="X42" i="22"/>
  <c r="K42" i="22"/>
  <c r="G42" i="22"/>
  <c r="F42" i="22"/>
  <c r="E42" i="22"/>
  <c r="M42" i="22" s="1"/>
  <c r="D42" i="22"/>
  <c r="C42" i="22"/>
  <c r="B42" i="22"/>
  <c r="L42" i="22" s="1"/>
  <c r="A42" i="22"/>
  <c r="S42" i="22" s="1"/>
  <c r="AI42" i="22" s="1"/>
  <c r="BH41" i="22"/>
  <c r="BA41" i="22"/>
  <c r="AR41" i="22"/>
  <c r="BF41" i="22" s="1"/>
  <c r="AM41" i="22"/>
  <c r="BI41" i="22" s="1"/>
  <c r="AK41" i="22"/>
  <c r="AJ41" i="22"/>
  <c r="AW41" i="22" s="1"/>
  <c r="Y41" i="22"/>
  <c r="W41" i="22"/>
  <c r="O41" i="22" s="1"/>
  <c r="Q41" i="22" s="1"/>
  <c r="U41" i="22"/>
  <c r="S41" i="22"/>
  <c r="AI41" i="22" s="1"/>
  <c r="BD41" i="22" s="1"/>
  <c r="M41" i="22"/>
  <c r="L41" i="22"/>
  <c r="K41" i="22"/>
  <c r="G41" i="22"/>
  <c r="F41" i="22"/>
  <c r="E41" i="22"/>
  <c r="D41" i="22"/>
  <c r="C41" i="22"/>
  <c r="B41" i="22"/>
  <c r="A41" i="22"/>
  <c r="AW40" i="22"/>
  <c r="AW51" i="22" s="1"/>
  <c r="AL40" i="22"/>
  <c r="AK40" i="22"/>
  <c r="AK51" i="22" s="1"/>
  <c r="AJ40" i="22"/>
  <c r="X40" i="22"/>
  <c r="K40" i="22"/>
  <c r="G40" i="22"/>
  <c r="F40" i="22"/>
  <c r="E40" i="22"/>
  <c r="C40" i="22"/>
  <c r="B40" i="22"/>
  <c r="A40" i="22"/>
  <c r="S40" i="22" s="1"/>
  <c r="AI40" i="22" s="1"/>
  <c r="BI39" i="22"/>
  <c r="BE39" i="22"/>
  <c r="AW39" i="22"/>
  <c r="AR39" i="22"/>
  <c r="BF39" i="22" s="1"/>
  <c r="AM39" i="22"/>
  <c r="AL39" i="22"/>
  <c r="AK39" i="22"/>
  <c r="BA39" i="22" s="1"/>
  <c r="AJ39" i="22"/>
  <c r="X39" i="22"/>
  <c r="W39" i="22"/>
  <c r="O39" i="22" s="1"/>
  <c r="V39" i="22"/>
  <c r="U39" i="22"/>
  <c r="T39" i="22"/>
  <c r="N39" i="22" s="1"/>
  <c r="M39" i="22"/>
  <c r="G39" i="22"/>
  <c r="F39" i="22"/>
  <c r="E39" i="22"/>
  <c r="D39" i="22"/>
  <c r="C39" i="22"/>
  <c r="B39" i="22"/>
  <c r="L39" i="22" s="1"/>
  <c r="A39" i="22"/>
  <c r="AZ38" i="22"/>
  <c r="AV38" i="22"/>
  <c r="AM38" i="22"/>
  <c r="BI38" i="22" s="1"/>
  <c r="AL38" i="22"/>
  <c r="BE38" i="22" s="1"/>
  <c r="AK38" i="22"/>
  <c r="BA38" i="22" s="1"/>
  <c r="AJ38" i="22"/>
  <c r="AW38" i="22" s="1"/>
  <c r="S38" i="22"/>
  <c r="AI38" i="22" s="1"/>
  <c r="AO38" i="22" s="1"/>
  <c r="M38" i="22"/>
  <c r="L38" i="22"/>
  <c r="K38" i="22"/>
  <c r="G38" i="22"/>
  <c r="F38" i="22"/>
  <c r="E38" i="22"/>
  <c r="D38" i="22"/>
  <c r="C38" i="22"/>
  <c r="B38" i="22"/>
  <c r="A38" i="22"/>
  <c r="AW37" i="22"/>
  <c r="AQ37" i="22"/>
  <c r="BB37" i="22" s="1"/>
  <c r="AL37" i="22"/>
  <c r="BE37" i="22" s="1"/>
  <c r="AK37" i="22"/>
  <c r="BA37" i="22" s="1"/>
  <c r="AJ37" i="22"/>
  <c r="Y37" i="22"/>
  <c r="X37" i="22"/>
  <c r="W37" i="22"/>
  <c r="O37" i="22" s="1"/>
  <c r="V37" i="22"/>
  <c r="U37" i="22"/>
  <c r="K37" i="22"/>
  <c r="G37" i="22"/>
  <c r="F37" i="22"/>
  <c r="E37" i="22"/>
  <c r="M37" i="22" s="1"/>
  <c r="C37" i="22"/>
  <c r="B37" i="22"/>
  <c r="L37" i="22" s="1"/>
  <c r="A37" i="22"/>
  <c r="S37" i="22" s="1"/>
  <c r="AI37" i="22" s="1"/>
  <c r="BI36" i="22"/>
  <c r="BE36" i="22"/>
  <c r="BA36" i="22"/>
  <c r="AW36" i="22"/>
  <c r="AM36" i="22"/>
  <c r="AL36" i="22"/>
  <c r="AK36" i="22"/>
  <c r="AJ36" i="22"/>
  <c r="U36" i="22"/>
  <c r="M36" i="22"/>
  <c r="G36" i="22"/>
  <c r="F36" i="22"/>
  <c r="E36" i="22"/>
  <c r="D36" i="22"/>
  <c r="C36" i="22"/>
  <c r="B36" i="22"/>
  <c r="L36" i="22" s="1"/>
  <c r="A36" i="22"/>
  <c r="BH35" i="22"/>
  <c r="BD35" i="22"/>
  <c r="AZ35" i="22"/>
  <c r="AV35" i="22"/>
  <c r="AR35" i="22"/>
  <c r="BF35" i="22" s="1"/>
  <c r="AQ35" i="22"/>
  <c r="BB35" i="22" s="1"/>
  <c r="AM35" i="22"/>
  <c r="BI35" i="22" s="1"/>
  <c r="AL35" i="22"/>
  <c r="BE35" i="22" s="1"/>
  <c r="AK35" i="22"/>
  <c r="BA35" i="22" s="1"/>
  <c r="AJ35" i="22"/>
  <c r="AW35" i="22" s="1"/>
  <c r="X35" i="22"/>
  <c r="V35" i="22"/>
  <c r="S35" i="22"/>
  <c r="AI35" i="22" s="1"/>
  <c r="AO35" i="22" s="1"/>
  <c r="M35" i="22"/>
  <c r="L35" i="22"/>
  <c r="K35" i="22"/>
  <c r="G35" i="22"/>
  <c r="F35" i="22"/>
  <c r="E35" i="22"/>
  <c r="D35" i="22"/>
  <c r="C35" i="22"/>
  <c r="B35" i="22"/>
  <c r="A35" i="22"/>
  <c r="AW34" i="22"/>
  <c r="AS34" i="22"/>
  <c r="BJ34" i="22" s="1"/>
  <c r="AR34" i="22"/>
  <c r="BF34" i="22" s="1"/>
  <c r="AQ34" i="22"/>
  <c r="BB34" i="22" s="1"/>
  <c r="AL34" i="22"/>
  <c r="BE34" i="22" s="1"/>
  <c r="AK34" i="22"/>
  <c r="BA34" i="22" s="1"/>
  <c r="AJ34" i="22"/>
  <c r="W34" i="22"/>
  <c r="O34" i="22"/>
  <c r="K34" i="22"/>
  <c r="G34" i="22"/>
  <c r="F34" i="22"/>
  <c r="E34" i="22"/>
  <c r="M34" i="22" s="1"/>
  <c r="C34" i="22"/>
  <c r="B34" i="22"/>
  <c r="L34" i="22" s="1"/>
  <c r="A34" i="22"/>
  <c r="S34" i="22" s="1"/>
  <c r="AI34" i="22" s="1"/>
  <c r="BI33" i="22"/>
  <c r="BE33" i="22"/>
  <c r="AW33" i="22"/>
  <c r="AR33" i="22"/>
  <c r="BF33" i="22" s="1"/>
  <c r="AM33" i="22"/>
  <c r="AL33" i="22"/>
  <c r="AK33" i="22"/>
  <c r="BA33" i="22" s="1"/>
  <c r="AJ33" i="22"/>
  <c r="X33" i="22"/>
  <c r="W33" i="22"/>
  <c r="O33" i="22" s="1"/>
  <c r="V33" i="22"/>
  <c r="U33" i="22"/>
  <c r="M33" i="22"/>
  <c r="G33" i="22"/>
  <c r="F33" i="22"/>
  <c r="E33" i="22"/>
  <c r="D33" i="22"/>
  <c r="C33" i="22"/>
  <c r="B33" i="22"/>
  <c r="L33" i="22" s="1"/>
  <c r="A33" i="22"/>
  <c r="BD32" i="22"/>
  <c r="AM32" i="22"/>
  <c r="BI32" i="22" s="1"/>
  <c r="AL32" i="22"/>
  <c r="BE32" i="22" s="1"/>
  <c r="AK32" i="22"/>
  <c r="BA32" i="22" s="1"/>
  <c r="AJ32" i="22"/>
  <c r="AW32" i="22" s="1"/>
  <c r="S32" i="22"/>
  <c r="AI32" i="22" s="1"/>
  <c r="AO32" i="22" s="1"/>
  <c r="M32" i="22"/>
  <c r="L32" i="22"/>
  <c r="K32" i="22"/>
  <c r="G32" i="22"/>
  <c r="F32" i="22"/>
  <c r="E32" i="22"/>
  <c r="D32" i="22"/>
  <c r="C32" i="22"/>
  <c r="B32" i="22"/>
  <c r="A32" i="22"/>
  <c r="BB31" i="22"/>
  <c r="AW31" i="22"/>
  <c r="AR31" i="22"/>
  <c r="BF31" i="22" s="1"/>
  <c r="AQ31" i="22"/>
  <c r="AK31" i="22"/>
  <c r="BA31" i="22" s="1"/>
  <c r="AJ31" i="22"/>
  <c r="AI31" i="22"/>
  <c r="Y31" i="22"/>
  <c r="X31" i="22"/>
  <c r="V31" i="22"/>
  <c r="U31" i="22"/>
  <c r="K31" i="22"/>
  <c r="G31" i="22"/>
  <c r="F31" i="22"/>
  <c r="E31" i="22"/>
  <c r="M31" i="22" s="1"/>
  <c r="C31" i="22"/>
  <c r="B31" i="22"/>
  <c r="L31" i="22" s="1"/>
  <c r="A31" i="22"/>
  <c r="S31" i="22" s="1"/>
  <c r="BI30" i="22"/>
  <c r="BE30" i="22"/>
  <c r="AW30" i="22"/>
  <c r="AW52" i="22" s="1"/>
  <c r="AM30" i="22"/>
  <c r="AL30" i="22"/>
  <c r="AK30" i="22"/>
  <c r="AK52" i="22" s="1"/>
  <c r="AJ30" i="22"/>
  <c r="U30" i="22"/>
  <c r="M30" i="22"/>
  <c r="G30" i="22"/>
  <c r="F30" i="22"/>
  <c r="E30" i="22"/>
  <c r="D30" i="22"/>
  <c r="C30" i="22"/>
  <c r="B30" i="22"/>
  <c r="L30" i="22" s="1"/>
  <c r="A30" i="22"/>
  <c r="AR29" i="22"/>
  <c r="BF29" i="22" s="1"/>
  <c r="AM29" i="22"/>
  <c r="BI29" i="22" s="1"/>
  <c r="AL29" i="22"/>
  <c r="BE29" i="22" s="1"/>
  <c r="AK29" i="22"/>
  <c r="BA29" i="22" s="1"/>
  <c r="AJ29" i="22"/>
  <c r="AW29" i="22" s="1"/>
  <c r="Y29" i="22"/>
  <c r="W29" i="22"/>
  <c r="O29" i="22" s="1"/>
  <c r="Q29" i="22" s="1"/>
  <c r="U29" i="22"/>
  <c r="S29" i="22"/>
  <c r="AI29" i="22" s="1"/>
  <c r="AO29" i="22" s="1"/>
  <c r="M29" i="22"/>
  <c r="L29" i="22"/>
  <c r="K29" i="22"/>
  <c r="G29" i="22"/>
  <c r="F29" i="22"/>
  <c r="E29" i="22"/>
  <c r="D29" i="22"/>
  <c r="C29" i="22"/>
  <c r="B29" i="22"/>
  <c r="A29" i="22"/>
  <c r="AW28" i="22"/>
  <c r="AR28" i="22"/>
  <c r="BF28" i="22" s="1"/>
  <c r="AK28" i="22"/>
  <c r="BA28" i="22" s="1"/>
  <c r="AJ28" i="22"/>
  <c r="Y28" i="22"/>
  <c r="X28" i="22"/>
  <c r="V28" i="22"/>
  <c r="M28" i="22"/>
  <c r="K28" i="22"/>
  <c r="G28" i="22"/>
  <c r="F28" i="22"/>
  <c r="E28" i="22"/>
  <c r="D28" i="22"/>
  <c r="C28" i="22"/>
  <c r="B28" i="22"/>
  <c r="L28" i="22" s="1"/>
  <c r="A28" i="22"/>
  <c r="S28" i="22" s="1"/>
  <c r="AI28" i="22" s="1"/>
  <c r="BI27" i="22"/>
  <c r="BE27" i="22"/>
  <c r="AR27" i="22"/>
  <c r="BF27" i="22" s="1"/>
  <c r="AQ27" i="22"/>
  <c r="BB27" i="22" s="1"/>
  <c r="AM27" i="22"/>
  <c r="AL27" i="22"/>
  <c r="AK27" i="22"/>
  <c r="BA27" i="22" s="1"/>
  <c r="AJ27" i="22"/>
  <c r="AW27" i="22" s="1"/>
  <c r="X27" i="22"/>
  <c r="W27" i="22"/>
  <c r="O27" i="22" s="1"/>
  <c r="V27" i="22"/>
  <c r="U27" i="22"/>
  <c r="M27" i="22"/>
  <c r="L27" i="22"/>
  <c r="G27" i="22"/>
  <c r="F27" i="22"/>
  <c r="E27" i="22"/>
  <c r="D27" i="22"/>
  <c r="C27" i="22"/>
  <c r="B27" i="22"/>
  <c r="A27" i="22"/>
  <c r="S27" i="22" s="1"/>
  <c r="AI27" i="22" s="1"/>
  <c r="BE26" i="22"/>
  <c r="AW26" i="22"/>
  <c r="AM26" i="22"/>
  <c r="BI26" i="22" s="1"/>
  <c r="AL26" i="22"/>
  <c r="AK26" i="22"/>
  <c r="BA26" i="22" s="1"/>
  <c r="AJ26" i="22"/>
  <c r="AJ53" i="22" s="1"/>
  <c r="S26" i="22"/>
  <c r="AI26" i="22" s="1"/>
  <c r="K26" i="22"/>
  <c r="G26" i="22"/>
  <c r="F26" i="22"/>
  <c r="E26" i="22"/>
  <c r="M26" i="22" s="1"/>
  <c r="D26" i="22"/>
  <c r="C26" i="22"/>
  <c r="B26" i="22"/>
  <c r="L26" i="22" s="1"/>
  <c r="A26" i="22"/>
  <c r="AW25" i="22"/>
  <c r="AS25" i="22"/>
  <c r="AR25" i="22"/>
  <c r="BF25" i="22" s="1"/>
  <c r="AQ25" i="22"/>
  <c r="AK25" i="22"/>
  <c r="AK53" i="22" s="1"/>
  <c r="AJ25" i="22"/>
  <c r="Y25" i="22"/>
  <c r="X25" i="22"/>
  <c r="W25" i="22"/>
  <c r="O25" i="22" s="1"/>
  <c r="V25" i="22"/>
  <c r="U25" i="22"/>
  <c r="K25" i="22"/>
  <c r="G25" i="22"/>
  <c r="F25" i="22"/>
  <c r="E25" i="22"/>
  <c r="C25" i="22"/>
  <c r="B25" i="22"/>
  <c r="A25" i="22"/>
  <c r="BI24" i="22"/>
  <c r="BA24" i="22"/>
  <c r="AW24" i="22"/>
  <c r="AR24" i="22"/>
  <c r="BF24" i="22" s="1"/>
  <c r="AM24" i="22"/>
  <c r="AL24" i="22"/>
  <c r="BE24" i="22" s="1"/>
  <c r="AK24" i="22"/>
  <c r="AJ24" i="22"/>
  <c r="V24" i="22"/>
  <c r="U24" i="22"/>
  <c r="S24" i="22"/>
  <c r="AI24" i="22" s="1"/>
  <c r="BH24" i="22" s="1"/>
  <c r="M24" i="22"/>
  <c r="K24" i="22"/>
  <c r="G24" i="22"/>
  <c r="F24" i="22"/>
  <c r="E24" i="22"/>
  <c r="D24" i="22"/>
  <c r="C24" i="22"/>
  <c r="B24" i="22"/>
  <c r="L24" i="22" s="1"/>
  <c r="A24" i="22"/>
  <c r="AM23" i="22"/>
  <c r="BI23" i="22" s="1"/>
  <c r="AL23" i="22"/>
  <c r="BE23" i="22" s="1"/>
  <c r="AK23" i="22"/>
  <c r="BA23" i="22" s="1"/>
  <c r="AJ23" i="22"/>
  <c r="AW23" i="22" s="1"/>
  <c r="X23" i="22"/>
  <c r="W23" i="22"/>
  <c r="O23" i="22" s="1"/>
  <c r="Q23" i="22" s="1"/>
  <c r="V23" i="22"/>
  <c r="S23" i="22"/>
  <c r="AI23" i="22" s="1"/>
  <c r="M23" i="22"/>
  <c r="K23" i="22"/>
  <c r="G23" i="22"/>
  <c r="F23" i="22"/>
  <c r="E23" i="22"/>
  <c r="D23" i="22"/>
  <c r="C23" i="22"/>
  <c r="B23" i="22"/>
  <c r="L23" i="22" s="1"/>
  <c r="A23" i="22"/>
  <c r="BI22" i="22"/>
  <c r="AR22" i="22"/>
  <c r="BF22" i="22" s="1"/>
  <c r="AK22" i="22"/>
  <c r="BA22" i="22" s="1"/>
  <c r="AJ22" i="22"/>
  <c r="AW22" i="22" s="1"/>
  <c r="X22" i="22"/>
  <c r="V22" i="22"/>
  <c r="G22" i="22"/>
  <c r="F22" i="22"/>
  <c r="E22" i="22"/>
  <c r="M22" i="22" s="1"/>
  <c r="D22" i="22"/>
  <c r="C22" i="22"/>
  <c r="B22" i="22"/>
  <c r="L22" i="22" s="1"/>
  <c r="A22" i="22"/>
  <c r="S22" i="22" s="1"/>
  <c r="AI22" i="22" s="1"/>
  <c r="AW21" i="22"/>
  <c r="AR21" i="22"/>
  <c r="BF21" i="22" s="1"/>
  <c r="AM21" i="22"/>
  <c r="BI21" i="22" s="1"/>
  <c r="AL21" i="22"/>
  <c r="BE21" i="22" s="1"/>
  <c r="AK21" i="22"/>
  <c r="BA21" i="22" s="1"/>
  <c r="AJ21" i="22"/>
  <c r="Y21" i="22"/>
  <c r="X21" i="22"/>
  <c r="W21" i="22"/>
  <c r="O21" i="22" s="1"/>
  <c r="Q21" i="22" s="1"/>
  <c r="V21" i="22"/>
  <c r="U21" i="22"/>
  <c r="M21" i="22"/>
  <c r="G21" i="22"/>
  <c r="F21" i="22"/>
  <c r="E21" i="22"/>
  <c r="D21" i="22"/>
  <c r="C21" i="22"/>
  <c r="B21" i="22"/>
  <c r="L21" i="22" s="1"/>
  <c r="A21" i="22"/>
  <c r="S21" i="22" s="1"/>
  <c r="AI21" i="22" s="1"/>
  <c r="BD20" i="22"/>
  <c r="AW20" i="22"/>
  <c r="AO20" i="22"/>
  <c r="AM20" i="22"/>
  <c r="BI20" i="22" s="1"/>
  <c r="AL20" i="22"/>
  <c r="BE20" i="22" s="1"/>
  <c r="AK20" i="22"/>
  <c r="BA20" i="22" s="1"/>
  <c r="AJ20" i="22"/>
  <c r="AI20" i="22"/>
  <c r="AZ20" i="22" s="1"/>
  <c r="V20" i="22"/>
  <c r="S20" i="22"/>
  <c r="M20" i="22"/>
  <c r="L20" i="22"/>
  <c r="K20" i="22"/>
  <c r="G20" i="22"/>
  <c r="F20" i="22"/>
  <c r="E20" i="22"/>
  <c r="D20" i="22"/>
  <c r="C20" i="22"/>
  <c r="B20" i="22"/>
  <c r="A20" i="22"/>
  <c r="BA19" i="22"/>
  <c r="AR19" i="22"/>
  <c r="BF19" i="22" s="1"/>
  <c r="AK19" i="22"/>
  <c r="AJ19" i="22"/>
  <c r="AW19" i="22" s="1"/>
  <c r="AI19" i="22"/>
  <c r="Y19" i="22"/>
  <c r="X19" i="22"/>
  <c r="W19" i="22"/>
  <c r="O19" i="22" s="1"/>
  <c r="U19" i="22"/>
  <c r="M19" i="22"/>
  <c r="G19" i="22"/>
  <c r="F19" i="22"/>
  <c r="E19" i="22"/>
  <c r="C19" i="22"/>
  <c r="B19" i="22"/>
  <c r="L19" i="22" s="1"/>
  <c r="A19" i="22"/>
  <c r="S19" i="22" s="1"/>
  <c r="BJ18" i="22"/>
  <c r="BI18" i="22"/>
  <c r="BF18" i="22"/>
  <c r="BE18" i="22"/>
  <c r="BB18" i="22"/>
  <c r="BA18" i="22"/>
  <c r="AX18" i="22"/>
  <c r="AW18" i="22"/>
  <c r="AA153" i="21"/>
  <c r="AA152" i="21"/>
  <c r="AA151" i="21"/>
  <c r="AA150" i="21"/>
  <c r="AA149" i="21"/>
  <c r="AA148" i="21"/>
  <c r="AA147" i="21"/>
  <c r="AA146" i="21"/>
  <c r="AA145" i="21"/>
  <c r="AA144" i="21"/>
  <c r="AA143" i="21"/>
  <c r="AA142" i="21"/>
  <c r="AA141" i="21"/>
  <c r="AA140" i="21"/>
  <c r="AA139" i="21"/>
  <c r="AA138" i="21"/>
  <c r="AA137" i="21"/>
  <c r="AA136" i="21"/>
  <c r="AA135" i="21"/>
  <c r="AA134" i="21"/>
  <c r="AA133" i="21"/>
  <c r="AA132" i="21"/>
  <c r="AA131" i="21"/>
  <c r="AA130" i="21"/>
  <c r="AA129" i="21"/>
  <c r="AA128" i="21"/>
  <c r="AA127" i="21"/>
  <c r="AA126" i="21"/>
  <c r="AA125" i="21"/>
  <c r="AA124" i="21"/>
  <c r="AA123" i="21"/>
  <c r="Z153" i="21"/>
  <c r="Z152" i="21"/>
  <c r="Z151" i="21"/>
  <c r="Z150" i="21"/>
  <c r="Z149" i="21"/>
  <c r="Z148" i="21"/>
  <c r="Z147" i="21"/>
  <c r="Z146" i="21"/>
  <c r="Z145" i="21"/>
  <c r="Z144" i="21"/>
  <c r="Z143" i="21"/>
  <c r="Z142" i="21"/>
  <c r="Z141" i="21"/>
  <c r="Z140" i="21"/>
  <c r="Z139" i="21"/>
  <c r="Z138" i="21"/>
  <c r="Z137" i="21"/>
  <c r="Z136" i="21"/>
  <c r="Z135" i="21"/>
  <c r="Z134" i="21"/>
  <c r="Z133" i="21"/>
  <c r="Z132" i="21"/>
  <c r="Z131" i="21"/>
  <c r="Z130" i="21"/>
  <c r="Z129" i="21"/>
  <c r="Z128" i="21"/>
  <c r="Z127" i="21"/>
  <c r="Z126" i="21"/>
  <c r="Z125" i="21"/>
  <c r="Z124" i="21"/>
  <c r="Z123" i="21"/>
  <c r="Y153" i="21"/>
  <c r="Y152" i="21"/>
  <c r="Y151" i="21"/>
  <c r="Y150" i="21"/>
  <c r="Y149" i="21"/>
  <c r="Y148" i="21"/>
  <c r="Y147" i="21"/>
  <c r="Y146" i="21"/>
  <c r="Y145" i="21"/>
  <c r="Y144" i="21"/>
  <c r="Y143" i="21"/>
  <c r="Y142" i="21"/>
  <c r="Y141" i="21"/>
  <c r="Y140" i="21"/>
  <c r="Y139" i="21"/>
  <c r="Y138" i="21"/>
  <c r="Y137" i="21"/>
  <c r="Y136" i="21"/>
  <c r="Y135" i="21"/>
  <c r="Y134" i="21"/>
  <c r="Y133" i="21"/>
  <c r="Y132" i="21"/>
  <c r="Y131" i="21"/>
  <c r="Y130" i="21"/>
  <c r="Y129" i="21"/>
  <c r="Y128" i="21"/>
  <c r="Y127" i="21"/>
  <c r="Y126" i="21"/>
  <c r="Y125" i="21"/>
  <c r="Y124" i="21"/>
  <c r="Y123" i="21"/>
  <c r="X153" i="21"/>
  <c r="X152" i="21"/>
  <c r="X151" i="21"/>
  <c r="AR47" i="21" s="1"/>
  <c r="BF47" i="21" s="1"/>
  <c r="X150" i="21"/>
  <c r="X149" i="21"/>
  <c r="X148" i="21"/>
  <c r="X147" i="21"/>
  <c r="X146" i="21"/>
  <c r="AR42" i="21" s="1"/>
  <c r="BF42" i="21" s="1"/>
  <c r="X145" i="21"/>
  <c r="X144" i="21"/>
  <c r="X143" i="21"/>
  <c r="X142" i="21"/>
  <c r="X141" i="21"/>
  <c r="X140" i="21"/>
  <c r="X139" i="21"/>
  <c r="AR35" i="21" s="1"/>
  <c r="BF35" i="21" s="1"/>
  <c r="X138" i="21"/>
  <c r="X137" i="21"/>
  <c r="X136" i="21"/>
  <c r="X135" i="21"/>
  <c r="X134" i="21"/>
  <c r="AR30" i="21" s="1"/>
  <c r="X133" i="21"/>
  <c r="AR29" i="21" s="1"/>
  <c r="BF29" i="21" s="1"/>
  <c r="X132" i="21"/>
  <c r="X131" i="21"/>
  <c r="X130" i="21"/>
  <c r="X129" i="21"/>
  <c r="X128" i="21"/>
  <c r="AR24" i="21" s="1"/>
  <c r="BF24" i="21" s="1"/>
  <c r="X127" i="21"/>
  <c r="AR23" i="21" s="1"/>
  <c r="BF23" i="21" s="1"/>
  <c r="X126" i="21"/>
  <c r="X125" i="21"/>
  <c r="X124" i="21"/>
  <c r="X123" i="21"/>
  <c r="W153" i="21"/>
  <c r="W152" i="21"/>
  <c r="W151" i="21"/>
  <c r="W150" i="21"/>
  <c r="W149" i="21"/>
  <c r="W148" i="21"/>
  <c r="W147" i="21"/>
  <c r="W146" i="21"/>
  <c r="W145" i="21"/>
  <c r="W144" i="21"/>
  <c r="W143" i="21"/>
  <c r="W142" i="21"/>
  <c r="W141" i="21"/>
  <c r="W140" i="21"/>
  <c r="W139" i="21"/>
  <c r="W138" i="21"/>
  <c r="W137" i="21"/>
  <c r="W136" i="21"/>
  <c r="W135" i="21"/>
  <c r="W134" i="21"/>
  <c r="W133" i="21"/>
  <c r="W132" i="21"/>
  <c r="U28" i="21" s="1"/>
  <c r="W131" i="21"/>
  <c r="W130" i="21"/>
  <c r="W129" i="21"/>
  <c r="W128" i="21"/>
  <c r="W127" i="21"/>
  <c r="W126" i="21"/>
  <c r="U22" i="21" s="1"/>
  <c r="W125" i="21"/>
  <c r="W124" i="21"/>
  <c r="W123" i="21"/>
  <c r="U153" i="21"/>
  <c r="BW49" i="21" s="1"/>
  <c r="T153" i="21"/>
  <c r="U152" i="21"/>
  <c r="T152" i="21"/>
  <c r="U151" i="21"/>
  <c r="BW47" i="21" s="1"/>
  <c r="T151" i="21"/>
  <c r="U150" i="21"/>
  <c r="BW46" i="21" s="1"/>
  <c r="T150" i="21"/>
  <c r="U149" i="21"/>
  <c r="BW45" i="21" s="1"/>
  <c r="T149" i="21"/>
  <c r="U148" i="21"/>
  <c r="BW44" i="21" s="1"/>
  <c r="T148" i="21"/>
  <c r="U147" i="21"/>
  <c r="BW43" i="21" s="1"/>
  <c r="T147" i="21"/>
  <c r="AQ43" i="21" s="1"/>
  <c r="BB43" i="21" s="1"/>
  <c r="U146" i="21"/>
  <c r="BW42" i="21" s="1"/>
  <c r="T146" i="21"/>
  <c r="U145" i="21"/>
  <c r="BW41" i="21" s="1"/>
  <c r="T145" i="21"/>
  <c r="U144" i="21"/>
  <c r="BW40" i="21" s="1"/>
  <c r="T144" i="21"/>
  <c r="U143" i="21"/>
  <c r="BW39" i="21" s="1"/>
  <c r="T143" i="21"/>
  <c r="U142" i="21"/>
  <c r="BW38" i="21" s="1"/>
  <c r="T142" i="21"/>
  <c r="U141" i="21"/>
  <c r="BW37" i="21" s="1"/>
  <c r="T141" i="21"/>
  <c r="U140" i="21"/>
  <c r="BW36" i="21" s="1"/>
  <c r="T140" i="21"/>
  <c r="U139" i="21"/>
  <c r="BW35" i="21" s="1"/>
  <c r="T139" i="21"/>
  <c r="U138" i="21"/>
  <c r="BW34" i="21" s="1"/>
  <c r="T138" i="21"/>
  <c r="U137" i="21"/>
  <c r="BW33" i="21" s="1"/>
  <c r="T137" i="21"/>
  <c r="U136" i="21"/>
  <c r="BW32" i="21" s="1"/>
  <c r="T136" i="21"/>
  <c r="U135" i="21"/>
  <c r="BW31" i="21" s="1"/>
  <c r="T135" i="21"/>
  <c r="U134" i="21"/>
  <c r="V134" i="21" s="1"/>
  <c r="T134" i="21"/>
  <c r="U133" i="21"/>
  <c r="BW29" i="21" s="1"/>
  <c r="T133" i="21"/>
  <c r="U132" i="21"/>
  <c r="BW28" i="21" s="1"/>
  <c r="T132" i="21"/>
  <c r="U131" i="21"/>
  <c r="BW27" i="21" s="1"/>
  <c r="T131" i="21"/>
  <c r="U130" i="21"/>
  <c r="BW26" i="21" s="1"/>
  <c r="T130" i="21"/>
  <c r="U129" i="21"/>
  <c r="BW25" i="21" s="1"/>
  <c r="T129" i="21"/>
  <c r="U128" i="21"/>
  <c r="BW24" i="21" s="1"/>
  <c r="T128" i="21"/>
  <c r="U127" i="21"/>
  <c r="BW23" i="21" s="1"/>
  <c r="T127" i="21"/>
  <c r="U126" i="21"/>
  <c r="BW22" i="21" s="1"/>
  <c r="T126" i="21"/>
  <c r="U125" i="21"/>
  <c r="BW21" i="21" s="1"/>
  <c r="T125" i="21"/>
  <c r="U124" i="21"/>
  <c r="BW20" i="21" s="1"/>
  <c r="T124" i="21"/>
  <c r="U123" i="21"/>
  <c r="V123" i="21" s="1"/>
  <c r="T123" i="21"/>
  <c r="C89" i="21"/>
  <c r="C88" i="21"/>
  <c r="U48" i="21" s="1"/>
  <c r="C87" i="21"/>
  <c r="C86" i="21"/>
  <c r="C85" i="21"/>
  <c r="C84" i="21"/>
  <c r="C83" i="21"/>
  <c r="C82" i="21"/>
  <c r="X42" i="21" s="1"/>
  <c r="C81" i="21"/>
  <c r="V41" i="21" s="1"/>
  <c r="C80" i="21"/>
  <c r="W40" i="21" s="1"/>
  <c r="C79" i="21"/>
  <c r="C78" i="21"/>
  <c r="C77" i="21"/>
  <c r="C76" i="21"/>
  <c r="U36" i="21" s="1"/>
  <c r="C75" i="21"/>
  <c r="W35" i="21" s="1"/>
  <c r="O35" i="21" s="1"/>
  <c r="C74" i="21"/>
  <c r="C73" i="21"/>
  <c r="C72" i="21"/>
  <c r="C71" i="21"/>
  <c r="C70" i="21"/>
  <c r="C69" i="21"/>
  <c r="V29" i="21" s="1"/>
  <c r="C68" i="21"/>
  <c r="W28" i="21" s="1"/>
  <c r="O28" i="21" s="1"/>
  <c r="C67" i="21"/>
  <c r="C66" i="21"/>
  <c r="C65" i="21"/>
  <c r="C64" i="21"/>
  <c r="C63" i="21"/>
  <c r="V23" i="21" s="1"/>
  <c r="C62" i="21"/>
  <c r="Y22" i="21" s="1"/>
  <c r="C61" i="21"/>
  <c r="C60" i="21"/>
  <c r="C59" i="21"/>
  <c r="S153" i="21"/>
  <c r="I153" i="21"/>
  <c r="H153" i="21"/>
  <c r="G153" i="21"/>
  <c r="F153" i="21"/>
  <c r="E153" i="21"/>
  <c r="D153" i="21"/>
  <c r="C153" i="21"/>
  <c r="BV49" i="21" s="1"/>
  <c r="B153" i="21"/>
  <c r="A153" i="21"/>
  <c r="S152" i="21"/>
  <c r="I152" i="21"/>
  <c r="H152" i="21"/>
  <c r="G152" i="21"/>
  <c r="F152" i="21"/>
  <c r="E152" i="21"/>
  <c r="D152" i="21"/>
  <c r="C152" i="21"/>
  <c r="BV48" i="21" s="1"/>
  <c r="B152" i="21"/>
  <c r="A152" i="21"/>
  <c r="S151" i="21"/>
  <c r="I151" i="21"/>
  <c r="H151" i="21"/>
  <c r="G151" i="21"/>
  <c r="F151" i="21"/>
  <c r="E151" i="21"/>
  <c r="D151" i="21"/>
  <c r="C151" i="21"/>
  <c r="BV47" i="21" s="1"/>
  <c r="B151" i="21"/>
  <c r="A151" i="21"/>
  <c r="S150" i="21"/>
  <c r="I150" i="21"/>
  <c r="H150" i="21"/>
  <c r="G150" i="21"/>
  <c r="F150" i="21"/>
  <c r="E150" i="21"/>
  <c r="D150" i="21"/>
  <c r="C150" i="21"/>
  <c r="BV46" i="21" s="1"/>
  <c r="B150" i="21"/>
  <c r="A150" i="21"/>
  <c r="S149" i="21"/>
  <c r="I149" i="21"/>
  <c r="H149" i="21"/>
  <c r="G149" i="21"/>
  <c r="F149" i="21"/>
  <c r="AM45" i="21" s="1"/>
  <c r="E149" i="21"/>
  <c r="D149" i="21"/>
  <c r="C149" i="21"/>
  <c r="BV45" i="21" s="1"/>
  <c r="BV50" i="21" s="1"/>
  <c r="B149" i="21"/>
  <c r="A149" i="21"/>
  <c r="S148" i="21"/>
  <c r="I148" i="21"/>
  <c r="H148" i="21"/>
  <c r="G148" i="21"/>
  <c r="F148" i="21"/>
  <c r="E148" i="21"/>
  <c r="D148" i="21"/>
  <c r="C148" i="21"/>
  <c r="BV44" i="21" s="1"/>
  <c r="B148" i="21"/>
  <c r="A148" i="21"/>
  <c r="Y43" i="21"/>
  <c r="S147" i="21"/>
  <c r="I147" i="21"/>
  <c r="H147" i="21"/>
  <c r="G147" i="21"/>
  <c r="F147" i="21"/>
  <c r="E147" i="21"/>
  <c r="D147" i="21"/>
  <c r="C147" i="21"/>
  <c r="BV43" i="21" s="1"/>
  <c r="B147" i="21"/>
  <c r="A147" i="21"/>
  <c r="V146" i="21"/>
  <c r="S146" i="21"/>
  <c r="I146" i="21"/>
  <c r="H146" i="21"/>
  <c r="G146" i="21"/>
  <c r="F146" i="21"/>
  <c r="E146" i="21"/>
  <c r="D146" i="21"/>
  <c r="C146" i="21"/>
  <c r="BV42" i="21" s="1"/>
  <c r="B146" i="21"/>
  <c r="A146" i="21"/>
  <c r="S145" i="21"/>
  <c r="I145" i="21"/>
  <c r="H145" i="21"/>
  <c r="G145" i="21"/>
  <c r="F145" i="21"/>
  <c r="E145" i="21"/>
  <c r="D145" i="21"/>
  <c r="C145" i="21"/>
  <c r="BV41" i="21" s="1"/>
  <c r="B145" i="21"/>
  <c r="A145" i="21"/>
  <c r="S144" i="21"/>
  <c r="I144" i="21"/>
  <c r="H144" i="21"/>
  <c r="G144" i="21"/>
  <c r="F144" i="21"/>
  <c r="E144" i="21"/>
  <c r="D144" i="21"/>
  <c r="C144" i="21"/>
  <c r="BV40" i="21" s="1"/>
  <c r="B144" i="21"/>
  <c r="A144" i="21"/>
  <c r="S143" i="21"/>
  <c r="I143" i="21"/>
  <c r="H143" i="21"/>
  <c r="G143" i="21"/>
  <c r="F143" i="21"/>
  <c r="E143" i="21"/>
  <c r="D143" i="21"/>
  <c r="C143" i="21"/>
  <c r="BV39" i="21" s="1"/>
  <c r="B143" i="21"/>
  <c r="A143" i="21"/>
  <c r="S142" i="21"/>
  <c r="I142" i="21"/>
  <c r="H142" i="21"/>
  <c r="G142" i="21"/>
  <c r="F142" i="21"/>
  <c r="E142" i="21"/>
  <c r="D142" i="21"/>
  <c r="C142" i="21"/>
  <c r="BV38" i="21" s="1"/>
  <c r="B142" i="21"/>
  <c r="A142" i="21"/>
  <c r="Y37" i="21"/>
  <c r="S141" i="21"/>
  <c r="I141" i="21"/>
  <c r="H141" i="21"/>
  <c r="G141" i="21"/>
  <c r="F141" i="21"/>
  <c r="AM37" i="21" s="1"/>
  <c r="BI37" i="21" s="1"/>
  <c r="E141" i="21"/>
  <c r="D141" i="21"/>
  <c r="C141" i="21"/>
  <c r="BV37" i="21" s="1"/>
  <c r="B141" i="21"/>
  <c r="A141" i="21"/>
  <c r="V140" i="21"/>
  <c r="AS36" i="21" s="1"/>
  <c r="BJ36" i="21" s="1"/>
  <c r="S140" i="21"/>
  <c r="I140" i="21"/>
  <c r="H140" i="21"/>
  <c r="G140" i="21"/>
  <c r="F140" i="21"/>
  <c r="E140" i="21"/>
  <c r="D140" i="21"/>
  <c r="C140" i="21"/>
  <c r="BV36" i="21" s="1"/>
  <c r="B140" i="21"/>
  <c r="A140" i="21"/>
  <c r="S139" i="21"/>
  <c r="I139" i="21"/>
  <c r="H139" i="21"/>
  <c r="G139" i="21"/>
  <c r="F139" i="21"/>
  <c r="E139" i="21"/>
  <c r="D139" i="21"/>
  <c r="C139" i="21"/>
  <c r="BV35" i="21" s="1"/>
  <c r="B139" i="21"/>
  <c r="A139" i="21"/>
  <c r="S138" i="21"/>
  <c r="I138" i="21"/>
  <c r="H138" i="21"/>
  <c r="G138" i="21"/>
  <c r="F138" i="21"/>
  <c r="E138" i="21"/>
  <c r="D138" i="21"/>
  <c r="C138" i="21"/>
  <c r="BV34" i="21" s="1"/>
  <c r="B138" i="21"/>
  <c r="A138" i="21"/>
  <c r="V137" i="21"/>
  <c r="AP33" i="21" s="1"/>
  <c r="AX33" i="21" s="1"/>
  <c r="S137" i="21"/>
  <c r="I137" i="21"/>
  <c r="H137" i="21"/>
  <c r="G137" i="21"/>
  <c r="F137" i="21"/>
  <c r="E137" i="21"/>
  <c r="D137" i="21"/>
  <c r="C137" i="21"/>
  <c r="BV33" i="21" s="1"/>
  <c r="B137" i="21"/>
  <c r="A137" i="21"/>
  <c r="S136" i="21"/>
  <c r="I136" i="21"/>
  <c r="H136" i="21"/>
  <c r="G136" i="21"/>
  <c r="F136" i="21"/>
  <c r="E136" i="21"/>
  <c r="D136" i="21"/>
  <c r="C136" i="21"/>
  <c r="BV32" i="21" s="1"/>
  <c r="B136" i="21"/>
  <c r="A136" i="21"/>
  <c r="S135" i="21"/>
  <c r="I135" i="21"/>
  <c r="H135" i="21"/>
  <c r="G135" i="21"/>
  <c r="F135" i="21"/>
  <c r="E135" i="21"/>
  <c r="D135" i="21"/>
  <c r="C135" i="21"/>
  <c r="BV31" i="21" s="1"/>
  <c r="B135" i="21"/>
  <c r="A135" i="21"/>
  <c r="S134" i="21"/>
  <c r="I134" i="21"/>
  <c r="H134" i="21"/>
  <c r="G134" i="21"/>
  <c r="F134" i="21"/>
  <c r="E134" i="21"/>
  <c r="D134" i="21"/>
  <c r="C134" i="21"/>
  <c r="BV30" i="21" s="1"/>
  <c r="B134" i="21"/>
  <c r="A134" i="21"/>
  <c r="S133" i="21"/>
  <c r="I133" i="21"/>
  <c r="H133" i="21"/>
  <c r="G133" i="21"/>
  <c r="F133" i="21"/>
  <c r="E133" i="21"/>
  <c r="D133" i="21"/>
  <c r="C133" i="21"/>
  <c r="BV29" i="21" s="1"/>
  <c r="B133" i="21"/>
  <c r="A133" i="21"/>
  <c r="S132" i="21"/>
  <c r="I132" i="21"/>
  <c r="H132" i="21"/>
  <c r="G132" i="21"/>
  <c r="F132" i="21"/>
  <c r="E132" i="21"/>
  <c r="D132" i="21"/>
  <c r="C132" i="21"/>
  <c r="BV28" i="21" s="1"/>
  <c r="B132" i="21"/>
  <c r="A132" i="21"/>
  <c r="V131" i="21"/>
  <c r="AS27" i="21" s="1"/>
  <c r="BJ27" i="21" s="1"/>
  <c r="S131" i="21"/>
  <c r="I131" i="21"/>
  <c r="H131" i="21"/>
  <c r="G131" i="21"/>
  <c r="F131" i="21"/>
  <c r="E131" i="21"/>
  <c r="D131" i="21"/>
  <c r="C131" i="21"/>
  <c r="BV27" i="21" s="1"/>
  <c r="B131" i="21"/>
  <c r="A131" i="21"/>
  <c r="S130" i="21"/>
  <c r="I130" i="21"/>
  <c r="H130" i="21"/>
  <c r="G130" i="21"/>
  <c r="F130" i="21"/>
  <c r="E130" i="21"/>
  <c r="D130" i="21"/>
  <c r="C130" i="21"/>
  <c r="BV26" i="21" s="1"/>
  <c r="B130" i="21"/>
  <c r="A130" i="21"/>
  <c r="S129" i="21"/>
  <c r="I129" i="21"/>
  <c r="H129" i="21"/>
  <c r="G129" i="21"/>
  <c r="F129" i="21"/>
  <c r="E129" i="21"/>
  <c r="D129" i="21"/>
  <c r="C129" i="21"/>
  <c r="BV25" i="21" s="1"/>
  <c r="B129" i="21"/>
  <c r="A129" i="21"/>
  <c r="V128" i="21"/>
  <c r="AS24" i="21" s="1"/>
  <c r="BJ24" i="21" s="1"/>
  <c r="S128" i="21"/>
  <c r="I128" i="21"/>
  <c r="H128" i="21"/>
  <c r="G128" i="21"/>
  <c r="F128" i="21"/>
  <c r="E128" i="21"/>
  <c r="D128" i="21"/>
  <c r="C128" i="21"/>
  <c r="BV24" i="21" s="1"/>
  <c r="B128" i="21"/>
  <c r="A128" i="21"/>
  <c r="S127" i="21"/>
  <c r="I127" i="21"/>
  <c r="H127" i="21"/>
  <c r="G127" i="21"/>
  <c r="F127" i="21"/>
  <c r="E127" i="21"/>
  <c r="D127" i="21"/>
  <c r="C127" i="21"/>
  <c r="BV23" i="21" s="1"/>
  <c r="B127" i="21"/>
  <c r="A127" i="21"/>
  <c r="S126" i="21"/>
  <c r="I126" i="21"/>
  <c r="H126" i="21"/>
  <c r="G126" i="21"/>
  <c r="F126" i="21"/>
  <c r="E126" i="21"/>
  <c r="D126" i="21"/>
  <c r="C126" i="21"/>
  <c r="BV22" i="21" s="1"/>
  <c r="B126" i="21"/>
  <c r="A126" i="21"/>
  <c r="V125" i="21"/>
  <c r="AS21" i="21" s="1"/>
  <c r="BJ21" i="21" s="1"/>
  <c r="S125" i="21"/>
  <c r="I125" i="21"/>
  <c r="H125" i="21"/>
  <c r="G125" i="21"/>
  <c r="F125" i="21"/>
  <c r="AL21" i="21" s="1"/>
  <c r="BE21" i="21" s="1"/>
  <c r="E125" i="21"/>
  <c r="D125" i="21"/>
  <c r="C125" i="21"/>
  <c r="BV21" i="21" s="1"/>
  <c r="B125" i="21"/>
  <c r="A125" i="21"/>
  <c r="S124" i="21"/>
  <c r="I124" i="21"/>
  <c r="H124" i="21"/>
  <c r="G124" i="21"/>
  <c r="F124" i="21"/>
  <c r="E124" i="21"/>
  <c r="D124" i="21"/>
  <c r="C124" i="21"/>
  <c r="BV20" i="21" s="1"/>
  <c r="B124" i="21"/>
  <c r="A124" i="21"/>
  <c r="S123" i="21"/>
  <c r="I123" i="21"/>
  <c r="H123" i="21"/>
  <c r="G123" i="21"/>
  <c r="F123" i="21"/>
  <c r="E123" i="21"/>
  <c r="D123" i="21"/>
  <c r="C123" i="21"/>
  <c r="BV19" i="21" s="1"/>
  <c r="B123" i="21"/>
  <c r="A123" i="21"/>
  <c r="E89" i="21"/>
  <c r="D89" i="21"/>
  <c r="B89" i="21"/>
  <c r="A89" i="21"/>
  <c r="E88" i="21"/>
  <c r="D88" i="21"/>
  <c r="B88" i="21"/>
  <c r="A88" i="21"/>
  <c r="E87" i="21"/>
  <c r="D87" i="21"/>
  <c r="B87" i="21"/>
  <c r="A87" i="21"/>
  <c r="E86" i="21"/>
  <c r="D86" i="21"/>
  <c r="B86" i="21"/>
  <c r="A86" i="21"/>
  <c r="O85" i="21"/>
  <c r="E85" i="21"/>
  <c r="D85" i="21"/>
  <c r="B85" i="21"/>
  <c r="A85" i="21"/>
  <c r="O84" i="21"/>
  <c r="E84" i="21"/>
  <c r="D84" i="21"/>
  <c r="B84" i="21"/>
  <c r="A84" i="21"/>
  <c r="O83" i="21"/>
  <c r="E83" i="21"/>
  <c r="D83" i="21"/>
  <c r="B83" i="21"/>
  <c r="A83" i="21"/>
  <c r="O82" i="21"/>
  <c r="E82" i="21"/>
  <c r="D82" i="21"/>
  <c r="B82" i="21"/>
  <c r="A82" i="21"/>
  <c r="V80" i="21"/>
  <c r="U80" i="21"/>
  <c r="T80" i="21"/>
  <c r="S80" i="21"/>
  <c r="R80" i="21"/>
  <c r="Q80" i="21"/>
  <c r="E81" i="21"/>
  <c r="D81" i="21"/>
  <c r="B81" i="21"/>
  <c r="A81" i="21"/>
  <c r="E80" i="21"/>
  <c r="D80" i="21"/>
  <c r="B80" i="21"/>
  <c r="A80" i="21"/>
  <c r="O78" i="21"/>
  <c r="E79" i="21"/>
  <c r="D79" i="21"/>
  <c r="B79" i="21"/>
  <c r="A79" i="21"/>
  <c r="O77" i="21"/>
  <c r="E78" i="21"/>
  <c r="D78" i="21"/>
  <c r="B78" i="21"/>
  <c r="A78" i="21"/>
  <c r="O76" i="21"/>
  <c r="E77" i="21"/>
  <c r="D77" i="21"/>
  <c r="B77" i="21"/>
  <c r="A77" i="21"/>
  <c r="O75" i="21"/>
  <c r="E76" i="21"/>
  <c r="D76" i="21"/>
  <c r="B76" i="21"/>
  <c r="A76" i="21"/>
  <c r="U73" i="21"/>
  <c r="T73" i="21"/>
  <c r="R73" i="21"/>
  <c r="Q73" i="21"/>
  <c r="E75" i="21"/>
  <c r="D75" i="21"/>
  <c r="B75" i="21"/>
  <c r="A75" i="21"/>
  <c r="E74" i="21"/>
  <c r="D74" i="21"/>
  <c r="B74" i="21"/>
  <c r="A74" i="21"/>
  <c r="E73" i="21"/>
  <c r="D73" i="21"/>
  <c r="B73" i="21"/>
  <c r="A73" i="21"/>
  <c r="E72" i="21"/>
  <c r="D72" i="21"/>
  <c r="B72" i="21"/>
  <c r="A72" i="21"/>
  <c r="E71" i="21"/>
  <c r="D71" i="21"/>
  <c r="B71" i="21"/>
  <c r="A71" i="21"/>
  <c r="E70" i="21"/>
  <c r="D70" i="21"/>
  <c r="B70" i="21"/>
  <c r="A70" i="21"/>
  <c r="E69" i="21"/>
  <c r="D69" i="21"/>
  <c r="B69" i="21"/>
  <c r="A69" i="21"/>
  <c r="E68" i="21"/>
  <c r="D68" i="21"/>
  <c r="B68" i="21"/>
  <c r="A68" i="21"/>
  <c r="E67" i="21"/>
  <c r="D67" i="21"/>
  <c r="B67" i="21"/>
  <c r="A67" i="21"/>
  <c r="E66" i="21"/>
  <c r="D66" i="21"/>
  <c r="B66" i="21"/>
  <c r="A66" i="21"/>
  <c r="E65" i="21"/>
  <c r="D65" i="21"/>
  <c r="B65" i="21"/>
  <c r="A65" i="21"/>
  <c r="E64" i="21"/>
  <c r="D64" i="21"/>
  <c r="B64" i="21"/>
  <c r="A64" i="21"/>
  <c r="E63" i="21"/>
  <c r="D63" i="21"/>
  <c r="B63" i="21"/>
  <c r="A63" i="21"/>
  <c r="E62" i="21"/>
  <c r="D62" i="21"/>
  <c r="B62" i="21"/>
  <c r="A62" i="21"/>
  <c r="E61" i="21"/>
  <c r="D61" i="21"/>
  <c r="B61" i="21"/>
  <c r="A61" i="21"/>
  <c r="E60" i="21"/>
  <c r="D60" i="21"/>
  <c r="B60" i="21"/>
  <c r="A60" i="21"/>
  <c r="E59" i="21"/>
  <c r="D59" i="21"/>
  <c r="B59" i="21"/>
  <c r="A59" i="21"/>
  <c r="AR49" i="21"/>
  <c r="BF49" i="21" s="1"/>
  <c r="AL49" i="21"/>
  <c r="BE49" i="21" s="1"/>
  <c r="AK49" i="21"/>
  <c r="BA49" i="21" s="1"/>
  <c r="AJ49" i="21"/>
  <c r="AW49" i="21" s="1"/>
  <c r="X49" i="21"/>
  <c r="R81" i="21" s="1"/>
  <c r="W49" i="21"/>
  <c r="O49" i="21" s="1"/>
  <c r="V49" i="21"/>
  <c r="T81" i="21" s="1"/>
  <c r="U49" i="21"/>
  <c r="G49" i="21"/>
  <c r="U81" i="21" s="1"/>
  <c r="F49" i="21"/>
  <c r="Q81" i="21" s="1"/>
  <c r="E49" i="21"/>
  <c r="M49" i="21" s="1"/>
  <c r="C49" i="21"/>
  <c r="B49" i="21"/>
  <c r="L49" i="21" s="1"/>
  <c r="AZ48" i="21"/>
  <c r="AR48" i="21"/>
  <c r="BF48" i="21" s="1"/>
  <c r="AQ48" i="21"/>
  <c r="BB48" i="21" s="1"/>
  <c r="AK48" i="21"/>
  <c r="BA48" i="21" s="1"/>
  <c r="AJ48" i="21"/>
  <c r="AW48" i="21" s="1"/>
  <c r="X48" i="21"/>
  <c r="W48" i="21"/>
  <c r="O48" i="21" s="1"/>
  <c r="V48" i="21"/>
  <c r="S48" i="21"/>
  <c r="AI48" i="21" s="1"/>
  <c r="BH48" i="21" s="1"/>
  <c r="BU48" i="21" s="1"/>
  <c r="K48" i="21"/>
  <c r="G48" i="21"/>
  <c r="F48" i="21"/>
  <c r="E48" i="21"/>
  <c r="M48" i="21" s="1"/>
  <c r="C48" i="21"/>
  <c r="B48" i="21"/>
  <c r="L48" i="21" s="1"/>
  <c r="AK47" i="21"/>
  <c r="BA47" i="21" s="1"/>
  <c r="AJ47" i="21"/>
  <c r="AW47" i="21" s="1"/>
  <c r="S47" i="21"/>
  <c r="AI47" i="21" s="1"/>
  <c r="K47" i="21"/>
  <c r="G47" i="21"/>
  <c r="F47" i="21"/>
  <c r="E47" i="21"/>
  <c r="M47" i="21" s="1"/>
  <c r="C47" i="21"/>
  <c r="B47" i="21"/>
  <c r="L47" i="21" s="1"/>
  <c r="AL46" i="21"/>
  <c r="BE46" i="21" s="1"/>
  <c r="AK46" i="21"/>
  <c r="BA46" i="21" s="1"/>
  <c r="AJ46" i="21"/>
  <c r="AW46" i="21" s="1"/>
  <c r="X46" i="21"/>
  <c r="V46" i="21"/>
  <c r="E46" i="21"/>
  <c r="M46" i="21" s="1"/>
  <c r="B46" i="21"/>
  <c r="L46" i="21" s="1"/>
  <c r="A46" i="21"/>
  <c r="S46" i="21" s="1"/>
  <c r="AI46" i="21" s="1"/>
  <c r="AW45" i="21"/>
  <c r="AR45" i="21"/>
  <c r="AQ45" i="21"/>
  <c r="AL45" i="21"/>
  <c r="AK45" i="21"/>
  <c r="AJ45" i="21"/>
  <c r="AJ50" i="21" s="1"/>
  <c r="V45" i="21"/>
  <c r="G45" i="21"/>
  <c r="F45" i="21"/>
  <c r="E45" i="21"/>
  <c r="M45" i="21" s="1"/>
  <c r="D45" i="21"/>
  <c r="C45" i="21"/>
  <c r="B45" i="21"/>
  <c r="A45" i="21"/>
  <c r="AM44" i="21"/>
  <c r="BI44" i="21" s="1"/>
  <c r="AL44" i="21"/>
  <c r="BE44" i="21" s="1"/>
  <c r="AK44" i="21"/>
  <c r="BA44" i="21" s="1"/>
  <c r="AJ44" i="21"/>
  <c r="AW44" i="21" s="1"/>
  <c r="M44" i="21"/>
  <c r="G44" i="21"/>
  <c r="F44" i="21"/>
  <c r="E44" i="21"/>
  <c r="D44" i="21"/>
  <c r="C44" i="21"/>
  <c r="B44" i="21"/>
  <c r="L44" i="21" s="1"/>
  <c r="A44" i="21"/>
  <c r="K44" i="21" s="1"/>
  <c r="AK43" i="21"/>
  <c r="BA43" i="21" s="1"/>
  <c r="AJ43" i="21"/>
  <c r="AW43" i="21" s="1"/>
  <c r="W43" i="21"/>
  <c r="O43" i="21" s="1"/>
  <c r="M43" i="21"/>
  <c r="G43" i="21"/>
  <c r="F43" i="21"/>
  <c r="E43" i="21"/>
  <c r="C43" i="21"/>
  <c r="B43" i="21"/>
  <c r="L43" i="21" s="1"/>
  <c r="A43" i="21"/>
  <c r="S43" i="21" s="1"/>
  <c r="AI43" i="21" s="1"/>
  <c r="AQ42" i="21"/>
  <c r="BB42" i="21" s="1"/>
  <c r="AM42" i="21"/>
  <c r="BI42" i="21" s="1"/>
  <c r="AL42" i="21"/>
  <c r="BE42" i="21" s="1"/>
  <c r="AK42" i="21"/>
  <c r="BA42" i="21" s="1"/>
  <c r="AJ42" i="21"/>
  <c r="AW42" i="21" s="1"/>
  <c r="G42" i="21"/>
  <c r="F42" i="21"/>
  <c r="E42" i="21"/>
  <c r="M42" i="21" s="1"/>
  <c r="D42" i="21"/>
  <c r="C42" i="21"/>
  <c r="B42" i="21"/>
  <c r="L42" i="21" s="1"/>
  <c r="A42" i="21"/>
  <c r="AR41" i="21"/>
  <c r="BF41" i="21" s="1"/>
  <c r="AM41" i="21"/>
  <c r="BI41" i="21" s="1"/>
  <c r="AL41" i="21"/>
  <c r="BE41" i="21" s="1"/>
  <c r="AK41" i="21"/>
  <c r="BA41" i="21" s="1"/>
  <c r="AJ41" i="21"/>
  <c r="AW41" i="21" s="1"/>
  <c r="Y41" i="21"/>
  <c r="U41" i="21"/>
  <c r="S41" i="21"/>
  <c r="AI41" i="21" s="1"/>
  <c r="BD41" i="21" s="1"/>
  <c r="G41" i="21"/>
  <c r="F41" i="21"/>
  <c r="E41" i="21"/>
  <c r="M41" i="21" s="1"/>
  <c r="D41" i="21"/>
  <c r="C41" i="21"/>
  <c r="B41" i="21"/>
  <c r="L41" i="21" s="1"/>
  <c r="A41" i="21"/>
  <c r="K41" i="21" s="1"/>
  <c r="AW40" i="21"/>
  <c r="AR40" i="21"/>
  <c r="BF40" i="21" s="1"/>
  <c r="AM40" i="21"/>
  <c r="BI40" i="21" s="1"/>
  <c r="AL40" i="21"/>
  <c r="AK40" i="21"/>
  <c r="AJ40" i="21"/>
  <c r="X40" i="21"/>
  <c r="V40" i="21"/>
  <c r="U40" i="21"/>
  <c r="G40" i="21"/>
  <c r="F40" i="21"/>
  <c r="E40" i="21"/>
  <c r="D40" i="21"/>
  <c r="C40" i="21"/>
  <c r="B40" i="21"/>
  <c r="A40" i="21"/>
  <c r="K40" i="21" s="1"/>
  <c r="BH39" i="21"/>
  <c r="BU39" i="21" s="1"/>
  <c r="AZ39" i="21"/>
  <c r="AR39" i="21"/>
  <c r="BF39" i="21" s="1"/>
  <c r="AQ39" i="21"/>
  <c r="BB39" i="21" s="1"/>
  <c r="AL39" i="21"/>
  <c r="BE39" i="21" s="1"/>
  <c r="AK39" i="21"/>
  <c r="BA39" i="21" s="1"/>
  <c r="AJ39" i="21"/>
  <c r="AW39" i="21" s="1"/>
  <c r="Y39" i="21"/>
  <c r="W39" i="21"/>
  <c r="O39" i="21" s="1"/>
  <c r="V39" i="21"/>
  <c r="U39" i="21"/>
  <c r="M39" i="21"/>
  <c r="K39" i="21"/>
  <c r="G39" i="21"/>
  <c r="F39" i="21"/>
  <c r="E39" i="21"/>
  <c r="D39" i="21"/>
  <c r="C39" i="21"/>
  <c r="B39" i="21"/>
  <c r="L39" i="21" s="1"/>
  <c r="A39" i="21"/>
  <c r="S39" i="21" s="1"/>
  <c r="AI39" i="21" s="1"/>
  <c r="AO39" i="21" s="1"/>
  <c r="AM38" i="21"/>
  <c r="BI38" i="21" s="1"/>
  <c r="AL38" i="21"/>
  <c r="BE38" i="21" s="1"/>
  <c r="AK38" i="21"/>
  <c r="BA38" i="21" s="1"/>
  <c r="AJ38" i="21"/>
  <c r="AW38" i="21" s="1"/>
  <c r="M38" i="21"/>
  <c r="L38" i="21"/>
  <c r="G38" i="21"/>
  <c r="F38" i="21"/>
  <c r="E38" i="21"/>
  <c r="D38" i="21"/>
  <c r="C38" i="21"/>
  <c r="B38" i="21"/>
  <c r="A38" i="21"/>
  <c r="S38" i="21" s="1"/>
  <c r="AI38" i="21" s="1"/>
  <c r="AR37" i="21"/>
  <c r="BF37" i="21" s="1"/>
  <c r="AL37" i="21"/>
  <c r="BE37" i="21" s="1"/>
  <c r="AK37" i="21"/>
  <c r="BA37" i="21" s="1"/>
  <c r="AJ37" i="21"/>
  <c r="AW37" i="21" s="1"/>
  <c r="W37" i="21"/>
  <c r="O37" i="21" s="1"/>
  <c r="V37" i="21"/>
  <c r="G37" i="21"/>
  <c r="F37" i="21"/>
  <c r="E37" i="21"/>
  <c r="M37" i="21" s="1"/>
  <c r="D37" i="21"/>
  <c r="C37" i="21"/>
  <c r="B37" i="21"/>
  <c r="L37" i="21" s="1"/>
  <c r="A37" i="21"/>
  <c r="S37" i="21" s="1"/>
  <c r="AI37" i="21" s="1"/>
  <c r="BH37" i="21" s="1"/>
  <c r="BU37" i="21" s="1"/>
  <c r="AQ36" i="21"/>
  <c r="BB36" i="21" s="1"/>
  <c r="AM36" i="21"/>
  <c r="BI36" i="21" s="1"/>
  <c r="AL36" i="21"/>
  <c r="BE36" i="21" s="1"/>
  <c r="AK36" i="21"/>
  <c r="BA36" i="21" s="1"/>
  <c r="AJ36" i="21"/>
  <c r="AW36" i="21" s="1"/>
  <c r="X36" i="21"/>
  <c r="W36" i="21"/>
  <c r="O36" i="21" s="1"/>
  <c r="G36" i="21"/>
  <c r="F36" i="21"/>
  <c r="E36" i="21"/>
  <c r="M36" i="21" s="1"/>
  <c r="D36" i="21"/>
  <c r="C36" i="21"/>
  <c r="B36" i="21"/>
  <c r="L36" i="21" s="1"/>
  <c r="A36" i="21"/>
  <c r="S36" i="21" s="1"/>
  <c r="AI36" i="21" s="1"/>
  <c r="BE35" i="21"/>
  <c r="AM35" i="21"/>
  <c r="BI35" i="21" s="1"/>
  <c r="AL35" i="21"/>
  <c r="AK35" i="21"/>
  <c r="BA35" i="21" s="1"/>
  <c r="AJ35" i="21"/>
  <c r="AW35" i="21" s="1"/>
  <c r="X35" i="21"/>
  <c r="U35" i="21"/>
  <c r="G35" i="21"/>
  <c r="F35" i="21"/>
  <c r="E35" i="21"/>
  <c r="M35" i="21" s="1"/>
  <c r="D35" i="21"/>
  <c r="C35" i="21"/>
  <c r="B35" i="21"/>
  <c r="L35" i="21" s="1"/>
  <c r="A35" i="21"/>
  <c r="K35" i="21" s="1"/>
  <c r="BE34" i="21"/>
  <c r="AR34" i="21"/>
  <c r="BF34" i="21" s="1"/>
  <c r="AM34" i="21"/>
  <c r="BI34" i="21" s="1"/>
  <c r="AL34" i="21"/>
  <c r="AK34" i="21"/>
  <c r="BA34" i="21" s="1"/>
  <c r="AJ34" i="21"/>
  <c r="AW34" i="21" s="1"/>
  <c r="X34" i="21"/>
  <c r="W34" i="21"/>
  <c r="O34" i="21" s="1"/>
  <c r="V34" i="21"/>
  <c r="K34" i="21"/>
  <c r="G34" i="21"/>
  <c r="F34" i="21"/>
  <c r="E34" i="21"/>
  <c r="M34" i="21" s="1"/>
  <c r="D34" i="21"/>
  <c r="C34" i="21"/>
  <c r="B34" i="21"/>
  <c r="L34" i="21" s="1"/>
  <c r="A34" i="21"/>
  <c r="S34" i="21" s="1"/>
  <c r="AI34" i="21" s="1"/>
  <c r="AZ34" i="21" s="1"/>
  <c r="AR33" i="21"/>
  <c r="BF33" i="21" s="1"/>
  <c r="AQ33" i="21"/>
  <c r="BB33" i="21" s="1"/>
  <c r="AK33" i="21"/>
  <c r="BA33" i="21" s="1"/>
  <c r="AJ33" i="21"/>
  <c r="AW33" i="21" s="1"/>
  <c r="Y33" i="21"/>
  <c r="W33" i="21"/>
  <c r="O33" i="21" s="1"/>
  <c r="V33" i="21"/>
  <c r="U33" i="21"/>
  <c r="G33" i="21"/>
  <c r="F33" i="21"/>
  <c r="E33" i="21"/>
  <c r="M33" i="21" s="1"/>
  <c r="C33" i="21"/>
  <c r="B33" i="21"/>
  <c r="L33" i="21" s="1"/>
  <c r="A33" i="21"/>
  <c r="S33" i="21" s="1"/>
  <c r="AI33" i="21" s="1"/>
  <c r="AW32" i="21"/>
  <c r="AM32" i="21"/>
  <c r="BI32" i="21" s="1"/>
  <c r="AL32" i="21"/>
  <c r="BE32" i="21" s="1"/>
  <c r="AK32" i="21"/>
  <c r="BA32" i="21" s="1"/>
  <c r="AJ32" i="21"/>
  <c r="S32" i="21"/>
  <c r="AI32" i="21" s="1"/>
  <c r="BD32" i="21" s="1"/>
  <c r="M32" i="21"/>
  <c r="G32" i="21"/>
  <c r="F32" i="21"/>
  <c r="E32" i="21"/>
  <c r="D32" i="21"/>
  <c r="C32" i="21"/>
  <c r="B32" i="21"/>
  <c r="L32" i="21" s="1"/>
  <c r="A32" i="21"/>
  <c r="K32" i="21" s="1"/>
  <c r="AL31" i="21"/>
  <c r="BE31" i="21" s="1"/>
  <c r="AK31" i="21"/>
  <c r="BA31" i="21" s="1"/>
  <c r="AJ31" i="21"/>
  <c r="AW31" i="21" s="1"/>
  <c r="Y31" i="21"/>
  <c r="X31" i="21"/>
  <c r="W31" i="21"/>
  <c r="O31" i="21" s="1"/>
  <c r="Q31" i="21" s="1"/>
  <c r="V31" i="21"/>
  <c r="G31" i="21"/>
  <c r="F31" i="21"/>
  <c r="E31" i="21"/>
  <c r="M31" i="21" s="1"/>
  <c r="C31" i="21"/>
  <c r="B31" i="21"/>
  <c r="L31" i="21" s="1"/>
  <c r="A31" i="21"/>
  <c r="S31" i="21" s="1"/>
  <c r="AI31" i="21" s="1"/>
  <c r="AZ31" i="21" s="1"/>
  <c r="AW30" i="21"/>
  <c r="AQ30" i="21"/>
  <c r="AM30" i="21"/>
  <c r="BI30" i="21" s="1"/>
  <c r="AL30" i="21"/>
  <c r="AK30" i="21"/>
  <c r="BA30" i="21" s="1"/>
  <c r="AJ30" i="21"/>
  <c r="Y30" i="21"/>
  <c r="X30" i="21"/>
  <c r="W30" i="21"/>
  <c r="U30" i="21"/>
  <c r="G30" i="21"/>
  <c r="F30" i="21"/>
  <c r="E30" i="21"/>
  <c r="M30" i="21" s="1"/>
  <c r="D30" i="21"/>
  <c r="C30" i="21"/>
  <c r="B30" i="21"/>
  <c r="A30" i="21"/>
  <c r="S30" i="21" s="1"/>
  <c r="AI30" i="21" s="1"/>
  <c r="AZ30" i="21" s="1"/>
  <c r="AW29" i="21"/>
  <c r="AM29" i="21"/>
  <c r="BI29" i="21" s="1"/>
  <c r="AL29" i="21"/>
  <c r="BE29" i="21" s="1"/>
  <c r="AK29" i="21"/>
  <c r="BA29" i="21" s="1"/>
  <c r="AJ29" i="21"/>
  <c r="Y29" i="21"/>
  <c r="X29" i="21"/>
  <c r="W29" i="21"/>
  <c r="O29" i="21" s="1"/>
  <c r="G29" i="21"/>
  <c r="F29" i="21"/>
  <c r="E29" i="21"/>
  <c r="M29" i="21" s="1"/>
  <c r="D29" i="21"/>
  <c r="C29" i="21"/>
  <c r="B29" i="21"/>
  <c r="L29" i="21" s="1"/>
  <c r="A29" i="21"/>
  <c r="S29" i="21" s="1"/>
  <c r="AI29" i="21" s="1"/>
  <c r="BI28" i="21"/>
  <c r="BE28" i="21"/>
  <c r="AM28" i="21"/>
  <c r="AL28" i="21"/>
  <c r="AK28" i="21"/>
  <c r="BA28" i="21" s="1"/>
  <c r="AJ28" i="21"/>
  <c r="AW28" i="21" s="1"/>
  <c r="Y28" i="21"/>
  <c r="X28" i="21"/>
  <c r="V28" i="21"/>
  <c r="G28" i="21"/>
  <c r="F28" i="21"/>
  <c r="E28" i="21"/>
  <c r="M28" i="21" s="1"/>
  <c r="D28" i="21"/>
  <c r="C28" i="21"/>
  <c r="B28" i="21"/>
  <c r="L28" i="21" s="1"/>
  <c r="A28" i="21"/>
  <c r="BI27" i="21"/>
  <c r="AR27" i="21"/>
  <c r="BF27" i="21" s="1"/>
  <c r="AQ27" i="21"/>
  <c r="BB27" i="21" s="1"/>
  <c r="AM27" i="21"/>
  <c r="AL27" i="21"/>
  <c r="BE27" i="21" s="1"/>
  <c r="AK27" i="21"/>
  <c r="BA27" i="21" s="1"/>
  <c r="AJ27" i="21"/>
  <c r="AW27" i="21" s="1"/>
  <c r="Y27" i="21"/>
  <c r="W27" i="21"/>
  <c r="O27" i="21" s="1"/>
  <c r="V27" i="21"/>
  <c r="U27" i="21"/>
  <c r="G27" i="21"/>
  <c r="F27" i="21"/>
  <c r="E27" i="21"/>
  <c r="M27" i="21" s="1"/>
  <c r="C27" i="21"/>
  <c r="B27" i="21"/>
  <c r="L27" i="21" s="1"/>
  <c r="A27" i="21"/>
  <c r="K27" i="21" s="1"/>
  <c r="BE26" i="21"/>
  <c r="AM26" i="21"/>
  <c r="BI26" i="21" s="1"/>
  <c r="AL26" i="21"/>
  <c r="AK26" i="21"/>
  <c r="BA26" i="21" s="1"/>
  <c r="AJ26" i="21"/>
  <c r="AW26" i="21" s="1"/>
  <c r="G26" i="21"/>
  <c r="F26" i="21"/>
  <c r="E26" i="21"/>
  <c r="M26" i="21" s="1"/>
  <c r="D26" i="21"/>
  <c r="C26" i="21"/>
  <c r="B26" i="21"/>
  <c r="L26" i="21" s="1"/>
  <c r="A26" i="21"/>
  <c r="S26" i="21" s="1"/>
  <c r="AI26" i="21" s="1"/>
  <c r="BA25" i="21"/>
  <c r="AR25" i="21"/>
  <c r="AQ25" i="21"/>
  <c r="AK25" i="21"/>
  <c r="AJ25" i="21"/>
  <c r="Y25" i="21"/>
  <c r="W25" i="21"/>
  <c r="V25" i="21"/>
  <c r="U25" i="21"/>
  <c r="G25" i="21"/>
  <c r="F25" i="21"/>
  <c r="E25" i="21"/>
  <c r="M25" i="21" s="1"/>
  <c r="D25" i="21"/>
  <c r="C25" i="21"/>
  <c r="B25" i="21"/>
  <c r="L25" i="21" s="1"/>
  <c r="A25" i="21"/>
  <c r="BA24" i="21"/>
  <c r="AM24" i="21"/>
  <c r="BI24" i="21" s="1"/>
  <c r="AL24" i="21"/>
  <c r="BE24" i="21" s="1"/>
  <c r="AK24" i="21"/>
  <c r="AJ24" i="21"/>
  <c r="AW24" i="21" s="1"/>
  <c r="Y24" i="21"/>
  <c r="X24" i="21"/>
  <c r="W24" i="21"/>
  <c r="O24" i="21" s="1"/>
  <c r="G24" i="21"/>
  <c r="F24" i="21"/>
  <c r="E24" i="21"/>
  <c r="M24" i="21" s="1"/>
  <c r="D24" i="21"/>
  <c r="C24" i="21"/>
  <c r="B24" i="21"/>
  <c r="L24" i="21" s="1"/>
  <c r="A24" i="21"/>
  <c r="S24" i="21" s="1"/>
  <c r="AI24" i="21" s="1"/>
  <c r="BA23" i="21"/>
  <c r="AW23" i="21"/>
  <c r="AM23" i="21"/>
  <c r="BI23" i="21" s="1"/>
  <c r="AL23" i="21"/>
  <c r="BE23" i="21" s="1"/>
  <c r="AK23" i="21"/>
  <c r="AJ23" i="21"/>
  <c r="Y23" i="21"/>
  <c r="X23" i="21"/>
  <c r="U23" i="21"/>
  <c r="G23" i="21"/>
  <c r="F23" i="21"/>
  <c r="E23" i="21"/>
  <c r="M23" i="21" s="1"/>
  <c r="D23" i="21"/>
  <c r="C23" i="21"/>
  <c r="B23" i="21"/>
  <c r="L23" i="21" s="1"/>
  <c r="A23" i="21"/>
  <c r="S23" i="21" s="1"/>
  <c r="AI23" i="21" s="1"/>
  <c r="BE22" i="21"/>
  <c r="AR22" i="21"/>
  <c r="BF22" i="21" s="1"/>
  <c r="AM22" i="21"/>
  <c r="BI22" i="21" s="1"/>
  <c r="AL22" i="21"/>
  <c r="AK22" i="21"/>
  <c r="BA22" i="21" s="1"/>
  <c r="AJ22" i="21"/>
  <c r="AW22" i="21" s="1"/>
  <c r="X22" i="21"/>
  <c r="W22" i="21"/>
  <c r="O22" i="21" s="1"/>
  <c r="V22" i="21"/>
  <c r="G22" i="21"/>
  <c r="F22" i="21"/>
  <c r="E22" i="21"/>
  <c r="M22" i="21" s="1"/>
  <c r="D22" i="21"/>
  <c r="C22" i="21"/>
  <c r="B22" i="21"/>
  <c r="L22" i="21" s="1"/>
  <c r="A22" i="21"/>
  <c r="S22" i="21" s="1"/>
  <c r="AI22" i="21" s="1"/>
  <c r="AR21" i="21"/>
  <c r="BF21" i="21" s="1"/>
  <c r="AQ21" i="21"/>
  <c r="BB21" i="21" s="1"/>
  <c r="AM21" i="21"/>
  <c r="BI21" i="21" s="1"/>
  <c r="AK21" i="21"/>
  <c r="BA21" i="21" s="1"/>
  <c r="AJ21" i="21"/>
  <c r="AW21" i="21" s="1"/>
  <c r="Y21" i="21"/>
  <c r="X21" i="21"/>
  <c r="W21" i="21"/>
  <c r="O21" i="21" s="1"/>
  <c r="V21" i="21"/>
  <c r="U21" i="21"/>
  <c r="S21" i="21"/>
  <c r="AI21" i="21" s="1"/>
  <c r="M21" i="21"/>
  <c r="G21" i="21"/>
  <c r="F21" i="21"/>
  <c r="E21" i="21"/>
  <c r="D21" i="21"/>
  <c r="C21" i="21"/>
  <c r="B21" i="21"/>
  <c r="L21" i="21" s="1"/>
  <c r="A21" i="21"/>
  <c r="K21" i="21" s="1"/>
  <c r="BI20" i="21"/>
  <c r="AM20" i="21"/>
  <c r="AL20" i="21"/>
  <c r="BE20" i="21" s="1"/>
  <c r="AK20" i="21"/>
  <c r="BA20" i="21" s="1"/>
  <c r="AJ20" i="21"/>
  <c r="AW20" i="21" s="1"/>
  <c r="G20" i="21"/>
  <c r="F20" i="21"/>
  <c r="E20" i="21"/>
  <c r="M20" i="21" s="1"/>
  <c r="D20" i="21"/>
  <c r="C20" i="21"/>
  <c r="B20" i="21"/>
  <c r="L20" i="21" s="1"/>
  <c r="A20" i="21"/>
  <c r="K20" i="21" s="1"/>
  <c r="AR19" i="21"/>
  <c r="BF19" i="21" s="1"/>
  <c r="AQ19" i="21"/>
  <c r="BB19" i="21" s="1"/>
  <c r="AM19" i="21"/>
  <c r="BI19" i="21" s="1"/>
  <c r="AL19" i="21"/>
  <c r="BE19" i="21" s="1"/>
  <c r="AK19" i="21"/>
  <c r="BA19" i="21" s="1"/>
  <c r="AJ19" i="21"/>
  <c r="AW19" i="21" s="1"/>
  <c r="Y19" i="21"/>
  <c r="X19" i="21"/>
  <c r="W19" i="21"/>
  <c r="O19" i="21" s="1"/>
  <c r="G19" i="21"/>
  <c r="F19" i="21"/>
  <c r="E19" i="21"/>
  <c r="M19" i="21" s="1"/>
  <c r="D19" i="21"/>
  <c r="C19" i="21"/>
  <c r="B19" i="21"/>
  <c r="L19" i="21" s="1"/>
  <c r="A19" i="21"/>
  <c r="S19" i="21" s="1"/>
  <c r="AI19" i="21" s="1"/>
  <c r="BJ18" i="21"/>
  <c r="BI18" i="21"/>
  <c r="BF18" i="21"/>
  <c r="BE18" i="21"/>
  <c r="BB18" i="21"/>
  <c r="BA18" i="21"/>
  <c r="AX18" i="21"/>
  <c r="AW18" i="21"/>
  <c r="V75" i="20"/>
  <c r="AA153" i="20"/>
  <c r="AA152" i="20"/>
  <c r="Y48" i="20" s="1"/>
  <c r="AA151" i="20"/>
  <c r="AA150" i="20"/>
  <c r="AA149" i="20"/>
  <c r="AA148" i="20"/>
  <c r="AA147" i="20"/>
  <c r="AA146" i="20"/>
  <c r="AA145" i="20"/>
  <c r="AP41" i="20" s="1"/>
  <c r="AX41" i="20" s="1"/>
  <c r="AA144" i="20"/>
  <c r="AA143" i="20"/>
  <c r="AA142" i="20"/>
  <c r="AA141" i="20"/>
  <c r="AA140" i="20"/>
  <c r="AA139" i="20"/>
  <c r="AA138" i="20"/>
  <c r="AA137" i="20"/>
  <c r="AA136" i="20"/>
  <c r="AQ32" i="20" s="1"/>
  <c r="BB32" i="20" s="1"/>
  <c r="AA135" i="20"/>
  <c r="AA134" i="20"/>
  <c r="AA133" i="20"/>
  <c r="AQ29" i="20" s="1"/>
  <c r="BB29" i="20" s="1"/>
  <c r="AA132" i="20"/>
  <c r="AA131" i="20"/>
  <c r="AA130" i="20"/>
  <c r="AA129" i="20"/>
  <c r="AA128" i="20"/>
  <c r="AA127" i="20"/>
  <c r="AQ23" i="20" s="1"/>
  <c r="BB23" i="20" s="1"/>
  <c r="AA126" i="20"/>
  <c r="AA125" i="20"/>
  <c r="AA124" i="20"/>
  <c r="AA123" i="20"/>
  <c r="AQ19" i="20" s="1"/>
  <c r="BB19" i="20" s="1"/>
  <c r="Z153" i="20"/>
  <c r="X49" i="20" s="1"/>
  <c r="Z152" i="20"/>
  <c r="Z151" i="20"/>
  <c r="Z150" i="20"/>
  <c r="Z149" i="20"/>
  <c r="Z148" i="20"/>
  <c r="Z147" i="20"/>
  <c r="Z146" i="20"/>
  <c r="Z145" i="20"/>
  <c r="Z144" i="20"/>
  <c r="Z143" i="20"/>
  <c r="Z142" i="20"/>
  <c r="Z141" i="20"/>
  <c r="Z140" i="20"/>
  <c r="Z139" i="20"/>
  <c r="X35" i="20" s="1"/>
  <c r="Z138" i="20"/>
  <c r="X34" i="20" s="1"/>
  <c r="Z137" i="20"/>
  <c r="Z136" i="20"/>
  <c r="Z135" i="20"/>
  <c r="Z134" i="20"/>
  <c r="X30" i="20" s="1"/>
  <c r="Z133" i="20"/>
  <c r="Z132" i="20"/>
  <c r="Z131" i="20"/>
  <c r="Z130" i="20"/>
  <c r="X26" i="20" s="1"/>
  <c r="Z129" i="20"/>
  <c r="Z128" i="20"/>
  <c r="Z127" i="20"/>
  <c r="Z126" i="20"/>
  <c r="Z125" i="20"/>
  <c r="Z124" i="20"/>
  <c r="X20" i="20" s="1"/>
  <c r="Z123" i="20"/>
  <c r="Y153" i="20"/>
  <c r="Y152" i="20"/>
  <c r="W48" i="20" s="1"/>
  <c r="O48" i="20" s="1"/>
  <c r="Y151" i="20"/>
  <c r="Y150" i="20"/>
  <c r="W46" i="20" s="1"/>
  <c r="O46" i="20" s="1"/>
  <c r="Y149" i="20"/>
  <c r="Y148" i="20"/>
  <c r="Y147" i="20"/>
  <c r="Y146" i="20"/>
  <c r="W42" i="20" s="1"/>
  <c r="O42" i="20" s="1"/>
  <c r="Y145" i="20"/>
  <c r="AR41" i="20" s="1"/>
  <c r="BF41" i="20" s="1"/>
  <c r="Y144" i="20"/>
  <c r="Y143" i="20"/>
  <c r="Y142" i="20"/>
  <c r="W38" i="20" s="1"/>
  <c r="O38" i="20" s="1"/>
  <c r="Q38" i="20" s="1"/>
  <c r="Y141" i="20"/>
  <c r="Y140" i="20"/>
  <c r="Y139" i="20"/>
  <c r="Y138" i="20"/>
  <c r="Y137" i="20"/>
  <c r="Y136" i="20"/>
  <c r="W32" i="20" s="1"/>
  <c r="O32" i="20" s="1"/>
  <c r="Q32" i="20" s="1"/>
  <c r="Y135" i="20"/>
  <c r="Y134" i="20"/>
  <c r="W30" i="20" s="1"/>
  <c r="O30" i="20" s="1"/>
  <c r="Y133" i="20"/>
  <c r="Y132" i="20"/>
  <c r="W28" i="20" s="1"/>
  <c r="O28" i="20" s="1"/>
  <c r="Q28" i="20" s="1"/>
  <c r="Y131" i="20"/>
  <c r="Y130" i="20"/>
  <c r="Y129" i="20"/>
  <c r="Y128" i="20"/>
  <c r="Y127" i="20"/>
  <c r="Y126" i="20"/>
  <c r="W22" i="20" s="1"/>
  <c r="O22" i="20" s="1"/>
  <c r="Y125" i="20"/>
  <c r="Y124" i="20"/>
  <c r="Y123" i="20"/>
  <c r="X153" i="20"/>
  <c r="X152" i="20"/>
  <c r="AR48" i="20" s="1"/>
  <c r="BF48" i="20" s="1"/>
  <c r="X151" i="20"/>
  <c r="X150" i="20"/>
  <c r="X149" i="20"/>
  <c r="X148" i="20"/>
  <c r="X147" i="20"/>
  <c r="X146" i="20"/>
  <c r="X145" i="20"/>
  <c r="V41" i="20" s="1"/>
  <c r="X144" i="20"/>
  <c r="X143" i="20"/>
  <c r="X142" i="20"/>
  <c r="X141" i="20"/>
  <c r="X140" i="20"/>
  <c r="X139" i="20"/>
  <c r="AR35" i="20" s="1"/>
  <c r="BF35" i="20" s="1"/>
  <c r="X138" i="20"/>
  <c r="X137" i="20"/>
  <c r="X136" i="20"/>
  <c r="X135" i="20"/>
  <c r="X134" i="20"/>
  <c r="V30" i="20" s="1"/>
  <c r="X133" i="20"/>
  <c r="X132" i="20"/>
  <c r="X131" i="20"/>
  <c r="X130" i="20"/>
  <c r="X129" i="20"/>
  <c r="X128" i="20"/>
  <c r="X127" i="20"/>
  <c r="AS23" i="20" s="1"/>
  <c r="BJ23" i="20" s="1"/>
  <c r="X126" i="20"/>
  <c r="X125" i="20"/>
  <c r="X124" i="20"/>
  <c r="X123" i="20"/>
  <c r="W153" i="20"/>
  <c r="W152" i="20"/>
  <c r="W151" i="20"/>
  <c r="W150" i="20"/>
  <c r="W149" i="20"/>
  <c r="W148" i="20"/>
  <c r="W147" i="20"/>
  <c r="W146" i="20"/>
  <c r="W145" i="20"/>
  <c r="W144" i="20"/>
  <c r="W143" i="20"/>
  <c r="W142" i="20"/>
  <c r="W141" i="20"/>
  <c r="W140" i="20"/>
  <c r="W139" i="20"/>
  <c r="U35" i="20" s="1"/>
  <c r="W138" i="20"/>
  <c r="W137" i="20"/>
  <c r="W136" i="20"/>
  <c r="W135" i="20"/>
  <c r="W134" i="20"/>
  <c r="U30" i="20" s="1"/>
  <c r="W133" i="20"/>
  <c r="W132" i="20"/>
  <c r="U28" i="20" s="1"/>
  <c r="W131" i="20"/>
  <c r="W130" i="20"/>
  <c r="W129" i="20"/>
  <c r="W128" i="20"/>
  <c r="W127" i="20"/>
  <c r="W126" i="20"/>
  <c r="U22" i="20" s="1"/>
  <c r="W125" i="20"/>
  <c r="W124" i="20"/>
  <c r="W123"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T153" i="20"/>
  <c r="V153" i="20" s="1"/>
  <c r="T152" i="20"/>
  <c r="AQ48" i="20" s="1"/>
  <c r="BB48" i="20" s="1"/>
  <c r="T151" i="20"/>
  <c r="T150" i="20"/>
  <c r="T149" i="20"/>
  <c r="AQ45" i="20" s="1"/>
  <c r="T148" i="20"/>
  <c r="T147" i="20"/>
  <c r="T146" i="20"/>
  <c r="AQ42" i="20" s="1"/>
  <c r="BB42" i="20" s="1"/>
  <c r="T145" i="20"/>
  <c r="T144" i="20"/>
  <c r="T143" i="20"/>
  <c r="AQ39" i="20" s="1"/>
  <c r="BB39" i="20" s="1"/>
  <c r="T142" i="20"/>
  <c r="AQ38" i="20" s="1"/>
  <c r="BB38" i="20" s="1"/>
  <c r="T141" i="20"/>
  <c r="AQ37" i="20" s="1"/>
  <c r="BB37" i="20" s="1"/>
  <c r="T140" i="20"/>
  <c r="T139" i="20"/>
  <c r="T138" i="20"/>
  <c r="T137" i="20"/>
  <c r="AQ33" i="20" s="1"/>
  <c r="BB33" i="20" s="1"/>
  <c r="T136" i="20"/>
  <c r="T135" i="20"/>
  <c r="T134" i="20"/>
  <c r="T133" i="20"/>
  <c r="T132" i="20"/>
  <c r="T131" i="20"/>
  <c r="T130" i="20"/>
  <c r="AQ26" i="20" s="1"/>
  <c r="BB26" i="20" s="1"/>
  <c r="T129" i="20"/>
  <c r="AQ25" i="20" s="1"/>
  <c r="T128" i="20"/>
  <c r="T127" i="20"/>
  <c r="T126" i="20"/>
  <c r="T125" i="20"/>
  <c r="AQ21" i="20" s="1"/>
  <c r="BB21" i="20" s="1"/>
  <c r="T124" i="20"/>
  <c r="AQ20" i="20" s="1"/>
  <c r="BB20" i="20" s="1"/>
  <c r="T123" i="20"/>
  <c r="C89" i="20"/>
  <c r="C88" i="20"/>
  <c r="C87" i="20"/>
  <c r="C86" i="20"/>
  <c r="C85" i="20"/>
  <c r="C84" i="20"/>
  <c r="C83" i="20"/>
  <c r="C82" i="20"/>
  <c r="C81" i="20"/>
  <c r="C80" i="20"/>
  <c r="C79" i="20"/>
  <c r="X39" i="20" s="1"/>
  <c r="C78" i="20"/>
  <c r="C77" i="20"/>
  <c r="C76" i="20"/>
  <c r="C75" i="20"/>
  <c r="C74" i="20"/>
  <c r="C73" i="20"/>
  <c r="X33" i="20" s="1"/>
  <c r="C72" i="20"/>
  <c r="C71" i="20"/>
  <c r="C70" i="20"/>
  <c r="C69" i="20"/>
  <c r="C68" i="20"/>
  <c r="C67" i="20"/>
  <c r="W27" i="20" s="1"/>
  <c r="O27" i="20" s="1"/>
  <c r="C66" i="20"/>
  <c r="C65" i="20"/>
  <c r="C64" i="20"/>
  <c r="C63" i="20"/>
  <c r="C62" i="20"/>
  <c r="C61" i="20"/>
  <c r="C60" i="20"/>
  <c r="C59" i="20"/>
  <c r="Y19" i="20" s="1"/>
  <c r="S153" i="20"/>
  <c r="I153" i="20"/>
  <c r="H153" i="20"/>
  <c r="G153" i="20"/>
  <c r="F153" i="20"/>
  <c r="E153" i="20"/>
  <c r="D153" i="20"/>
  <c r="C153" i="20"/>
  <c r="B153" i="20"/>
  <c r="A153" i="20"/>
  <c r="S152" i="20"/>
  <c r="I152" i="20"/>
  <c r="H152" i="20"/>
  <c r="G152" i="20"/>
  <c r="F152" i="20"/>
  <c r="AL48" i="20" s="1"/>
  <c r="BE48" i="20" s="1"/>
  <c r="E152" i="20"/>
  <c r="D152" i="20"/>
  <c r="C152" i="20"/>
  <c r="B152" i="20"/>
  <c r="A152" i="20"/>
  <c r="V151" i="20"/>
  <c r="S151" i="20"/>
  <c r="I151" i="20"/>
  <c r="H151" i="20"/>
  <c r="G151" i="20"/>
  <c r="F151" i="20"/>
  <c r="E151" i="20"/>
  <c r="D151" i="20"/>
  <c r="C151" i="20"/>
  <c r="B151" i="20"/>
  <c r="A151" i="20"/>
  <c r="V150" i="20"/>
  <c r="T46" i="20" s="1"/>
  <c r="S150" i="20"/>
  <c r="I150" i="20"/>
  <c r="H150" i="20"/>
  <c r="G150" i="20"/>
  <c r="F150" i="20"/>
  <c r="E150" i="20"/>
  <c r="D150" i="20"/>
  <c r="C150" i="20"/>
  <c r="B150" i="20"/>
  <c r="A150" i="20"/>
  <c r="S149" i="20"/>
  <c r="I149" i="20"/>
  <c r="H149" i="20"/>
  <c r="G149" i="20"/>
  <c r="F149" i="20"/>
  <c r="E149" i="20"/>
  <c r="D149" i="20"/>
  <c r="C149" i="20"/>
  <c r="B149" i="20"/>
  <c r="A149" i="20"/>
  <c r="S148" i="20"/>
  <c r="I148" i="20"/>
  <c r="H148" i="20"/>
  <c r="G148" i="20"/>
  <c r="F148" i="20"/>
  <c r="E148" i="20"/>
  <c r="D148" i="20"/>
  <c r="C148" i="20"/>
  <c r="B148" i="20"/>
  <c r="A148" i="20"/>
  <c r="S147" i="20"/>
  <c r="I147" i="20"/>
  <c r="H147" i="20"/>
  <c r="G147" i="20"/>
  <c r="F147" i="20"/>
  <c r="E147" i="20"/>
  <c r="D147" i="20"/>
  <c r="C147" i="20"/>
  <c r="B147" i="20"/>
  <c r="A147" i="20"/>
  <c r="S146" i="20"/>
  <c r="I146" i="20"/>
  <c r="H146" i="20"/>
  <c r="G146" i="20"/>
  <c r="F146" i="20"/>
  <c r="E146" i="20"/>
  <c r="D146" i="20"/>
  <c r="C146" i="20"/>
  <c r="B146" i="20"/>
  <c r="A146" i="20"/>
  <c r="V145" i="20"/>
  <c r="T41" i="20" s="1"/>
  <c r="S145" i="20"/>
  <c r="I145" i="20"/>
  <c r="H145" i="20"/>
  <c r="G145" i="20"/>
  <c r="F145" i="20"/>
  <c r="D41" i="20" s="1"/>
  <c r="E145" i="20"/>
  <c r="D145" i="20"/>
  <c r="C145" i="20"/>
  <c r="B145" i="20"/>
  <c r="A145" i="20"/>
  <c r="AQ40" i="20"/>
  <c r="V144" i="20"/>
  <c r="AS40" i="20" s="1"/>
  <c r="S144" i="20"/>
  <c r="I144" i="20"/>
  <c r="H144" i="20"/>
  <c r="G144" i="20"/>
  <c r="F144" i="20"/>
  <c r="AL40" i="20" s="1"/>
  <c r="E144" i="20"/>
  <c r="D144" i="20"/>
  <c r="C144" i="20"/>
  <c r="B144" i="20"/>
  <c r="A144" i="20"/>
  <c r="S143" i="20"/>
  <c r="I143" i="20"/>
  <c r="H143" i="20"/>
  <c r="G143" i="20"/>
  <c r="F143" i="20"/>
  <c r="E143" i="20"/>
  <c r="D143" i="20"/>
  <c r="C143" i="20"/>
  <c r="B143" i="20"/>
  <c r="A143" i="20"/>
  <c r="S142" i="20"/>
  <c r="I142" i="20"/>
  <c r="H142" i="20"/>
  <c r="G142" i="20"/>
  <c r="F142" i="20"/>
  <c r="E142" i="20"/>
  <c r="D142" i="20"/>
  <c r="C142" i="20"/>
  <c r="B142" i="20"/>
  <c r="A142" i="20"/>
  <c r="S141" i="20"/>
  <c r="I141" i="20"/>
  <c r="H141" i="20"/>
  <c r="G141" i="20"/>
  <c r="F141" i="20"/>
  <c r="E141" i="20"/>
  <c r="D141" i="20"/>
  <c r="C141" i="20"/>
  <c r="B141" i="20"/>
  <c r="A141" i="20"/>
  <c r="S140" i="20"/>
  <c r="I140" i="20"/>
  <c r="H140" i="20"/>
  <c r="G140" i="20"/>
  <c r="F140" i="20"/>
  <c r="E140" i="20"/>
  <c r="D140" i="20"/>
  <c r="C140" i="20"/>
  <c r="B140" i="20"/>
  <c r="A140" i="20"/>
  <c r="AQ35" i="20"/>
  <c r="BB35" i="20" s="1"/>
  <c r="V139" i="20"/>
  <c r="T35" i="20" s="1"/>
  <c r="S139" i="20"/>
  <c r="I139" i="20"/>
  <c r="H139" i="20"/>
  <c r="G139" i="20"/>
  <c r="F139" i="20"/>
  <c r="D35" i="20" s="1"/>
  <c r="E139" i="20"/>
  <c r="D139" i="20"/>
  <c r="C139" i="20"/>
  <c r="B139" i="20"/>
  <c r="A139" i="20"/>
  <c r="AQ34" i="20"/>
  <c r="BB34" i="20" s="1"/>
  <c r="V138" i="20"/>
  <c r="S138" i="20"/>
  <c r="I138" i="20"/>
  <c r="H138" i="20"/>
  <c r="G138" i="20"/>
  <c r="F138" i="20"/>
  <c r="AL34" i="20" s="1"/>
  <c r="BE34" i="20" s="1"/>
  <c r="E138" i="20"/>
  <c r="D138" i="20"/>
  <c r="C138" i="20"/>
  <c r="B138" i="20"/>
  <c r="A138" i="20"/>
  <c r="S137" i="20"/>
  <c r="I137" i="20"/>
  <c r="H137" i="20"/>
  <c r="G137" i="20"/>
  <c r="F137" i="20"/>
  <c r="E137" i="20"/>
  <c r="D137" i="20"/>
  <c r="C137" i="20"/>
  <c r="B137" i="20"/>
  <c r="A137" i="20"/>
  <c r="S136" i="20"/>
  <c r="I136" i="20"/>
  <c r="H136" i="20"/>
  <c r="G136" i="20"/>
  <c r="F136" i="20"/>
  <c r="E136" i="20"/>
  <c r="D136" i="20"/>
  <c r="C136" i="20"/>
  <c r="B136" i="20"/>
  <c r="A136" i="20"/>
  <c r="S135" i="20"/>
  <c r="I135" i="20"/>
  <c r="H135" i="20"/>
  <c r="G135" i="20"/>
  <c r="F135" i="20"/>
  <c r="E135" i="20"/>
  <c r="D135" i="20"/>
  <c r="C135" i="20"/>
  <c r="B135" i="20"/>
  <c r="A135" i="20"/>
  <c r="S134" i="20"/>
  <c r="I134" i="20"/>
  <c r="H134" i="20"/>
  <c r="G134" i="20"/>
  <c r="F134" i="20"/>
  <c r="AM30" i="20" s="1"/>
  <c r="E134" i="20"/>
  <c r="D134" i="20"/>
  <c r="C134" i="20"/>
  <c r="B134" i="20"/>
  <c r="A134" i="20"/>
  <c r="V133" i="20"/>
  <c r="T29" i="20" s="1"/>
  <c r="N29" i="20" s="1"/>
  <c r="S133" i="20"/>
  <c r="I133" i="20"/>
  <c r="H133" i="20"/>
  <c r="G133" i="20"/>
  <c r="F133" i="20"/>
  <c r="AL29" i="20" s="1"/>
  <c r="BE29" i="20" s="1"/>
  <c r="E133" i="20"/>
  <c r="D133" i="20"/>
  <c r="C133" i="20"/>
  <c r="B133" i="20"/>
  <c r="A133" i="20"/>
  <c r="AQ28" i="20"/>
  <c r="BB28" i="20" s="1"/>
  <c r="V132" i="20"/>
  <c r="S132" i="20"/>
  <c r="I132" i="20"/>
  <c r="H132" i="20"/>
  <c r="G132" i="20"/>
  <c r="F132" i="20"/>
  <c r="E132" i="20"/>
  <c r="D132" i="20"/>
  <c r="C132" i="20"/>
  <c r="B132" i="20"/>
  <c r="A132" i="20"/>
  <c r="S131" i="20"/>
  <c r="I131" i="20"/>
  <c r="H131" i="20"/>
  <c r="G131" i="20"/>
  <c r="F131" i="20"/>
  <c r="AM27" i="20" s="1"/>
  <c r="E131" i="20"/>
  <c r="D131" i="20"/>
  <c r="C131" i="20"/>
  <c r="B131" i="20"/>
  <c r="A131" i="20"/>
  <c r="S130" i="20"/>
  <c r="I130" i="20"/>
  <c r="H130" i="20"/>
  <c r="G130" i="20"/>
  <c r="F130" i="20"/>
  <c r="E130" i="20"/>
  <c r="D130" i="20"/>
  <c r="C130" i="20"/>
  <c r="B130" i="20"/>
  <c r="A130" i="20"/>
  <c r="S129" i="20"/>
  <c r="I129" i="20"/>
  <c r="H129" i="20"/>
  <c r="G129" i="20"/>
  <c r="F129" i="20"/>
  <c r="E129" i="20"/>
  <c r="D129" i="20"/>
  <c r="C129" i="20"/>
  <c r="B129" i="20"/>
  <c r="A129" i="20"/>
  <c r="S128" i="20"/>
  <c r="I128" i="20"/>
  <c r="H128" i="20"/>
  <c r="G128" i="20"/>
  <c r="F128" i="20"/>
  <c r="AM24" i="20" s="1"/>
  <c r="E128" i="20"/>
  <c r="D128" i="20"/>
  <c r="C128" i="20"/>
  <c r="B128" i="20"/>
  <c r="A128" i="20"/>
  <c r="AP23" i="20"/>
  <c r="AX23" i="20" s="1"/>
  <c r="V127" i="20"/>
  <c r="T23" i="20" s="1"/>
  <c r="N23" i="20" s="1"/>
  <c r="S127" i="20"/>
  <c r="I127" i="20"/>
  <c r="H127" i="20"/>
  <c r="G127" i="20"/>
  <c r="F127" i="20"/>
  <c r="E127" i="20"/>
  <c r="D127" i="20"/>
  <c r="C127" i="20"/>
  <c r="B127" i="20"/>
  <c r="A127" i="20"/>
  <c r="V126" i="20"/>
  <c r="AS22" i="20" s="1"/>
  <c r="BJ22" i="20" s="1"/>
  <c r="S126" i="20"/>
  <c r="I126" i="20"/>
  <c r="H126" i="20"/>
  <c r="G126" i="20"/>
  <c r="F126" i="20"/>
  <c r="AL22" i="20" s="1"/>
  <c r="BE22" i="20" s="1"/>
  <c r="E126" i="20"/>
  <c r="D126" i="20"/>
  <c r="C126" i="20"/>
  <c r="B126" i="20"/>
  <c r="A126" i="20"/>
  <c r="S125" i="20"/>
  <c r="I125" i="20"/>
  <c r="H125" i="20"/>
  <c r="G125" i="20"/>
  <c r="F125" i="20"/>
  <c r="AM21" i="20" s="1"/>
  <c r="E125" i="20"/>
  <c r="D125" i="20"/>
  <c r="C125" i="20"/>
  <c r="B125" i="20"/>
  <c r="A125" i="20"/>
  <c r="S124" i="20"/>
  <c r="I124" i="20"/>
  <c r="H124" i="20"/>
  <c r="G124" i="20"/>
  <c r="F124" i="20"/>
  <c r="E124" i="20"/>
  <c r="D124" i="20"/>
  <c r="C124" i="20"/>
  <c r="B124" i="20"/>
  <c r="A124" i="20"/>
  <c r="V123" i="20"/>
  <c r="AS19" i="20" s="1"/>
  <c r="BJ19" i="20" s="1"/>
  <c r="S123" i="20"/>
  <c r="I123" i="20"/>
  <c r="H123" i="20"/>
  <c r="G123" i="20"/>
  <c r="F123" i="20"/>
  <c r="E123" i="20"/>
  <c r="D123" i="20"/>
  <c r="C123" i="20"/>
  <c r="B123" i="20"/>
  <c r="A123" i="20"/>
  <c r="E89" i="20"/>
  <c r="D89" i="20"/>
  <c r="B89" i="20"/>
  <c r="A89" i="20"/>
  <c r="E88" i="20"/>
  <c r="D88" i="20"/>
  <c r="B88" i="20"/>
  <c r="A88" i="20"/>
  <c r="E87" i="20"/>
  <c r="D87" i="20"/>
  <c r="B87" i="20"/>
  <c r="A87" i="20"/>
  <c r="E86" i="20"/>
  <c r="D86" i="20"/>
  <c r="B86" i="20"/>
  <c r="A86" i="20"/>
  <c r="O85" i="20"/>
  <c r="E85" i="20"/>
  <c r="D85" i="20"/>
  <c r="B85" i="20"/>
  <c r="A85" i="20"/>
  <c r="O84" i="20"/>
  <c r="E84" i="20"/>
  <c r="D84" i="20"/>
  <c r="B84" i="20"/>
  <c r="A84" i="20"/>
  <c r="O83" i="20"/>
  <c r="E83" i="20"/>
  <c r="D83" i="20"/>
  <c r="B83" i="20"/>
  <c r="A83" i="20"/>
  <c r="O82" i="20"/>
  <c r="E82" i="20"/>
  <c r="D82" i="20"/>
  <c r="B82" i="20"/>
  <c r="A82" i="20"/>
  <c r="V80" i="20"/>
  <c r="U80" i="20"/>
  <c r="T80" i="20"/>
  <c r="S80" i="20"/>
  <c r="R80" i="20"/>
  <c r="Q80" i="20"/>
  <c r="E81" i="20"/>
  <c r="D81" i="20"/>
  <c r="B81" i="20"/>
  <c r="A81" i="20"/>
  <c r="E80" i="20"/>
  <c r="D80" i="20"/>
  <c r="B80" i="20"/>
  <c r="A80" i="20"/>
  <c r="O78" i="20"/>
  <c r="E79" i="20"/>
  <c r="D79" i="20"/>
  <c r="B79" i="20"/>
  <c r="A79" i="20"/>
  <c r="O77" i="20"/>
  <c r="E78" i="20"/>
  <c r="D78" i="20"/>
  <c r="B78" i="20"/>
  <c r="A78" i="20"/>
  <c r="O76" i="20"/>
  <c r="E77" i="20"/>
  <c r="D77" i="20"/>
  <c r="B77" i="20"/>
  <c r="A77" i="20"/>
  <c r="O75" i="20"/>
  <c r="E76" i="20"/>
  <c r="D76" i="20"/>
  <c r="B76" i="20"/>
  <c r="A76" i="20"/>
  <c r="U73" i="20"/>
  <c r="T73" i="20"/>
  <c r="R73" i="20"/>
  <c r="Q73" i="20"/>
  <c r="E75" i="20"/>
  <c r="D75" i="20"/>
  <c r="B75" i="20"/>
  <c r="A75" i="20"/>
  <c r="E74" i="20"/>
  <c r="D74" i="20"/>
  <c r="B74" i="20"/>
  <c r="A74" i="20"/>
  <c r="E73" i="20"/>
  <c r="D73" i="20"/>
  <c r="B73" i="20"/>
  <c r="A73" i="20"/>
  <c r="E72" i="20"/>
  <c r="D72" i="20"/>
  <c r="B72" i="20"/>
  <c r="A72" i="20"/>
  <c r="E71" i="20"/>
  <c r="D71" i="20"/>
  <c r="B71" i="20"/>
  <c r="A71" i="20"/>
  <c r="E70" i="20"/>
  <c r="D70" i="20"/>
  <c r="B70" i="20"/>
  <c r="C30" i="20" s="1"/>
  <c r="A70" i="20"/>
  <c r="E69" i="20"/>
  <c r="D69" i="20"/>
  <c r="B69" i="20"/>
  <c r="A69" i="20"/>
  <c r="E68" i="20"/>
  <c r="D68" i="20"/>
  <c r="B68" i="20"/>
  <c r="A68" i="20"/>
  <c r="E67" i="20"/>
  <c r="D67" i="20"/>
  <c r="B67" i="20"/>
  <c r="A67" i="20"/>
  <c r="E66" i="20"/>
  <c r="D66" i="20"/>
  <c r="B66" i="20"/>
  <c r="A66" i="20"/>
  <c r="E65" i="20"/>
  <c r="D65" i="20"/>
  <c r="W25" i="20"/>
  <c r="O25" i="20" s="1"/>
  <c r="B65" i="20"/>
  <c r="A65" i="20"/>
  <c r="E64" i="20"/>
  <c r="D64" i="20"/>
  <c r="B64" i="20"/>
  <c r="C24" i="20" s="1"/>
  <c r="A64" i="20"/>
  <c r="E63" i="20"/>
  <c r="D63" i="20"/>
  <c r="B63" i="20"/>
  <c r="A63" i="20"/>
  <c r="E62" i="20"/>
  <c r="D62" i="20"/>
  <c r="B62" i="20"/>
  <c r="A62" i="20"/>
  <c r="E61" i="20"/>
  <c r="D61" i="20"/>
  <c r="B61" i="20"/>
  <c r="A61" i="20"/>
  <c r="E60" i="20"/>
  <c r="D60" i="20"/>
  <c r="B60" i="20"/>
  <c r="A60" i="20"/>
  <c r="E59" i="20"/>
  <c r="D59" i="20"/>
  <c r="B59" i="20"/>
  <c r="A59" i="20"/>
  <c r="AW49" i="20"/>
  <c r="AR49" i="20"/>
  <c r="BF49" i="20" s="1"/>
  <c r="AL49" i="20"/>
  <c r="BE49" i="20" s="1"/>
  <c r="AK49" i="20"/>
  <c r="BA49" i="20" s="1"/>
  <c r="AJ49" i="20"/>
  <c r="W49" i="20"/>
  <c r="O49" i="20" s="1"/>
  <c r="V49" i="20"/>
  <c r="U49" i="20"/>
  <c r="M49" i="20"/>
  <c r="G49" i="20"/>
  <c r="F49" i="20"/>
  <c r="E49" i="20"/>
  <c r="C49" i="20"/>
  <c r="B49" i="20"/>
  <c r="L49" i="20" s="1"/>
  <c r="BD48" i="20"/>
  <c r="AZ48" i="20"/>
  <c r="AW48" i="20"/>
  <c r="AV48" i="20"/>
  <c r="AO48" i="20"/>
  <c r="AM48" i="20"/>
  <c r="BI48" i="20" s="1"/>
  <c r="AK48" i="20"/>
  <c r="BA48" i="20" s="1"/>
  <c r="AJ48" i="20"/>
  <c r="X48" i="20"/>
  <c r="V48" i="20"/>
  <c r="U48" i="20"/>
  <c r="S48" i="20"/>
  <c r="AI48" i="20" s="1"/>
  <c r="BH48" i="20" s="1"/>
  <c r="M48" i="20"/>
  <c r="L48" i="20"/>
  <c r="K48" i="20"/>
  <c r="G48" i="20"/>
  <c r="F48" i="20"/>
  <c r="E48" i="20"/>
  <c r="C48" i="20"/>
  <c r="B48" i="20"/>
  <c r="BA47" i="20"/>
  <c r="AW47" i="20"/>
  <c r="AR47" i="20"/>
  <c r="BF47" i="20" s="1"/>
  <c r="AO47" i="20"/>
  <c r="AK47" i="20"/>
  <c r="AJ47" i="20"/>
  <c r="AI47" i="20"/>
  <c r="W47" i="20"/>
  <c r="O47" i="20" s="1"/>
  <c r="U47" i="20"/>
  <c r="S47" i="20"/>
  <c r="K47" i="20"/>
  <c r="G47" i="20"/>
  <c r="F47" i="20"/>
  <c r="E47" i="20"/>
  <c r="M47" i="20" s="1"/>
  <c r="Q47" i="20" s="1"/>
  <c r="C47" i="20"/>
  <c r="B47" i="20"/>
  <c r="L47" i="20" s="1"/>
  <c r="AR46" i="20"/>
  <c r="BF46" i="20" s="1"/>
  <c r="AK46" i="20"/>
  <c r="BA46" i="20" s="1"/>
  <c r="AJ46" i="20"/>
  <c r="AW46" i="20" s="1"/>
  <c r="AI46" i="20"/>
  <c r="X46" i="20"/>
  <c r="V46" i="20"/>
  <c r="U46" i="20"/>
  <c r="K46" i="20"/>
  <c r="F46" i="20"/>
  <c r="E46" i="20"/>
  <c r="M46" i="20" s="1"/>
  <c r="D46" i="20"/>
  <c r="B46" i="20"/>
  <c r="L46" i="20" s="1"/>
  <c r="A46" i="20"/>
  <c r="S46" i="20" s="1"/>
  <c r="BA45" i="20"/>
  <c r="BA50" i="20" s="1"/>
  <c r="AR45" i="20"/>
  <c r="AK45" i="20"/>
  <c r="AK50" i="20" s="1"/>
  <c r="AJ45" i="20"/>
  <c r="V45" i="20"/>
  <c r="U45" i="20"/>
  <c r="G45" i="20"/>
  <c r="F45" i="20"/>
  <c r="E45" i="20"/>
  <c r="E50" i="20" s="1"/>
  <c r="D45" i="20"/>
  <c r="C45" i="20"/>
  <c r="B45" i="20"/>
  <c r="L45" i="20" s="1"/>
  <c r="A45" i="20"/>
  <c r="BI44" i="20"/>
  <c r="AQ44" i="20"/>
  <c r="BB44" i="20" s="1"/>
  <c r="AM44" i="20"/>
  <c r="AL44" i="20"/>
  <c r="BE44" i="20" s="1"/>
  <c r="AK44" i="20"/>
  <c r="BA44" i="20" s="1"/>
  <c r="AJ44" i="20"/>
  <c r="AW44" i="20" s="1"/>
  <c r="X44" i="20"/>
  <c r="M44" i="20"/>
  <c r="L44" i="20"/>
  <c r="G44" i="20"/>
  <c r="F44" i="20"/>
  <c r="E44" i="20"/>
  <c r="D44" i="20"/>
  <c r="C44" i="20"/>
  <c r="B44" i="20"/>
  <c r="A44" i="20"/>
  <c r="S44" i="20" s="1"/>
  <c r="AI44" i="20" s="1"/>
  <c r="AW43" i="20"/>
  <c r="AR43" i="20"/>
  <c r="BF43" i="20" s="1"/>
  <c r="AQ43" i="20"/>
  <c r="BB43" i="20" s="1"/>
  <c r="AM43" i="20"/>
  <c r="BI43" i="20" s="1"/>
  <c r="AL43" i="20"/>
  <c r="BE43" i="20" s="1"/>
  <c r="AK43" i="20"/>
  <c r="BA43" i="20" s="1"/>
  <c r="AJ43" i="20"/>
  <c r="Y43" i="20"/>
  <c r="X43" i="20"/>
  <c r="W43" i="20"/>
  <c r="V43" i="20"/>
  <c r="U43" i="20"/>
  <c r="S43" i="20"/>
  <c r="AI43" i="20" s="1"/>
  <c r="O43" i="20"/>
  <c r="Q43" i="20" s="1"/>
  <c r="M43" i="20"/>
  <c r="K43" i="20"/>
  <c r="G43" i="20"/>
  <c r="F43" i="20"/>
  <c r="E43" i="20"/>
  <c r="D43" i="20"/>
  <c r="C43" i="20"/>
  <c r="B43" i="20"/>
  <c r="L43" i="20" s="1"/>
  <c r="A43" i="20"/>
  <c r="BA42" i="20"/>
  <c r="AR42" i="20"/>
  <c r="BF42" i="20" s="1"/>
  <c r="AK42" i="20"/>
  <c r="AJ42" i="20"/>
  <c r="AW42" i="20" s="1"/>
  <c r="Y42" i="20"/>
  <c r="X42" i="20"/>
  <c r="V42" i="20"/>
  <c r="U42" i="20"/>
  <c r="G42" i="20"/>
  <c r="F42" i="20"/>
  <c r="E42" i="20"/>
  <c r="M42" i="20" s="1"/>
  <c r="D42" i="20"/>
  <c r="C42" i="20"/>
  <c r="B42" i="20"/>
  <c r="L42" i="20" s="1"/>
  <c r="A42" i="20"/>
  <c r="AL41" i="20"/>
  <c r="BE41" i="20" s="1"/>
  <c r="AK41" i="20"/>
  <c r="BA41" i="20" s="1"/>
  <c r="AJ41" i="20"/>
  <c r="AW41" i="20" s="1"/>
  <c r="X41" i="20"/>
  <c r="U41" i="20"/>
  <c r="M41" i="20"/>
  <c r="G41" i="20"/>
  <c r="F41" i="20"/>
  <c r="E41" i="20"/>
  <c r="C41" i="20"/>
  <c r="B41" i="20"/>
  <c r="L41" i="20" s="1"/>
  <c r="A41" i="20"/>
  <c r="S41" i="20" s="1"/>
  <c r="AI41" i="20" s="1"/>
  <c r="BB40" i="20"/>
  <c r="AW40" i="20"/>
  <c r="AP40" i="20"/>
  <c r="AM40" i="20"/>
  <c r="AK40" i="20"/>
  <c r="AJ40" i="20"/>
  <c r="Y40" i="20"/>
  <c r="X40" i="20"/>
  <c r="W40" i="20"/>
  <c r="O40" i="20" s="1"/>
  <c r="V40" i="20"/>
  <c r="U40" i="20"/>
  <c r="T40" i="20"/>
  <c r="S40" i="20"/>
  <c r="AI40" i="20" s="1"/>
  <c r="M40" i="20"/>
  <c r="K40" i="20"/>
  <c r="G40" i="20"/>
  <c r="F40" i="20"/>
  <c r="E40" i="20"/>
  <c r="D40" i="20"/>
  <c r="C40" i="20"/>
  <c r="B40" i="20"/>
  <c r="B51" i="20" s="1"/>
  <c r="A40" i="20"/>
  <c r="BA39" i="20"/>
  <c r="AR39" i="20"/>
  <c r="BF39" i="20" s="1"/>
  <c r="AK39" i="20"/>
  <c r="AJ39" i="20"/>
  <c r="AW39" i="20" s="1"/>
  <c r="G39" i="20"/>
  <c r="F39" i="20"/>
  <c r="E39" i="20"/>
  <c r="M39" i="20" s="1"/>
  <c r="D39" i="20"/>
  <c r="C39" i="20"/>
  <c r="B39" i="20"/>
  <c r="L39" i="20" s="1"/>
  <c r="A39" i="20"/>
  <c r="BI38" i="20"/>
  <c r="AM38" i="20"/>
  <c r="AL38" i="20"/>
  <c r="BE38" i="20" s="1"/>
  <c r="AK38" i="20"/>
  <c r="BA38" i="20" s="1"/>
  <c r="AJ38" i="20"/>
  <c r="AW38" i="20" s="1"/>
  <c r="M38" i="20"/>
  <c r="L38" i="20"/>
  <c r="G38" i="20"/>
  <c r="F38" i="20"/>
  <c r="E38" i="20"/>
  <c r="D38" i="20"/>
  <c r="C38" i="20"/>
  <c r="B38" i="20"/>
  <c r="A38" i="20"/>
  <c r="S38" i="20" s="1"/>
  <c r="AI38" i="20" s="1"/>
  <c r="AW37" i="20"/>
  <c r="AR37" i="20"/>
  <c r="BF37" i="20" s="1"/>
  <c r="AM37" i="20"/>
  <c r="BI37" i="20" s="1"/>
  <c r="AL37" i="20"/>
  <c r="BE37" i="20" s="1"/>
  <c r="AK37" i="20"/>
  <c r="BA37" i="20" s="1"/>
  <c r="AJ37" i="20"/>
  <c r="Y37" i="20"/>
  <c r="X37" i="20"/>
  <c r="W37" i="20"/>
  <c r="O37" i="20" s="1"/>
  <c r="Q37" i="20" s="1"/>
  <c r="V37" i="20"/>
  <c r="U37" i="20"/>
  <c r="S37" i="20"/>
  <c r="AI37" i="20" s="1"/>
  <c r="M37" i="20"/>
  <c r="K37" i="20"/>
  <c r="G37" i="20"/>
  <c r="F37" i="20"/>
  <c r="E37" i="20"/>
  <c r="D37" i="20"/>
  <c r="C37" i="20"/>
  <c r="B37" i="20"/>
  <c r="L37" i="20" s="1"/>
  <c r="A37" i="20"/>
  <c r="BA36" i="20"/>
  <c r="AR36" i="20"/>
  <c r="BF36" i="20" s="1"/>
  <c r="AQ36" i="20"/>
  <c r="BB36" i="20" s="1"/>
  <c r="AK36" i="20"/>
  <c r="AJ36" i="20"/>
  <c r="AW36" i="20" s="1"/>
  <c r="Y36" i="20"/>
  <c r="X36" i="20"/>
  <c r="W36" i="20"/>
  <c r="O36" i="20" s="1"/>
  <c r="V36" i="20"/>
  <c r="U36" i="20"/>
  <c r="G36" i="20"/>
  <c r="F36" i="20"/>
  <c r="E36" i="20"/>
  <c r="M36" i="20" s="1"/>
  <c r="D36" i="20"/>
  <c r="C36" i="20"/>
  <c r="B36" i="20"/>
  <c r="L36" i="20" s="1"/>
  <c r="A36" i="20"/>
  <c r="AS35" i="20"/>
  <c r="BJ35" i="20" s="1"/>
  <c r="AL35" i="20"/>
  <c r="BE35" i="20" s="1"/>
  <c r="AK35" i="20"/>
  <c r="BA35" i="20" s="1"/>
  <c r="AJ35" i="20"/>
  <c r="AW35" i="20" s="1"/>
  <c r="Y35" i="20"/>
  <c r="W35" i="20"/>
  <c r="O35" i="20" s="1"/>
  <c r="Q35" i="20" s="1"/>
  <c r="V35" i="20"/>
  <c r="M35" i="20"/>
  <c r="G35" i="20"/>
  <c r="F35" i="20"/>
  <c r="E35" i="20"/>
  <c r="C35" i="20"/>
  <c r="B35" i="20"/>
  <c r="L35" i="20" s="1"/>
  <c r="A35" i="20"/>
  <c r="S35" i="20" s="1"/>
  <c r="AI35" i="20" s="1"/>
  <c r="AW34" i="20"/>
  <c r="AP34" i="20"/>
  <c r="AX34" i="20" s="1"/>
  <c r="AM34" i="20"/>
  <c r="BI34" i="20" s="1"/>
  <c r="AK34" i="20"/>
  <c r="BA34" i="20" s="1"/>
  <c r="AJ34" i="20"/>
  <c r="AI34" i="20"/>
  <c r="AO34" i="20" s="1"/>
  <c r="Y34" i="20"/>
  <c r="W34" i="20"/>
  <c r="O34" i="20" s="1"/>
  <c r="V34" i="20"/>
  <c r="U34" i="20"/>
  <c r="T34" i="20"/>
  <c r="N34" i="20" s="1"/>
  <c r="S34" i="20"/>
  <c r="M34" i="20"/>
  <c r="K34" i="20"/>
  <c r="G34" i="20"/>
  <c r="F34" i="20"/>
  <c r="E34" i="20"/>
  <c r="D34" i="20"/>
  <c r="C34" i="20"/>
  <c r="B34" i="20"/>
  <c r="L34" i="20" s="1"/>
  <c r="A34" i="20"/>
  <c r="BA33" i="20"/>
  <c r="AR33" i="20"/>
  <c r="BF33" i="20" s="1"/>
  <c r="AK33" i="20"/>
  <c r="AJ33" i="20"/>
  <c r="AW33" i="20" s="1"/>
  <c r="G33" i="20"/>
  <c r="F33" i="20"/>
  <c r="E33" i="20"/>
  <c r="M33" i="20" s="1"/>
  <c r="D33" i="20"/>
  <c r="C33" i="20"/>
  <c r="B33" i="20"/>
  <c r="L33" i="20" s="1"/>
  <c r="A33" i="20"/>
  <c r="BI32" i="20"/>
  <c r="AM32" i="20"/>
  <c r="AL32" i="20"/>
  <c r="BE32" i="20" s="1"/>
  <c r="AK32" i="20"/>
  <c r="BA32" i="20" s="1"/>
  <c r="AJ32" i="20"/>
  <c r="AW32" i="20" s="1"/>
  <c r="M32" i="20"/>
  <c r="L32" i="20"/>
  <c r="G32" i="20"/>
  <c r="F32" i="20"/>
  <c r="E32" i="20"/>
  <c r="D32" i="20"/>
  <c r="C32" i="20"/>
  <c r="B32" i="20"/>
  <c r="A32" i="20"/>
  <c r="S32" i="20" s="1"/>
  <c r="AI32" i="20" s="1"/>
  <c r="AW31" i="20"/>
  <c r="AR31" i="20"/>
  <c r="BF31" i="20" s="1"/>
  <c r="AQ31" i="20"/>
  <c r="BB31" i="20" s="1"/>
  <c r="AM31" i="20"/>
  <c r="BI31" i="20" s="1"/>
  <c r="AL31" i="20"/>
  <c r="BE31" i="20" s="1"/>
  <c r="AK31" i="20"/>
  <c r="BA31" i="20" s="1"/>
  <c r="AJ31" i="20"/>
  <c r="Y31" i="20"/>
  <c r="X31" i="20"/>
  <c r="U31" i="20"/>
  <c r="S31" i="20"/>
  <c r="AI31" i="20" s="1"/>
  <c r="L31" i="20"/>
  <c r="K31" i="20"/>
  <c r="G31" i="20"/>
  <c r="F31" i="20"/>
  <c r="E31" i="20"/>
  <c r="M31" i="20" s="1"/>
  <c r="D31" i="20"/>
  <c r="C31" i="20"/>
  <c r="B31" i="20"/>
  <c r="A31" i="20"/>
  <c r="BI30" i="20"/>
  <c r="BA30" i="20"/>
  <c r="AW30" i="20"/>
  <c r="AR30" i="20"/>
  <c r="BF30" i="20" s="1"/>
  <c r="AQ30" i="20"/>
  <c r="BB30" i="20" s="1"/>
  <c r="AL30" i="20"/>
  <c r="BE30" i="20" s="1"/>
  <c r="AK30" i="20"/>
  <c r="AJ30" i="20"/>
  <c r="Y30" i="20"/>
  <c r="G30" i="20"/>
  <c r="F30" i="20"/>
  <c r="B30" i="20"/>
  <c r="A30" i="20"/>
  <c r="BA29" i="20"/>
  <c r="AR29" i="20"/>
  <c r="BF29" i="20" s="1"/>
  <c r="AK29" i="20"/>
  <c r="AJ29" i="20"/>
  <c r="AW29" i="20" s="1"/>
  <c r="Y29" i="20"/>
  <c r="X29" i="20"/>
  <c r="W29" i="20"/>
  <c r="V29" i="20"/>
  <c r="U29" i="20"/>
  <c r="S29" i="20"/>
  <c r="AI29" i="20" s="1"/>
  <c r="AV29" i="20" s="1"/>
  <c r="O29" i="20"/>
  <c r="M29" i="20"/>
  <c r="K29" i="20"/>
  <c r="G29" i="20"/>
  <c r="F29" i="20"/>
  <c r="E29" i="20"/>
  <c r="D29" i="20"/>
  <c r="C29" i="20"/>
  <c r="B29" i="20"/>
  <c r="L29" i="20" s="1"/>
  <c r="A29" i="20"/>
  <c r="AW28" i="20"/>
  <c r="AS28" i="20"/>
  <c r="BJ28" i="20" s="1"/>
  <c r="AP28" i="20"/>
  <c r="AX28" i="20" s="1"/>
  <c r="AM28" i="20"/>
  <c r="BI28" i="20" s="1"/>
  <c r="AL28" i="20"/>
  <c r="BE28" i="20" s="1"/>
  <c r="AK28" i="20"/>
  <c r="BA28" i="20" s="1"/>
  <c r="AJ28" i="20"/>
  <c r="Y28" i="20"/>
  <c r="X28" i="20"/>
  <c r="V28" i="20"/>
  <c r="T28" i="20"/>
  <c r="N28" i="20" s="1"/>
  <c r="S28" i="20"/>
  <c r="AI28" i="20" s="1"/>
  <c r="M28" i="20"/>
  <c r="L28" i="20"/>
  <c r="K28" i="20"/>
  <c r="G28" i="20"/>
  <c r="F28" i="20"/>
  <c r="E28" i="20"/>
  <c r="D28" i="20"/>
  <c r="C28" i="20"/>
  <c r="B28" i="20"/>
  <c r="A28" i="20"/>
  <c r="BI27" i="20"/>
  <c r="AW27" i="20"/>
  <c r="AR27" i="20"/>
  <c r="BF27" i="20" s="1"/>
  <c r="AL27" i="20"/>
  <c r="BE27" i="20" s="1"/>
  <c r="AK27" i="20"/>
  <c r="BA27" i="20" s="1"/>
  <c r="AJ27" i="20"/>
  <c r="X27" i="20"/>
  <c r="G27" i="20"/>
  <c r="F27" i="20"/>
  <c r="E27" i="20"/>
  <c r="M27" i="20" s="1"/>
  <c r="D27" i="20"/>
  <c r="C27" i="20"/>
  <c r="B27" i="20"/>
  <c r="L27" i="20" s="1"/>
  <c r="A27" i="20"/>
  <c r="S27" i="20" s="1"/>
  <c r="AI27" i="20" s="1"/>
  <c r="BI26" i="20"/>
  <c r="BA26" i="20"/>
  <c r="AW26" i="20"/>
  <c r="AM26" i="20"/>
  <c r="AL26" i="20"/>
  <c r="BE26" i="20" s="1"/>
  <c r="AK26" i="20"/>
  <c r="AJ26" i="20"/>
  <c r="S26" i="20"/>
  <c r="AI26" i="20" s="1"/>
  <c r="AZ26" i="20" s="1"/>
  <c r="M26" i="20"/>
  <c r="K26" i="20"/>
  <c r="G26" i="20"/>
  <c r="F26" i="20"/>
  <c r="E26" i="20"/>
  <c r="D26" i="20"/>
  <c r="C26" i="20"/>
  <c r="B26" i="20"/>
  <c r="L26" i="20" s="1"/>
  <c r="A26" i="20"/>
  <c r="AR25" i="20"/>
  <c r="BF25" i="20" s="1"/>
  <c r="AM25" i="20"/>
  <c r="AL25" i="20"/>
  <c r="AK25" i="20"/>
  <c r="AJ25" i="20"/>
  <c r="AJ53" i="20" s="1"/>
  <c r="Y25" i="20"/>
  <c r="X25" i="20"/>
  <c r="V25" i="20"/>
  <c r="U25" i="20"/>
  <c r="S25" i="20"/>
  <c r="AI25" i="20" s="1"/>
  <c r="M25" i="20"/>
  <c r="K25" i="20"/>
  <c r="G25" i="20"/>
  <c r="F25" i="20"/>
  <c r="E25" i="20"/>
  <c r="D25" i="20"/>
  <c r="C25" i="20"/>
  <c r="B25" i="20"/>
  <c r="L25" i="20" s="1"/>
  <c r="A25" i="20"/>
  <c r="BI24" i="20"/>
  <c r="BA24" i="20"/>
  <c r="AR24" i="20"/>
  <c r="BF24" i="20" s="1"/>
  <c r="AQ24" i="20"/>
  <c r="BB24" i="20" s="1"/>
  <c r="AK24" i="20"/>
  <c r="AJ24" i="20"/>
  <c r="AW24" i="20" s="1"/>
  <c r="AI24" i="20"/>
  <c r="AZ24" i="20" s="1"/>
  <c r="Y24" i="20"/>
  <c r="X24" i="20"/>
  <c r="W24" i="20"/>
  <c r="O24" i="20" s="1"/>
  <c r="V24" i="20"/>
  <c r="U24" i="20"/>
  <c r="M24" i="20"/>
  <c r="G24" i="20"/>
  <c r="E24" i="20"/>
  <c r="D24" i="20"/>
  <c r="B24" i="20"/>
  <c r="L24" i="20" s="1"/>
  <c r="A24" i="20"/>
  <c r="S24" i="20" s="1"/>
  <c r="AR23" i="20"/>
  <c r="BF23" i="20" s="1"/>
  <c r="AM23" i="20"/>
  <c r="BI23" i="20" s="1"/>
  <c r="AL23" i="20"/>
  <c r="BE23" i="20" s="1"/>
  <c r="AK23" i="20"/>
  <c r="BA23" i="20" s="1"/>
  <c r="AJ23" i="20"/>
  <c r="AW23" i="20" s="1"/>
  <c r="X23" i="20"/>
  <c r="W23" i="20"/>
  <c r="O23" i="20" s="1"/>
  <c r="V23" i="20"/>
  <c r="U23" i="20"/>
  <c r="M23" i="20"/>
  <c r="L23" i="20"/>
  <c r="G23" i="20"/>
  <c r="F23" i="20"/>
  <c r="E23" i="20"/>
  <c r="D23" i="20"/>
  <c r="C23" i="20"/>
  <c r="B23" i="20"/>
  <c r="A23" i="20"/>
  <c r="S23" i="20" s="1"/>
  <c r="AI23" i="20" s="1"/>
  <c r="AW22" i="20"/>
  <c r="AR22" i="20"/>
  <c r="BF22" i="20" s="1"/>
  <c r="AQ22" i="20"/>
  <c r="BB22" i="20" s="1"/>
  <c r="AP22" i="20"/>
  <c r="AX22" i="20" s="1"/>
  <c r="AM22" i="20"/>
  <c r="BI22" i="20" s="1"/>
  <c r="AK22" i="20"/>
  <c r="BA22" i="20" s="1"/>
  <c r="AJ22" i="20"/>
  <c r="AI22" i="20"/>
  <c r="AZ22" i="20" s="1"/>
  <c r="Y22" i="20"/>
  <c r="X22" i="20"/>
  <c r="V22" i="20"/>
  <c r="T22" i="20"/>
  <c r="N22" i="20" s="1"/>
  <c r="S22" i="20"/>
  <c r="M22" i="20"/>
  <c r="K22" i="20"/>
  <c r="G22" i="20"/>
  <c r="F22" i="20"/>
  <c r="E22" i="20"/>
  <c r="D22" i="20"/>
  <c r="C22" i="20"/>
  <c r="B22" i="20"/>
  <c r="L22" i="20" s="1"/>
  <c r="A22" i="20"/>
  <c r="BI21" i="20"/>
  <c r="BE21" i="20"/>
  <c r="AW21" i="20"/>
  <c r="AR21" i="20"/>
  <c r="BF21" i="20" s="1"/>
  <c r="AL21" i="20"/>
  <c r="AK21" i="20"/>
  <c r="BA21" i="20" s="1"/>
  <c r="AJ21" i="20"/>
  <c r="V21" i="20"/>
  <c r="U21" i="20"/>
  <c r="G21" i="20"/>
  <c r="F21" i="20"/>
  <c r="E21" i="20"/>
  <c r="M21" i="20" s="1"/>
  <c r="D21" i="20"/>
  <c r="C21" i="20"/>
  <c r="B21" i="20"/>
  <c r="L21" i="20" s="1"/>
  <c r="A21" i="20"/>
  <c r="S21" i="20" s="1"/>
  <c r="AI21" i="20" s="1"/>
  <c r="BA20" i="20"/>
  <c r="AW20" i="20"/>
  <c r="AM20" i="20"/>
  <c r="BI20" i="20" s="1"/>
  <c r="AL20" i="20"/>
  <c r="BE20" i="20" s="1"/>
  <c r="AK20" i="20"/>
  <c r="AJ20" i="20"/>
  <c r="M20" i="20"/>
  <c r="L20" i="20"/>
  <c r="G20" i="20"/>
  <c r="F20" i="20"/>
  <c r="E20" i="20"/>
  <c r="D20" i="20"/>
  <c r="C20" i="20"/>
  <c r="B20" i="20"/>
  <c r="A20" i="20"/>
  <c r="S20" i="20" s="1"/>
  <c r="AI20" i="20" s="1"/>
  <c r="BE19" i="20"/>
  <c r="AW19" i="20"/>
  <c r="AR19" i="20"/>
  <c r="BF19" i="20" s="1"/>
  <c r="AM19" i="20"/>
  <c r="BI19" i="20" s="1"/>
  <c r="AL19" i="20"/>
  <c r="AK19" i="20"/>
  <c r="BA19" i="20" s="1"/>
  <c r="AJ19" i="20"/>
  <c r="T19" i="20"/>
  <c r="N19" i="20" s="1"/>
  <c r="S19" i="20"/>
  <c r="AI19" i="20" s="1"/>
  <c r="K19" i="20"/>
  <c r="G19" i="20"/>
  <c r="F19" i="20"/>
  <c r="E19" i="20"/>
  <c r="M19" i="20" s="1"/>
  <c r="D19" i="20"/>
  <c r="C19" i="20"/>
  <c r="B19" i="20"/>
  <c r="L19" i="20" s="1"/>
  <c r="A19" i="20"/>
  <c r="BJ18" i="20"/>
  <c r="BI18" i="20"/>
  <c r="BF18" i="20"/>
  <c r="BE18" i="20"/>
  <c r="BB18" i="20"/>
  <c r="BA18" i="20"/>
  <c r="AX18" i="20"/>
  <c r="AW18" i="20"/>
  <c r="C89" i="19"/>
  <c r="C88" i="19"/>
  <c r="C87" i="19"/>
  <c r="U47" i="19" s="1"/>
  <c r="C86" i="19"/>
  <c r="C85" i="19"/>
  <c r="C84" i="19"/>
  <c r="W44" i="19" s="1"/>
  <c r="O44" i="19" s="1"/>
  <c r="C83" i="19"/>
  <c r="C82" i="19"/>
  <c r="C81" i="19"/>
  <c r="C80" i="19"/>
  <c r="C79" i="19"/>
  <c r="C78" i="19"/>
  <c r="W38" i="19" s="1"/>
  <c r="O38" i="19" s="1"/>
  <c r="C77" i="19"/>
  <c r="C76" i="19"/>
  <c r="C75" i="19"/>
  <c r="C74" i="19"/>
  <c r="C73" i="19"/>
  <c r="C72" i="19"/>
  <c r="Y32" i="19" s="1"/>
  <c r="C71" i="19"/>
  <c r="C70" i="19"/>
  <c r="C69" i="19"/>
  <c r="C68" i="19"/>
  <c r="C67" i="19"/>
  <c r="C66" i="19"/>
  <c r="V26" i="19" s="1"/>
  <c r="C65" i="19"/>
  <c r="C64" i="19"/>
  <c r="C63" i="19"/>
  <c r="C62" i="19"/>
  <c r="C61" i="19"/>
  <c r="C60" i="19"/>
  <c r="V20" i="19" s="1"/>
  <c r="C59" i="19"/>
  <c r="Y33" i="19"/>
  <c r="Y27" i="19"/>
  <c r="U21" i="19"/>
  <c r="AA153" i="19"/>
  <c r="Z153" i="19"/>
  <c r="Y153" i="19"/>
  <c r="X153" i="19"/>
  <c r="W153" i="19"/>
  <c r="U49" i="19" s="1"/>
  <c r="V153" i="19"/>
  <c r="U153" i="19"/>
  <c r="T153" i="19"/>
  <c r="AA152" i="19"/>
  <c r="Z152" i="19"/>
  <c r="Y152" i="19"/>
  <c r="W48" i="19" s="1"/>
  <c r="O48" i="19" s="1"/>
  <c r="X152" i="19"/>
  <c r="AR48" i="19" s="1"/>
  <c r="BF48" i="19" s="1"/>
  <c r="W152" i="19"/>
  <c r="U48" i="19" s="1"/>
  <c r="V152" i="19"/>
  <c r="U152" i="19"/>
  <c r="T152" i="19"/>
  <c r="AA151" i="19"/>
  <c r="Y47" i="19" s="1"/>
  <c r="Z151" i="19"/>
  <c r="Y151" i="19"/>
  <c r="X151" i="19"/>
  <c r="W151" i="19"/>
  <c r="U151" i="19"/>
  <c r="T151" i="19"/>
  <c r="V151" i="19" s="1"/>
  <c r="AA150" i="19"/>
  <c r="Z150" i="19"/>
  <c r="Y150" i="19"/>
  <c r="AR46" i="19" s="1"/>
  <c r="BF46" i="19" s="1"/>
  <c r="X150" i="19"/>
  <c r="W150" i="19"/>
  <c r="V150" i="19"/>
  <c r="U150" i="19"/>
  <c r="T150" i="19"/>
  <c r="AA149" i="19"/>
  <c r="Z149" i="19"/>
  <c r="Y149" i="19"/>
  <c r="W45" i="19" s="1"/>
  <c r="O45" i="19" s="1"/>
  <c r="X149" i="19"/>
  <c r="AR45" i="19" s="1"/>
  <c r="BF45" i="19" s="1"/>
  <c r="W149" i="19"/>
  <c r="U149" i="19"/>
  <c r="V149" i="19" s="1"/>
  <c r="T149" i="19"/>
  <c r="AA148" i="19"/>
  <c r="AQ44" i="19" s="1"/>
  <c r="BB44" i="19" s="1"/>
  <c r="Z148" i="19"/>
  <c r="Y148" i="19"/>
  <c r="X148" i="19"/>
  <c r="W148" i="19"/>
  <c r="U148" i="19"/>
  <c r="T148" i="19"/>
  <c r="V148" i="19" s="1"/>
  <c r="AA147" i="19"/>
  <c r="AQ43" i="19" s="1"/>
  <c r="BB43" i="19" s="1"/>
  <c r="Z147" i="19"/>
  <c r="Y147" i="19"/>
  <c r="X147" i="19"/>
  <c r="W147" i="19"/>
  <c r="V147" i="19"/>
  <c r="U147" i="19"/>
  <c r="T147" i="19"/>
  <c r="AA146" i="19"/>
  <c r="Y42" i="19" s="1"/>
  <c r="Z146" i="19"/>
  <c r="Y146" i="19"/>
  <c r="X146" i="19"/>
  <c r="V42" i="19" s="1"/>
  <c r="W146" i="19"/>
  <c r="U146" i="19"/>
  <c r="V146" i="19" s="1"/>
  <c r="T146" i="19"/>
  <c r="AA145" i="19"/>
  <c r="Z145" i="19"/>
  <c r="Y145" i="19"/>
  <c r="X145" i="19"/>
  <c r="W145" i="19"/>
  <c r="U145" i="19"/>
  <c r="T145" i="19"/>
  <c r="V145" i="19" s="1"/>
  <c r="AA144" i="19"/>
  <c r="Z144" i="19"/>
  <c r="Y144" i="19"/>
  <c r="X144" i="19"/>
  <c r="W144" i="19"/>
  <c r="U40" i="19" s="1"/>
  <c r="V144" i="19"/>
  <c r="U144" i="19"/>
  <c r="T144" i="19"/>
  <c r="AA143" i="19"/>
  <c r="Z143" i="19"/>
  <c r="Y143" i="19"/>
  <c r="X143" i="19"/>
  <c r="W143" i="19"/>
  <c r="U143" i="19"/>
  <c r="V143" i="19" s="1"/>
  <c r="T143" i="19"/>
  <c r="AA142" i="19"/>
  <c r="Z142" i="19"/>
  <c r="Y142" i="19"/>
  <c r="X142" i="19"/>
  <c r="W142" i="19"/>
  <c r="U142" i="19"/>
  <c r="T142" i="19"/>
  <c r="V142" i="19" s="1"/>
  <c r="AA141" i="19"/>
  <c r="Z141" i="19"/>
  <c r="Y141" i="19"/>
  <c r="X141" i="19"/>
  <c r="W141" i="19"/>
  <c r="U37" i="19" s="1"/>
  <c r="V141" i="19"/>
  <c r="U141" i="19"/>
  <c r="T141" i="19"/>
  <c r="AA140" i="19"/>
  <c r="Z140" i="19"/>
  <c r="Y140" i="19"/>
  <c r="X140" i="19"/>
  <c r="V36" i="19" s="1"/>
  <c r="W140" i="19"/>
  <c r="U140" i="19"/>
  <c r="V140" i="19" s="1"/>
  <c r="T140" i="19"/>
  <c r="AA139" i="19"/>
  <c r="AQ35" i="19" s="1"/>
  <c r="BB35" i="19" s="1"/>
  <c r="Z139" i="19"/>
  <c r="Y139" i="19"/>
  <c r="X139" i="19"/>
  <c r="W139" i="19"/>
  <c r="U139" i="19"/>
  <c r="T139" i="19"/>
  <c r="V139" i="19" s="1"/>
  <c r="AA138" i="19"/>
  <c r="Z138" i="19"/>
  <c r="Y138" i="19"/>
  <c r="X138" i="19"/>
  <c r="W138" i="19"/>
  <c r="V138" i="19"/>
  <c r="U138" i="19"/>
  <c r="T138" i="19"/>
  <c r="AA137" i="19"/>
  <c r="Z137" i="19"/>
  <c r="Y137" i="19"/>
  <c r="X137" i="19"/>
  <c r="AR33" i="19" s="1"/>
  <c r="BF33" i="19" s="1"/>
  <c r="W137" i="19"/>
  <c r="U137" i="19"/>
  <c r="V137" i="19" s="1"/>
  <c r="T137" i="19"/>
  <c r="AA136" i="19"/>
  <c r="AQ32" i="19" s="1"/>
  <c r="BB32" i="19" s="1"/>
  <c r="Z136" i="19"/>
  <c r="Y136" i="19"/>
  <c r="X136" i="19"/>
  <c r="W136" i="19"/>
  <c r="U136" i="19"/>
  <c r="T136" i="19"/>
  <c r="V136" i="19" s="1"/>
  <c r="AA135" i="19"/>
  <c r="Z135" i="19"/>
  <c r="Y135" i="19"/>
  <c r="X135" i="19"/>
  <c r="W135" i="19"/>
  <c r="U31" i="19" s="1"/>
  <c r="V135" i="19"/>
  <c r="U135" i="19"/>
  <c r="T135" i="19"/>
  <c r="AA134" i="19"/>
  <c r="Z134" i="19"/>
  <c r="Y134" i="19"/>
  <c r="W30" i="19" s="1"/>
  <c r="O30" i="19" s="1"/>
  <c r="X134" i="19"/>
  <c r="W134" i="19"/>
  <c r="U134" i="19"/>
  <c r="V134" i="19" s="1"/>
  <c r="AP30" i="19" s="1"/>
  <c r="T134" i="19"/>
  <c r="AA133" i="19"/>
  <c r="AQ29" i="19" s="1"/>
  <c r="BB29" i="19" s="1"/>
  <c r="Z133" i="19"/>
  <c r="X29" i="19" s="1"/>
  <c r="Y133" i="19"/>
  <c r="X133" i="19"/>
  <c r="W133" i="19"/>
  <c r="U133" i="19"/>
  <c r="T133" i="19"/>
  <c r="V133" i="19" s="1"/>
  <c r="AA132" i="19"/>
  <c r="Z132" i="19"/>
  <c r="Y132" i="19"/>
  <c r="X132" i="19"/>
  <c r="W132" i="19"/>
  <c r="V132" i="19"/>
  <c r="U132" i="19"/>
  <c r="T132" i="19"/>
  <c r="AA131" i="19"/>
  <c r="Z131" i="19"/>
  <c r="Y131" i="19"/>
  <c r="W27" i="19" s="1"/>
  <c r="O27" i="19" s="1"/>
  <c r="X131" i="19"/>
  <c r="V27" i="19" s="1"/>
  <c r="W131" i="19"/>
  <c r="U131" i="19"/>
  <c r="V131" i="19" s="1"/>
  <c r="T131" i="19"/>
  <c r="AA130" i="19"/>
  <c r="Z130" i="19"/>
  <c r="Y130" i="19"/>
  <c r="X130" i="19"/>
  <c r="W130" i="19"/>
  <c r="U130" i="19"/>
  <c r="T130" i="19"/>
  <c r="V130" i="19" s="1"/>
  <c r="AA129" i="19"/>
  <c r="Z129" i="19"/>
  <c r="X25" i="19" s="1"/>
  <c r="Y129" i="19"/>
  <c r="AR25" i="19" s="1"/>
  <c r="X129" i="19"/>
  <c r="W129" i="19"/>
  <c r="V129" i="19"/>
  <c r="U129" i="19"/>
  <c r="T129" i="19"/>
  <c r="AA128" i="19"/>
  <c r="AQ24" i="19" s="1"/>
  <c r="BB24" i="19" s="1"/>
  <c r="Z128" i="19"/>
  <c r="Y128" i="19"/>
  <c r="X128" i="19"/>
  <c r="AR24" i="19" s="1"/>
  <c r="BF24" i="19" s="1"/>
  <c r="W128" i="19"/>
  <c r="U128" i="19"/>
  <c r="V128" i="19" s="1"/>
  <c r="T128" i="19"/>
  <c r="AA127" i="19"/>
  <c r="Z127" i="19"/>
  <c r="Y127" i="19"/>
  <c r="X127" i="19"/>
  <c r="AR23" i="19" s="1"/>
  <c r="BF23" i="19" s="1"/>
  <c r="W127" i="19"/>
  <c r="U127" i="19"/>
  <c r="T127" i="19"/>
  <c r="AQ23" i="19" s="1"/>
  <c r="BB23" i="19" s="1"/>
  <c r="AA126" i="19"/>
  <c r="Z126" i="19"/>
  <c r="Y126" i="19"/>
  <c r="X126" i="19"/>
  <c r="W126" i="19"/>
  <c r="U22" i="19" s="1"/>
  <c r="V126" i="19"/>
  <c r="U126" i="19"/>
  <c r="T126" i="19"/>
  <c r="AA125" i="19"/>
  <c r="Z125" i="19"/>
  <c r="Y125" i="19"/>
  <c r="X125" i="19"/>
  <c r="W125" i="19"/>
  <c r="U125" i="19"/>
  <c r="V125" i="19" s="1"/>
  <c r="T125" i="19"/>
  <c r="AA124" i="19"/>
  <c r="Z124" i="19"/>
  <c r="Y124" i="19"/>
  <c r="X124" i="19"/>
  <c r="W124" i="19"/>
  <c r="U124" i="19"/>
  <c r="T124" i="19"/>
  <c r="V124" i="19" s="1"/>
  <c r="AA123" i="19"/>
  <c r="Z123" i="19"/>
  <c r="Y123" i="19"/>
  <c r="X123" i="19"/>
  <c r="W123" i="19"/>
  <c r="V123" i="19"/>
  <c r="U123" i="19"/>
  <c r="T123" i="19"/>
  <c r="S153" i="19"/>
  <c r="I153" i="19"/>
  <c r="H153" i="19"/>
  <c r="G153" i="19"/>
  <c r="F153" i="19"/>
  <c r="E153" i="19"/>
  <c r="D153" i="19"/>
  <c r="C153" i="19"/>
  <c r="B153" i="19"/>
  <c r="AK49" i="19" s="1"/>
  <c r="A153" i="19"/>
  <c r="S152" i="19"/>
  <c r="I152" i="19"/>
  <c r="H152" i="19"/>
  <c r="F48" i="19" s="1"/>
  <c r="G152" i="19"/>
  <c r="F152" i="19"/>
  <c r="E152" i="19"/>
  <c r="D152" i="19"/>
  <c r="C152" i="19"/>
  <c r="B152" i="19"/>
  <c r="A152" i="19"/>
  <c r="S151" i="19"/>
  <c r="I151" i="19"/>
  <c r="H151" i="19"/>
  <c r="F47" i="19" s="1"/>
  <c r="G151" i="19"/>
  <c r="F151" i="19"/>
  <c r="E151" i="19"/>
  <c r="D151" i="19"/>
  <c r="C151" i="19"/>
  <c r="B151" i="19"/>
  <c r="AK47" i="19" s="1"/>
  <c r="BA47" i="19" s="1"/>
  <c r="A151" i="19"/>
  <c r="S150" i="19"/>
  <c r="I150" i="19"/>
  <c r="H150" i="19"/>
  <c r="F46" i="19" s="1"/>
  <c r="G150" i="19"/>
  <c r="F150" i="19"/>
  <c r="E150" i="19"/>
  <c r="D150" i="19"/>
  <c r="C150" i="19"/>
  <c r="B150" i="19"/>
  <c r="AK46" i="19" s="1"/>
  <c r="BA46" i="19" s="1"/>
  <c r="A150" i="19"/>
  <c r="A46" i="19" s="1"/>
  <c r="S149" i="19"/>
  <c r="I149" i="19"/>
  <c r="H149" i="19"/>
  <c r="G149" i="19"/>
  <c r="F149" i="19"/>
  <c r="E149" i="19"/>
  <c r="D149" i="19"/>
  <c r="C149" i="19"/>
  <c r="B149" i="19"/>
  <c r="AK45" i="19" s="1"/>
  <c r="A149" i="19"/>
  <c r="A45" i="19" s="1"/>
  <c r="S148" i="19"/>
  <c r="I148" i="19"/>
  <c r="H148" i="19"/>
  <c r="F44" i="19" s="1"/>
  <c r="G148" i="19"/>
  <c r="F148" i="19"/>
  <c r="E148" i="19"/>
  <c r="D148" i="19"/>
  <c r="C148" i="19"/>
  <c r="B148" i="19"/>
  <c r="A148" i="19"/>
  <c r="A44" i="19" s="1"/>
  <c r="S147" i="19"/>
  <c r="I147" i="19"/>
  <c r="H147" i="19"/>
  <c r="F43" i="19" s="1"/>
  <c r="G147" i="19"/>
  <c r="F147" i="19"/>
  <c r="E147" i="19"/>
  <c r="D147" i="19"/>
  <c r="C147" i="19"/>
  <c r="B147" i="19"/>
  <c r="AK43" i="19" s="1"/>
  <c r="BA43" i="19" s="1"/>
  <c r="A147" i="19"/>
  <c r="A43" i="19" s="1"/>
  <c r="S146" i="19"/>
  <c r="I146" i="19"/>
  <c r="H146" i="19"/>
  <c r="G146" i="19"/>
  <c r="F146" i="19"/>
  <c r="E146" i="19"/>
  <c r="D146" i="19"/>
  <c r="C146" i="19"/>
  <c r="B146" i="19"/>
  <c r="AK42" i="19" s="1"/>
  <c r="BA42" i="19" s="1"/>
  <c r="A146" i="19"/>
  <c r="A42" i="19" s="1"/>
  <c r="S145" i="19"/>
  <c r="I145" i="19"/>
  <c r="H145" i="19"/>
  <c r="F41" i="19" s="1"/>
  <c r="G145" i="19"/>
  <c r="F145" i="19"/>
  <c r="E145" i="19"/>
  <c r="D145" i="19"/>
  <c r="C145" i="19"/>
  <c r="B145" i="19"/>
  <c r="AK41" i="19" s="1"/>
  <c r="BA41" i="19" s="1"/>
  <c r="A145" i="19"/>
  <c r="A41" i="19" s="1"/>
  <c r="S144" i="19"/>
  <c r="I144" i="19"/>
  <c r="H144" i="19"/>
  <c r="F40" i="19" s="1"/>
  <c r="G144" i="19"/>
  <c r="F144" i="19"/>
  <c r="E144" i="19"/>
  <c r="D144" i="19"/>
  <c r="C144" i="19"/>
  <c r="B144" i="19"/>
  <c r="A144" i="19"/>
  <c r="A40" i="19" s="1"/>
  <c r="S143" i="19"/>
  <c r="I143" i="19"/>
  <c r="H143" i="19"/>
  <c r="G143" i="19"/>
  <c r="F143" i="19"/>
  <c r="E143" i="19"/>
  <c r="D143" i="19"/>
  <c r="C143" i="19"/>
  <c r="B143" i="19"/>
  <c r="A143" i="19"/>
  <c r="A39" i="19" s="1"/>
  <c r="S142" i="19"/>
  <c r="I142" i="19"/>
  <c r="H142" i="19"/>
  <c r="G142" i="19"/>
  <c r="F142" i="19"/>
  <c r="E142" i="19"/>
  <c r="D142" i="19"/>
  <c r="C142" i="19"/>
  <c r="B142" i="19"/>
  <c r="A142" i="19"/>
  <c r="A38" i="19" s="1"/>
  <c r="S141" i="19"/>
  <c r="I141" i="19"/>
  <c r="H141" i="19"/>
  <c r="G141" i="19"/>
  <c r="F141" i="19"/>
  <c r="E141" i="19"/>
  <c r="D141" i="19"/>
  <c r="C141" i="19"/>
  <c r="B141" i="19"/>
  <c r="A141" i="19"/>
  <c r="A37" i="19" s="1"/>
  <c r="K37" i="19" s="1"/>
  <c r="S140" i="19"/>
  <c r="I140" i="19"/>
  <c r="H140" i="19"/>
  <c r="G140" i="19"/>
  <c r="F140" i="19"/>
  <c r="E140" i="19"/>
  <c r="D140" i="19"/>
  <c r="C140" i="19"/>
  <c r="B140" i="19"/>
  <c r="A140" i="19"/>
  <c r="A36" i="19" s="1"/>
  <c r="S139" i="19"/>
  <c r="I139" i="19"/>
  <c r="H139" i="19"/>
  <c r="G139" i="19"/>
  <c r="F139" i="19"/>
  <c r="E139" i="19"/>
  <c r="D139" i="19"/>
  <c r="C139" i="19"/>
  <c r="B139" i="19"/>
  <c r="A139" i="19"/>
  <c r="A35" i="19" s="1"/>
  <c r="S138" i="19"/>
  <c r="I138" i="19"/>
  <c r="H138" i="19"/>
  <c r="G138" i="19"/>
  <c r="F138" i="19"/>
  <c r="E138" i="19"/>
  <c r="D138" i="19"/>
  <c r="C138" i="19"/>
  <c r="B138" i="19"/>
  <c r="A138" i="19"/>
  <c r="A34" i="19" s="1"/>
  <c r="S137" i="19"/>
  <c r="I137" i="19"/>
  <c r="H137" i="19"/>
  <c r="G137" i="19"/>
  <c r="F137" i="19"/>
  <c r="E137" i="19"/>
  <c r="D137" i="19"/>
  <c r="C137" i="19"/>
  <c r="B137" i="19"/>
  <c r="A137" i="19"/>
  <c r="A33" i="19" s="1"/>
  <c r="S136" i="19"/>
  <c r="I136" i="19"/>
  <c r="H136" i="19"/>
  <c r="G136" i="19"/>
  <c r="E32" i="19" s="1"/>
  <c r="M32" i="19" s="1"/>
  <c r="F136" i="19"/>
  <c r="E136" i="19"/>
  <c r="D136" i="19"/>
  <c r="C136" i="19"/>
  <c r="B136" i="19"/>
  <c r="A136" i="19"/>
  <c r="A32" i="19" s="1"/>
  <c r="S135" i="19"/>
  <c r="I135" i="19"/>
  <c r="H135" i="19"/>
  <c r="G135" i="19"/>
  <c r="F135" i="19"/>
  <c r="E135" i="19"/>
  <c r="D135" i="19"/>
  <c r="C135" i="19"/>
  <c r="B135" i="19"/>
  <c r="A135" i="19"/>
  <c r="A31" i="19" s="1"/>
  <c r="S134" i="19"/>
  <c r="I134" i="19"/>
  <c r="H134" i="19"/>
  <c r="G134" i="19"/>
  <c r="F134" i="19"/>
  <c r="E134" i="19"/>
  <c r="D134" i="19"/>
  <c r="C134" i="19"/>
  <c r="B134" i="19"/>
  <c r="A134" i="19"/>
  <c r="A30" i="19" s="1"/>
  <c r="S133" i="19"/>
  <c r="I133" i="19"/>
  <c r="H133" i="19"/>
  <c r="G133" i="19"/>
  <c r="F133" i="19"/>
  <c r="E133" i="19"/>
  <c r="D133" i="19"/>
  <c r="C133" i="19"/>
  <c r="B133" i="19"/>
  <c r="A133" i="19"/>
  <c r="A29" i="19" s="1"/>
  <c r="S132" i="19"/>
  <c r="I132" i="19"/>
  <c r="H132" i="19"/>
  <c r="G132" i="19"/>
  <c r="F132" i="19"/>
  <c r="E132" i="19"/>
  <c r="D132" i="19"/>
  <c r="C132" i="19"/>
  <c r="B132" i="19"/>
  <c r="A132" i="19"/>
  <c r="A28" i="19" s="1"/>
  <c r="S131" i="19"/>
  <c r="I131" i="19"/>
  <c r="H131" i="19"/>
  <c r="G131" i="19"/>
  <c r="E27" i="19" s="1"/>
  <c r="M27" i="19" s="1"/>
  <c r="F131" i="19"/>
  <c r="E131" i="19"/>
  <c r="D131" i="19"/>
  <c r="C131" i="19"/>
  <c r="B131" i="19"/>
  <c r="A131" i="19"/>
  <c r="A27" i="19" s="1"/>
  <c r="S27" i="19" s="1"/>
  <c r="AI27" i="19" s="1"/>
  <c r="S130" i="19"/>
  <c r="I130" i="19"/>
  <c r="H130" i="19"/>
  <c r="G130" i="19"/>
  <c r="F130" i="19"/>
  <c r="E130" i="19"/>
  <c r="D130" i="19"/>
  <c r="C130" i="19"/>
  <c r="B130" i="19"/>
  <c r="A130" i="19"/>
  <c r="A26" i="19" s="1"/>
  <c r="S129" i="19"/>
  <c r="I129" i="19"/>
  <c r="H129" i="19"/>
  <c r="G129" i="19"/>
  <c r="F129" i="19"/>
  <c r="E129" i="19"/>
  <c r="D129" i="19"/>
  <c r="C129" i="19"/>
  <c r="B129" i="19"/>
  <c r="A129" i="19"/>
  <c r="A25" i="19" s="1"/>
  <c r="S128" i="19"/>
  <c r="I128" i="19"/>
  <c r="H128" i="19"/>
  <c r="G128" i="19"/>
  <c r="E24" i="19" s="1"/>
  <c r="M24" i="19" s="1"/>
  <c r="F128" i="19"/>
  <c r="E128" i="19"/>
  <c r="D128" i="19"/>
  <c r="C128" i="19"/>
  <c r="B128" i="19"/>
  <c r="A128" i="19"/>
  <c r="A24" i="19" s="1"/>
  <c r="S24" i="19" s="1"/>
  <c r="AI24" i="19" s="1"/>
  <c r="S127" i="19"/>
  <c r="I127" i="19"/>
  <c r="H127" i="19"/>
  <c r="G127" i="19"/>
  <c r="AL23" i="19" s="1"/>
  <c r="BE23" i="19" s="1"/>
  <c r="F127" i="19"/>
  <c r="E127" i="19"/>
  <c r="D127" i="19"/>
  <c r="C127" i="19"/>
  <c r="B127" i="19"/>
  <c r="A127" i="19"/>
  <c r="A23" i="19" s="1"/>
  <c r="S126" i="19"/>
  <c r="I126" i="19"/>
  <c r="H126" i="19"/>
  <c r="G126" i="19"/>
  <c r="F126" i="19"/>
  <c r="E126" i="19"/>
  <c r="D126" i="19"/>
  <c r="C126" i="19"/>
  <c r="B126" i="19"/>
  <c r="A126" i="19"/>
  <c r="A22" i="19" s="1"/>
  <c r="S125" i="19"/>
  <c r="I125" i="19"/>
  <c r="H125" i="19"/>
  <c r="G125" i="19"/>
  <c r="E21" i="19" s="1"/>
  <c r="M21" i="19" s="1"/>
  <c r="F125" i="19"/>
  <c r="E125" i="19"/>
  <c r="D125" i="19"/>
  <c r="C125" i="19"/>
  <c r="B125" i="19"/>
  <c r="A125" i="19"/>
  <c r="A21" i="19" s="1"/>
  <c r="S21" i="19" s="1"/>
  <c r="AI21" i="19" s="1"/>
  <c r="S124" i="19"/>
  <c r="I124" i="19"/>
  <c r="H124" i="19"/>
  <c r="G124" i="19"/>
  <c r="AL20" i="19" s="1"/>
  <c r="F124" i="19"/>
  <c r="E124" i="19"/>
  <c r="D124" i="19"/>
  <c r="C124" i="19"/>
  <c r="B124" i="19"/>
  <c r="A124" i="19"/>
  <c r="A20" i="19" s="1"/>
  <c r="S123" i="19"/>
  <c r="I123" i="19"/>
  <c r="H123" i="19"/>
  <c r="G123" i="19"/>
  <c r="AL19" i="19" s="1"/>
  <c r="BE19" i="19" s="1"/>
  <c r="F123" i="19"/>
  <c r="E123" i="19"/>
  <c r="D123" i="19"/>
  <c r="C123" i="19"/>
  <c r="B123" i="19"/>
  <c r="A123" i="19"/>
  <c r="E89" i="19"/>
  <c r="D89" i="19"/>
  <c r="B89" i="19"/>
  <c r="A89" i="19"/>
  <c r="E88" i="19"/>
  <c r="D88" i="19"/>
  <c r="B88" i="19"/>
  <c r="A88" i="19"/>
  <c r="E87" i="19"/>
  <c r="D87" i="19"/>
  <c r="B87" i="19"/>
  <c r="A87" i="19"/>
  <c r="E86" i="19"/>
  <c r="D86" i="19"/>
  <c r="B86" i="19"/>
  <c r="A86" i="19"/>
  <c r="O85" i="19"/>
  <c r="E85" i="19"/>
  <c r="D85" i="19"/>
  <c r="B85" i="19"/>
  <c r="A85" i="19"/>
  <c r="O84" i="19"/>
  <c r="E84" i="19"/>
  <c r="D84" i="19"/>
  <c r="B84" i="19"/>
  <c r="A84" i="19"/>
  <c r="O83" i="19"/>
  <c r="E83" i="19"/>
  <c r="D83" i="19"/>
  <c r="B83" i="19"/>
  <c r="A83" i="19"/>
  <c r="O82" i="19"/>
  <c r="E82" i="19"/>
  <c r="D82" i="19"/>
  <c r="B82" i="19"/>
  <c r="A82" i="19"/>
  <c r="V80" i="19"/>
  <c r="U80" i="19"/>
  <c r="T80" i="19"/>
  <c r="S80" i="19"/>
  <c r="R80" i="19"/>
  <c r="Q80" i="19"/>
  <c r="E81" i="19"/>
  <c r="D81" i="19"/>
  <c r="B81" i="19"/>
  <c r="A81" i="19"/>
  <c r="E80" i="19"/>
  <c r="D80" i="19"/>
  <c r="B80" i="19"/>
  <c r="A80" i="19"/>
  <c r="O78" i="19"/>
  <c r="E79" i="19"/>
  <c r="D79" i="19"/>
  <c r="B79" i="19"/>
  <c r="A79" i="19"/>
  <c r="O77" i="19"/>
  <c r="E78" i="19"/>
  <c r="D78" i="19"/>
  <c r="B78" i="19"/>
  <c r="A78" i="19"/>
  <c r="O76" i="19"/>
  <c r="E77" i="19"/>
  <c r="D77" i="19"/>
  <c r="B77" i="19"/>
  <c r="A77" i="19"/>
  <c r="O75" i="19"/>
  <c r="E76" i="19"/>
  <c r="D76" i="19"/>
  <c r="B76" i="19"/>
  <c r="A76" i="19"/>
  <c r="U73" i="19"/>
  <c r="T73" i="19"/>
  <c r="R73" i="19"/>
  <c r="Q73" i="19"/>
  <c r="E75" i="19"/>
  <c r="D75" i="19"/>
  <c r="B75" i="19"/>
  <c r="A75" i="19"/>
  <c r="E74" i="19"/>
  <c r="D74" i="19"/>
  <c r="B74" i="19"/>
  <c r="A74" i="19"/>
  <c r="E73" i="19"/>
  <c r="D73" i="19"/>
  <c r="B73" i="19"/>
  <c r="A73" i="19"/>
  <c r="E72" i="19"/>
  <c r="D72" i="19"/>
  <c r="B72" i="19"/>
  <c r="A72" i="19"/>
  <c r="E71" i="19"/>
  <c r="D71" i="19"/>
  <c r="B71" i="19"/>
  <c r="A71" i="19"/>
  <c r="E70" i="19"/>
  <c r="D70" i="19"/>
  <c r="B70" i="19"/>
  <c r="A70" i="19"/>
  <c r="E69" i="19"/>
  <c r="D69" i="19"/>
  <c r="B69" i="19"/>
  <c r="A69" i="19"/>
  <c r="E68" i="19"/>
  <c r="D68" i="19"/>
  <c r="B68" i="19"/>
  <c r="A68" i="19"/>
  <c r="E67" i="19"/>
  <c r="D67" i="19"/>
  <c r="B67" i="19"/>
  <c r="A67" i="19"/>
  <c r="E66" i="19"/>
  <c r="D66" i="19"/>
  <c r="B66" i="19"/>
  <c r="A66" i="19"/>
  <c r="E65" i="19"/>
  <c r="D65" i="19"/>
  <c r="B65" i="19"/>
  <c r="A65" i="19"/>
  <c r="E64" i="19"/>
  <c r="D64" i="19"/>
  <c r="B64" i="19"/>
  <c r="A64" i="19"/>
  <c r="E63" i="19"/>
  <c r="D63" i="19"/>
  <c r="B63" i="19"/>
  <c r="A63" i="19"/>
  <c r="E62" i="19"/>
  <c r="D62" i="19"/>
  <c r="B62" i="19"/>
  <c r="A62" i="19"/>
  <c r="E61" i="19"/>
  <c r="D61" i="19"/>
  <c r="B61" i="19"/>
  <c r="A61" i="19"/>
  <c r="E60" i="19"/>
  <c r="D60" i="19"/>
  <c r="B60" i="19"/>
  <c r="A60" i="19"/>
  <c r="E59" i="19"/>
  <c r="D59" i="19"/>
  <c r="B59" i="19"/>
  <c r="A59" i="19"/>
  <c r="BA49" i="19"/>
  <c r="AR49" i="19"/>
  <c r="BF49" i="19" s="1"/>
  <c r="AQ49" i="19"/>
  <c r="BB49" i="19" s="1"/>
  <c r="AM49" i="19"/>
  <c r="BI49" i="19" s="1"/>
  <c r="AJ49" i="19"/>
  <c r="AW49" i="19" s="1"/>
  <c r="Y49" i="19"/>
  <c r="W49" i="19"/>
  <c r="O49" i="19" s="1"/>
  <c r="V49" i="19"/>
  <c r="G49" i="19"/>
  <c r="F49" i="19"/>
  <c r="D49" i="19"/>
  <c r="C49" i="19"/>
  <c r="B49" i="19"/>
  <c r="L49" i="19" s="1"/>
  <c r="BI48" i="19"/>
  <c r="AQ48" i="19"/>
  <c r="BB48" i="19" s="1"/>
  <c r="AM48" i="19"/>
  <c r="AK48" i="19"/>
  <c r="BA48" i="19" s="1"/>
  <c r="AJ48" i="19"/>
  <c r="AW48" i="19" s="1"/>
  <c r="Y48" i="19"/>
  <c r="X48" i="19"/>
  <c r="S48" i="19"/>
  <c r="AI48" i="19" s="1"/>
  <c r="K48" i="19"/>
  <c r="G48" i="19"/>
  <c r="G50" i="19" s="1"/>
  <c r="D48" i="19"/>
  <c r="C48" i="19"/>
  <c r="B48" i="19"/>
  <c r="L48" i="19" s="1"/>
  <c r="AR47" i="19"/>
  <c r="BF47" i="19" s="1"/>
  <c r="AQ47" i="19"/>
  <c r="BB47" i="19" s="1"/>
  <c r="AM47" i="19"/>
  <c r="BI47" i="19" s="1"/>
  <c r="AJ47" i="19"/>
  <c r="AW47" i="19" s="1"/>
  <c r="W47" i="19"/>
  <c r="O47" i="19" s="1"/>
  <c r="V47" i="19"/>
  <c r="S47" i="19"/>
  <c r="AI47" i="19" s="1"/>
  <c r="AV47" i="19" s="1"/>
  <c r="L47" i="19"/>
  <c r="K47" i="19"/>
  <c r="G47" i="19"/>
  <c r="D47" i="19"/>
  <c r="C47" i="19"/>
  <c r="B47" i="19"/>
  <c r="B50" i="19" s="1"/>
  <c r="AW46" i="19"/>
  <c r="AQ46" i="19"/>
  <c r="BB46" i="19" s="1"/>
  <c r="AM46" i="19"/>
  <c r="BI46" i="19" s="1"/>
  <c r="AJ46" i="19"/>
  <c r="L46" i="19"/>
  <c r="G46" i="19"/>
  <c r="D46" i="19"/>
  <c r="C46" i="19"/>
  <c r="B46" i="19"/>
  <c r="AQ45" i="19"/>
  <c r="AM45" i="19"/>
  <c r="AJ45" i="19"/>
  <c r="Y45" i="19"/>
  <c r="X45" i="19"/>
  <c r="L45" i="19"/>
  <c r="G45" i="19"/>
  <c r="F45" i="19"/>
  <c r="F50" i="19" s="1"/>
  <c r="D45" i="19"/>
  <c r="C45" i="19"/>
  <c r="C50" i="19" s="1"/>
  <c r="B45" i="19"/>
  <c r="BI44" i="19"/>
  <c r="AR44" i="19"/>
  <c r="BF44" i="19" s="1"/>
  <c r="AM44" i="19"/>
  <c r="AK44" i="19"/>
  <c r="BA44" i="19" s="1"/>
  <c r="AJ44" i="19"/>
  <c r="AW44" i="19" s="1"/>
  <c r="G44" i="19"/>
  <c r="D44" i="19"/>
  <c r="C44" i="19"/>
  <c r="B44" i="19"/>
  <c r="L44" i="19" s="1"/>
  <c r="AW43" i="19"/>
  <c r="AR43" i="19"/>
  <c r="BF43" i="19" s="1"/>
  <c r="AM43" i="19"/>
  <c r="BI43" i="19" s="1"/>
  <c r="AJ43" i="19"/>
  <c r="Y43" i="19"/>
  <c r="X43" i="19"/>
  <c r="W43" i="19"/>
  <c r="O43" i="19" s="1"/>
  <c r="V43" i="19"/>
  <c r="L43" i="19"/>
  <c r="G43" i="19"/>
  <c r="D43" i="19"/>
  <c r="C43" i="19"/>
  <c r="B43" i="19"/>
  <c r="AR42" i="19"/>
  <c r="BF42" i="19" s="1"/>
  <c r="AQ42" i="19"/>
  <c r="BB42" i="19" s="1"/>
  <c r="AM42" i="19"/>
  <c r="BI42" i="19" s="1"/>
  <c r="AJ42" i="19"/>
  <c r="AW42" i="19" s="1"/>
  <c r="X42" i="19"/>
  <c r="W42" i="19"/>
  <c r="O42" i="19" s="1"/>
  <c r="U42" i="19"/>
  <c r="BI41" i="19"/>
  <c r="AR41" i="19"/>
  <c r="BF41" i="19" s="1"/>
  <c r="AQ41" i="19"/>
  <c r="BB41" i="19" s="1"/>
  <c r="AM41" i="19"/>
  <c r="AJ41" i="19"/>
  <c r="AW41" i="19" s="1"/>
  <c r="W41" i="19"/>
  <c r="O41" i="19" s="1"/>
  <c r="V41" i="19"/>
  <c r="U41" i="19"/>
  <c r="G41" i="19"/>
  <c r="D41" i="19"/>
  <c r="C41" i="19"/>
  <c r="B41" i="19"/>
  <c r="L41" i="19" s="1"/>
  <c r="BA40" i="19"/>
  <c r="AW40" i="19"/>
  <c r="AR40" i="19"/>
  <c r="BF40" i="19" s="1"/>
  <c r="AQ40" i="19"/>
  <c r="BB40" i="19" s="1"/>
  <c r="AM40" i="19"/>
  <c r="AK40" i="19"/>
  <c r="AJ40" i="19"/>
  <c r="Y40" i="19"/>
  <c r="X40" i="19"/>
  <c r="W40" i="19"/>
  <c r="O40" i="19" s="1"/>
  <c r="V40" i="19"/>
  <c r="L40" i="19"/>
  <c r="G40" i="19"/>
  <c r="D40" i="19"/>
  <c r="C40" i="19"/>
  <c r="B40" i="19"/>
  <c r="AR39" i="19"/>
  <c r="BF39" i="19" s="1"/>
  <c r="AQ39" i="19"/>
  <c r="BB39" i="19" s="1"/>
  <c r="AM39" i="19"/>
  <c r="BI39" i="19" s="1"/>
  <c r="AK39" i="19"/>
  <c r="BA39" i="19" s="1"/>
  <c r="AJ39" i="19"/>
  <c r="AW39" i="19" s="1"/>
  <c r="L39" i="19"/>
  <c r="G39" i="19"/>
  <c r="F39" i="19"/>
  <c r="D39" i="19"/>
  <c r="C39" i="19"/>
  <c r="B39" i="19"/>
  <c r="BI38" i="19"/>
  <c r="AR38" i="19"/>
  <c r="BF38" i="19" s="1"/>
  <c r="AM38" i="19"/>
  <c r="AK38" i="19"/>
  <c r="BA38" i="19" s="1"/>
  <c r="AJ38" i="19"/>
  <c r="AW38" i="19" s="1"/>
  <c r="G38" i="19"/>
  <c r="F38" i="19"/>
  <c r="D38" i="19"/>
  <c r="C38" i="19"/>
  <c r="B38" i="19"/>
  <c r="L38" i="19" s="1"/>
  <c r="AW37" i="19"/>
  <c r="AR37" i="19"/>
  <c r="BF37" i="19" s="1"/>
  <c r="AQ37" i="19"/>
  <c r="BB37" i="19" s="1"/>
  <c r="AM37" i="19"/>
  <c r="BI37" i="19" s="1"/>
  <c r="AK37" i="19"/>
  <c r="BA37" i="19" s="1"/>
  <c r="AJ37" i="19"/>
  <c r="Y37" i="19"/>
  <c r="X37" i="19"/>
  <c r="W37" i="19"/>
  <c r="O37" i="19" s="1"/>
  <c r="V37" i="19"/>
  <c r="L37" i="19"/>
  <c r="G37" i="19"/>
  <c r="F37" i="19"/>
  <c r="D37" i="19"/>
  <c r="C37" i="19"/>
  <c r="B37" i="19"/>
  <c r="AQ36" i="19"/>
  <c r="BB36" i="19" s="1"/>
  <c r="AM36" i="19"/>
  <c r="BI36" i="19" s="1"/>
  <c r="AK36" i="19"/>
  <c r="BA36" i="19" s="1"/>
  <c r="AJ36" i="19"/>
  <c r="AW36" i="19" s="1"/>
  <c r="X36" i="19"/>
  <c r="W36" i="19"/>
  <c r="O36" i="19" s="1"/>
  <c r="U36" i="19"/>
  <c r="L36" i="19"/>
  <c r="G36" i="19"/>
  <c r="F36" i="19"/>
  <c r="D36" i="19"/>
  <c r="C36" i="19"/>
  <c r="B36" i="19"/>
  <c r="BI35" i="19"/>
  <c r="BA35" i="19"/>
  <c r="AR35" i="19"/>
  <c r="BF35" i="19" s="1"/>
  <c r="AM35" i="19"/>
  <c r="AK35" i="19"/>
  <c r="AJ35" i="19"/>
  <c r="AW35" i="19" s="1"/>
  <c r="Y35" i="19"/>
  <c r="X35" i="19"/>
  <c r="W35" i="19"/>
  <c r="O35" i="19" s="1"/>
  <c r="V35" i="19"/>
  <c r="U35" i="19"/>
  <c r="G35" i="19"/>
  <c r="F35" i="19"/>
  <c r="D35" i="19"/>
  <c r="C35" i="19"/>
  <c r="B35" i="19"/>
  <c r="L35" i="19" s="1"/>
  <c r="BA34" i="19"/>
  <c r="AW34" i="19"/>
  <c r="AR34" i="19"/>
  <c r="BF34" i="19" s="1"/>
  <c r="AQ34" i="19"/>
  <c r="BB34" i="19" s="1"/>
  <c r="AM34" i="19"/>
  <c r="BI34" i="19" s="1"/>
  <c r="AK34" i="19"/>
  <c r="AJ34" i="19"/>
  <c r="X34" i="19"/>
  <c r="W34" i="19"/>
  <c r="O34" i="19" s="1"/>
  <c r="V34" i="19"/>
  <c r="L34" i="19"/>
  <c r="G34" i="19"/>
  <c r="F34" i="19"/>
  <c r="D34" i="19"/>
  <c r="C34" i="19"/>
  <c r="B34" i="19"/>
  <c r="AQ33" i="19"/>
  <c r="BB33" i="19" s="1"/>
  <c r="AM33" i="19"/>
  <c r="BI33" i="19" s="1"/>
  <c r="AK33" i="19"/>
  <c r="BA33" i="19" s="1"/>
  <c r="AJ33" i="19"/>
  <c r="AW33" i="19" s="1"/>
  <c r="U33" i="19"/>
  <c r="L33" i="19"/>
  <c r="G33" i="19"/>
  <c r="F33" i="19"/>
  <c r="D33" i="19"/>
  <c r="C33" i="19"/>
  <c r="B33" i="19"/>
  <c r="BI32" i="19"/>
  <c r="BA32" i="19"/>
  <c r="AR32" i="19"/>
  <c r="BF32" i="19" s="1"/>
  <c r="AM32" i="19"/>
  <c r="AK32" i="19"/>
  <c r="AJ32" i="19"/>
  <c r="AW32" i="19" s="1"/>
  <c r="G32" i="19"/>
  <c r="F32" i="19"/>
  <c r="D32" i="19"/>
  <c r="C32" i="19"/>
  <c r="B32" i="19"/>
  <c r="L32" i="19" s="1"/>
  <c r="BI31" i="19"/>
  <c r="BB31" i="19"/>
  <c r="AW31" i="19"/>
  <c r="AR31" i="19"/>
  <c r="BF31" i="19" s="1"/>
  <c r="AQ31" i="19"/>
  <c r="AM31" i="19"/>
  <c r="AK31" i="19"/>
  <c r="BA31" i="19" s="1"/>
  <c r="AJ31" i="19"/>
  <c r="Y31" i="19"/>
  <c r="X31" i="19"/>
  <c r="W31" i="19"/>
  <c r="O31" i="19" s="1"/>
  <c r="V31" i="19"/>
  <c r="G31" i="19"/>
  <c r="F31" i="19"/>
  <c r="D31" i="19"/>
  <c r="C31" i="19"/>
  <c r="B31" i="19"/>
  <c r="L31" i="19" s="1"/>
  <c r="AQ30" i="19"/>
  <c r="AM30" i="19"/>
  <c r="AK30" i="19"/>
  <c r="AJ30" i="19"/>
  <c r="AW30" i="19" s="1"/>
  <c r="Y30" i="19"/>
  <c r="X30" i="19"/>
  <c r="U30" i="19"/>
  <c r="L30" i="19"/>
  <c r="G30" i="19"/>
  <c r="F30" i="19"/>
  <c r="D30" i="19"/>
  <c r="C30" i="19"/>
  <c r="B30" i="19"/>
  <c r="BF29" i="19"/>
  <c r="AW29" i="19"/>
  <c r="AR29" i="19"/>
  <c r="AM29" i="19"/>
  <c r="BI29" i="19" s="1"/>
  <c r="AK29" i="19"/>
  <c r="BA29" i="19" s="1"/>
  <c r="AJ29" i="19"/>
  <c r="Y29" i="19"/>
  <c r="W29" i="19"/>
  <c r="O29" i="19" s="1"/>
  <c r="V29" i="19"/>
  <c r="L29" i="19"/>
  <c r="G29" i="19"/>
  <c r="F29" i="19"/>
  <c r="D29" i="19"/>
  <c r="C29" i="19"/>
  <c r="B29" i="19"/>
  <c r="BI28" i="19"/>
  <c r="AR28" i="19"/>
  <c r="BF28" i="19" s="1"/>
  <c r="AQ28" i="19"/>
  <c r="BB28" i="19" s="1"/>
  <c r="AM28" i="19"/>
  <c r="AK28" i="19"/>
  <c r="BA28" i="19" s="1"/>
  <c r="AJ28" i="19"/>
  <c r="AW28" i="19" s="1"/>
  <c r="Y28" i="19"/>
  <c r="X28" i="19"/>
  <c r="W28" i="19"/>
  <c r="O28" i="19" s="1"/>
  <c r="V28" i="19"/>
  <c r="G28" i="19"/>
  <c r="F28" i="19"/>
  <c r="D28" i="19"/>
  <c r="C28" i="19"/>
  <c r="B28" i="19"/>
  <c r="L28" i="19" s="1"/>
  <c r="AW27" i="19"/>
  <c r="AR27" i="19"/>
  <c r="BF27" i="19" s="1"/>
  <c r="AQ27" i="19"/>
  <c r="BB27" i="19" s="1"/>
  <c r="AM27" i="19"/>
  <c r="BI27" i="19" s="1"/>
  <c r="AK27" i="19"/>
  <c r="BA27" i="19" s="1"/>
  <c r="AJ27" i="19"/>
  <c r="X27" i="19"/>
  <c r="U27" i="19"/>
  <c r="G27" i="19"/>
  <c r="F27" i="19"/>
  <c r="D27" i="19"/>
  <c r="C27" i="19"/>
  <c r="B27" i="19"/>
  <c r="L27" i="19" s="1"/>
  <c r="AW26" i="19"/>
  <c r="AR26" i="19"/>
  <c r="BF26" i="19" s="1"/>
  <c r="AQ26" i="19"/>
  <c r="BB26" i="19" s="1"/>
  <c r="AM26" i="19"/>
  <c r="BI26" i="19" s="1"/>
  <c r="AK26" i="19"/>
  <c r="BA26" i="19" s="1"/>
  <c r="AJ26" i="19"/>
  <c r="W26" i="19"/>
  <c r="O26" i="19" s="1"/>
  <c r="G26" i="19"/>
  <c r="F26" i="19"/>
  <c r="D26" i="19"/>
  <c r="C26" i="19"/>
  <c r="B26" i="19"/>
  <c r="L26" i="19" s="1"/>
  <c r="BI25" i="19"/>
  <c r="AQ25" i="19"/>
  <c r="AM25" i="19"/>
  <c r="AK25" i="19"/>
  <c r="AK53" i="19" s="1"/>
  <c r="AJ25" i="19"/>
  <c r="Y25" i="19"/>
  <c r="W25" i="19"/>
  <c r="O25" i="19" s="1"/>
  <c r="V25" i="19"/>
  <c r="G25" i="19"/>
  <c r="F25" i="19"/>
  <c r="D25" i="19"/>
  <c r="C25" i="19"/>
  <c r="B25" i="19"/>
  <c r="AW24" i="19"/>
  <c r="AM24" i="19"/>
  <c r="BI24" i="19" s="1"/>
  <c r="AL24" i="19"/>
  <c r="BE24" i="19" s="1"/>
  <c r="AK24" i="19"/>
  <c r="BA24" i="19" s="1"/>
  <c r="AJ24" i="19"/>
  <c r="Y24" i="19"/>
  <c r="X24" i="19"/>
  <c r="W24" i="19"/>
  <c r="O24" i="19" s="1"/>
  <c r="V24" i="19"/>
  <c r="U24" i="19"/>
  <c r="G24" i="19"/>
  <c r="F24" i="19"/>
  <c r="D24" i="19"/>
  <c r="C24" i="19"/>
  <c r="B24" i="19"/>
  <c r="L24" i="19" s="1"/>
  <c r="AW23" i="19"/>
  <c r="AM23" i="19"/>
  <c r="BI23" i="19" s="1"/>
  <c r="AK23" i="19"/>
  <c r="BA23" i="19" s="1"/>
  <c r="AJ23" i="19"/>
  <c r="W23" i="19"/>
  <c r="O23" i="19" s="1"/>
  <c r="V23" i="19"/>
  <c r="U23" i="19"/>
  <c r="G23" i="19"/>
  <c r="F23" i="19"/>
  <c r="E23" i="19"/>
  <c r="M23" i="19" s="1"/>
  <c r="D23" i="19"/>
  <c r="C23" i="19"/>
  <c r="B23" i="19"/>
  <c r="L23" i="19" s="1"/>
  <c r="BI22" i="19"/>
  <c r="BA22" i="19"/>
  <c r="AR22" i="19"/>
  <c r="BF22" i="19" s="1"/>
  <c r="AQ22" i="19"/>
  <c r="BB22" i="19" s="1"/>
  <c r="AM22" i="19"/>
  <c r="AK22" i="19"/>
  <c r="AJ22" i="19"/>
  <c r="AW22" i="19" s="1"/>
  <c r="Y22" i="19"/>
  <c r="X22" i="19"/>
  <c r="W22" i="19"/>
  <c r="O22" i="19" s="1"/>
  <c r="V22" i="19"/>
  <c r="G22" i="19"/>
  <c r="F22" i="19"/>
  <c r="D22" i="19"/>
  <c r="C22" i="19"/>
  <c r="B22" i="19"/>
  <c r="L22" i="19" s="1"/>
  <c r="AW21" i="19"/>
  <c r="AQ21" i="19"/>
  <c r="BB21" i="19" s="1"/>
  <c r="AM21" i="19"/>
  <c r="BI21" i="19" s="1"/>
  <c r="AL21" i="19"/>
  <c r="BE21" i="19" s="1"/>
  <c r="AK21" i="19"/>
  <c r="BA21" i="19" s="1"/>
  <c r="AJ21" i="19"/>
  <c r="Y21" i="19"/>
  <c r="X21" i="19"/>
  <c r="K21" i="19"/>
  <c r="G21" i="19"/>
  <c r="F21" i="19"/>
  <c r="D21" i="19"/>
  <c r="C21" i="19"/>
  <c r="B21" i="19"/>
  <c r="L21" i="19" s="1"/>
  <c r="BF20" i="19"/>
  <c r="BE20" i="19"/>
  <c r="AW20" i="19"/>
  <c r="AR20" i="19"/>
  <c r="AM20" i="19"/>
  <c r="BI20" i="19" s="1"/>
  <c r="AK20" i="19"/>
  <c r="BA20" i="19" s="1"/>
  <c r="AJ20" i="19"/>
  <c r="G20" i="19"/>
  <c r="F20" i="19"/>
  <c r="E20" i="19"/>
  <c r="M20" i="19" s="1"/>
  <c r="D20" i="19"/>
  <c r="C20" i="19"/>
  <c r="B20" i="19"/>
  <c r="L20" i="19" s="1"/>
  <c r="BI19" i="19"/>
  <c r="BA19" i="19"/>
  <c r="AZ19" i="19"/>
  <c r="AR19" i="19"/>
  <c r="BF19" i="19" s="1"/>
  <c r="AQ19" i="19"/>
  <c r="BB19" i="19" s="1"/>
  <c r="AM19" i="19"/>
  <c r="AK19" i="19"/>
  <c r="AJ19" i="19"/>
  <c r="AW19" i="19" s="1"/>
  <c r="Y19" i="19"/>
  <c r="X19" i="19"/>
  <c r="W19" i="19"/>
  <c r="O19" i="19" s="1"/>
  <c r="V19" i="19"/>
  <c r="U19" i="19"/>
  <c r="G19" i="19"/>
  <c r="F19" i="19"/>
  <c r="D19" i="19"/>
  <c r="C19" i="19"/>
  <c r="B19" i="19"/>
  <c r="L19" i="19" s="1"/>
  <c r="A19" i="19"/>
  <c r="S19" i="19" s="1"/>
  <c r="AI19" i="19" s="1"/>
  <c r="BJ18" i="19"/>
  <c r="BI18" i="19"/>
  <c r="BF18" i="19"/>
  <c r="BE18" i="19"/>
  <c r="BB18" i="19"/>
  <c r="BA18" i="19"/>
  <c r="AX18" i="19"/>
  <c r="AW18" i="19"/>
  <c r="C89" i="17"/>
  <c r="C88" i="17"/>
  <c r="C87" i="17"/>
  <c r="C86" i="17"/>
  <c r="C85" i="17"/>
  <c r="C84" i="17"/>
  <c r="X44" i="17" s="1"/>
  <c r="C83" i="17"/>
  <c r="C82" i="17"/>
  <c r="C81" i="17"/>
  <c r="C80" i="17"/>
  <c r="C79" i="17"/>
  <c r="T39" i="17" s="1"/>
  <c r="N39" i="17" s="1"/>
  <c r="C78" i="17"/>
  <c r="X38" i="17" s="1"/>
  <c r="C77" i="17"/>
  <c r="C76" i="17"/>
  <c r="C75" i="17"/>
  <c r="C74" i="17"/>
  <c r="C73" i="17"/>
  <c r="W33" i="17" s="1"/>
  <c r="O33" i="17" s="1"/>
  <c r="Q33" i="17" s="1"/>
  <c r="C72" i="17"/>
  <c r="X32" i="17" s="1"/>
  <c r="C71" i="17"/>
  <c r="C70" i="17"/>
  <c r="C69" i="17"/>
  <c r="C68" i="17"/>
  <c r="C67" i="17"/>
  <c r="X27" i="17" s="1"/>
  <c r="C66" i="17"/>
  <c r="T26" i="17" s="1"/>
  <c r="N26" i="17" s="1"/>
  <c r="C65" i="17"/>
  <c r="C64" i="17"/>
  <c r="C63" i="17"/>
  <c r="C62" i="17"/>
  <c r="C61" i="17"/>
  <c r="T21" i="17" s="1"/>
  <c r="C60" i="17"/>
  <c r="V20" i="17" s="1"/>
  <c r="C59" i="17"/>
  <c r="X19" i="17" s="1"/>
  <c r="C89" i="16"/>
  <c r="C88" i="16"/>
  <c r="Y48" i="16" s="1"/>
  <c r="C87" i="16"/>
  <c r="U47" i="16" s="1"/>
  <c r="C86" i="16"/>
  <c r="C85" i="16"/>
  <c r="C84" i="16"/>
  <c r="U44" i="16" s="1"/>
  <c r="C83" i="16"/>
  <c r="C82" i="16"/>
  <c r="Y42" i="16" s="1"/>
  <c r="C81" i="16"/>
  <c r="C80" i="16"/>
  <c r="C79" i="16"/>
  <c r="C78" i="16"/>
  <c r="Y38" i="16" s="1"/>
  <c r="C77" i="16"/>
  <c r="C76" i="16"/>
  <c r="C75" i="16"/>
  <c r="C74" i="16"/>
  <c r="C73" i="16"/>
  <c r="C72" i="16"/>
  <c r="X32" i="16" s="1"/>
  <c r="C71" i="16"/>
  <c r="C70" i="16"/>
  <c r="C69" i="16"/>
  <c r="C68" i="16"/>
  <c r="C67" i="16"/>
  <c r="C66" i="16"/>
  <c r="U26" i="16" s="1"/>
  <c r="C65" i="16"/>
  <c r="C64" i="16"/>
  <c r="C63" i="16"/>
  <c r="C62" i="16"/>
  <c r="C61" i="16"/>
  <c r="C60" i="16"/>
  <c r="X20" i="16" s="1"/>
  <c r="C59" i="16"/>
  <c r="U19" i="16" s="1"/>
  <c r="AA153" i="17"/>
  <c r="Z153" i="17"/>
  <c r="Y153" i="17"/>
  <c r="X153" i="17"/>
  <c r="AR49" i="17" s="1"/>
  <c r="BF49" i="17" s="1"/>
  <c r="W153" i="17"/>
  <c r="V153" i="17"/>
  <c r="T49" i="17" s="1"/>
  <c r="U153" i="17"/>
  <c r="AA152" i="17"/>
  <c r="Z152" i="17"/>
  <c r="Y152" i="17"/>
  <c r="AR48" i="17" s="1"/>
  <c r="BF48" i="17" s="1"/>
  <c r="X152" i="17"/>
  <c r="W152" i="17"/>
  <c r="U48" i="17" s="1"/>
  <c r="V152" i="17"/>
  <c r="U152" i="17"/>
  <c r="AA151" i="17"/>
  <c r="Z151" i="17"/>
  <c r="Y151" i="17"/>
  <c r="X151" i="17"/>
  <c r="AS47" i="17" s="1"/>
  <c r="BJ47" i="17" s="1"/>
  <c r="W151" i="17"/>
  <c r="V151" i="17"/>
  <c r="U151" i="17"/>
  <c r="AA150" i="17"/>
  <c r="Z150" i="17"/>
  <c r="Y150" i="17"/>
  <c r="AR46" i="17" s="1"/>
  <c r="BF46" i="17" s="1"/>
  <c r="X150" i="17"/>
  <c r="W150" i="17"/>
  <c r="V150" i="17"/>
  <c r="U150" i="17"/>
  <c r="AA149" i="17"/>
  <c r="Z149" i="17"/>
  <c r="Y149" i="17"/>
  <c r="X149" i="17"/>
  <c r="AS45" i="17" s="1"/>
  <c r="W149" i="17"/>
  <c r="V149" i="17"/>
  <c r="U149" i="17"/>
  <c r="AA148" i="17"/>
  <c r="Z148" i="17"/>
  <c r="Y148" i="17"/>
  <c r="X148" i="17"/>
  <c r="AS44" i="17" s="1"/>
  <c r="BJ44" i="17" s="1"/>
  <c r="W148" i="17"/>
  <c r="V148" i="17"/>
  <c r="U148" i="17"/>
  <c r="AA147" i="17"/>
  <c r="Z147" i="17"/>
  <c r="X43" i="17" s="1"/>
  <c r="Y147" i="17"/>
  <c r="X147" i="17"/>
  <c r="V43" i="17" s="1"/>
  <c r="W147" i="17"/>
  <c r="V147" i="17"/>
  <c r="T43" i="17" s="1"/>
  <c r="U147" i="17"/>
  <c r="AA146" i="17"/>
  <c r="Z146" i="17"/>
  <c r="Y146" i="17"/>
  <c r="W42" i="17" s="1"/>
  <c r="O42" i="17" s="1"/>
  <c r="X146" i="17"/>
  <c r="W146" i="17"/>
  <c r="U42" i="17" s="1"/>
  <c r="V146" i="17"/>
  <c r="U146" i="17"/>
  <c r="AA145" i="17"/>
  <c r="Z145" i="17"/>
  <c r="Y145" i="17"/>
  <c r="X145" i="17"/>
  <c r="AS41" i="17" s="1"/>
  <c r="BJ41" i="17" s="1"/>
  <c r="W145" i="17"/>
  <c r="V145" i="17"/>
  <c r="U145" i="17"/>
  <c r="AA144" i="17"/>
  <c r="AQ40" i="17" s="1"/>
  <c r="Z144" i="17"/>
  <c r="Y144" i="17"/>
  <c r="W40" i="17" s="1"/>
  <c r="X144" i="17"/>
  <c r="W144" i="17"/>
  <c r="V144" i="17"/>
  <c r="AS40" i="17" s="1"/>
  <c r="BJ40" i="17" s="1"/>
  <c r="U144" i="17"/>
  <c r="AA143" i="17"/>
  <c r="Z143" i="17"/>
  <c r="Y143" i="17"/>
  <c r="X143" i="17"/>
  <c r="W143" i="17"/>
  <c r="V143" i="17"/>
  <c r="U143" i="17"/>
  <c r="AA142" i="17"/>
  <c r="AP38" i="17" s="1"/>
  <c r="AX38" i="17" s="1"/>
  <c r="Z142" i="17"/>
  <c r="Y142" i="17"/>
  <c r="X142" i="17"/>
  <c r="AS38" i="17" s="1"/>
  <c r="BJ38" i="17" s="1"/>
  <c r="W142" i="17"/>
  <c r="V142" i="17"/>
  <c r="U142" i="17"/>
  <c r="AA141" i="17"/>
  <c r="Z141" i="17"/>
  <c r="Y141" i="17"/>
  <c r="W37" i="17" s="1"/>
  <c r="O37" i="17" s="1"/>
  <c r="X141" i="17"/>
  <c r="AS37" i="17" s="1"/>
  <c r="BJ37" i="17" s="1"/>
  <c r="W141" i="17"/>
  <c r="V141" i="17"/>
  <c r="T37" i="17" s="1"/>
  <c r="N37" i="17" s="1"/>
  <c r="P37" i="17" s="1"/>
  <c r="U141" i="17"/>
  <c r="AA140" i="17"/>
  <c r="Z140" i="17"/>
  <c r="Y140" i="17"/>
  <c r="W36" i="17" s="1"/>
  <c r="O36" i="17" s="1"/>
  <c r="X140" i="17"/>
  <c r="W140" i="17"/>
  <c r="U36" i="17" s="1"/>
  <c r="V140" i="17"/>
  <c r="U140" i="17"/>
  <c r="AA139" i="17"/>
  <c r="AP35" i="17" s="1"/>
  <c r="AX35" i="17" s="1"/>
  <c r="Z139" i="17"/>
  <c r="X35" i="17" s="1"/>
  <c r="Y139" i="17"/>
  <c r="X139" i="17"/>
  <c r="W139" i="17"/>
  <c r="V139" i="17"/>
  <c r="U139" i="17"/>
  <c r="AA138" i="17"/>
  <c r="AP34" i="17" s="1"/>
  <c r="AX34" i="17" s="1"/>
  <c r="Z138" i="17"/>
  <c r="Y138" i="17"/>
  <c r="AR34" i="17" s="1"/>
  <c r="BF34" i="17" s="1"/>
  <c r="X138" i="17"/>
  <c r="W138" i="17"/>
  <c r="V138" i="17"/>
  <c r="U138" i="17"/>
  <c r="AA137" i="17"/>
  <c r="Z137" i="17"/>
  <c r="Y137" i="17"/>
  <c r="X137" i="17"/>
  <c r="W137" i="17"/>
  <c r="V137" i="17"/>
  <c r="U137" i="17"/>
  <c r="AA136" i="17"/>
  <c r="Z136" i="17"/>
  <c r="Y136" i="17"/>
  <c r="X136" i="17"/>
  <c r="AR32" i="17" s="1"/>
  <c r="BF32" i="17" s="1"/>
  <c r="W136" i="17"/>
  <c r="V136" i="17"/>
  <c r="U136" i="17"/>
  <c r="AA135" i="17"/>
  <c r="Z135" i="17"/>
  <c r="X31" i="17" s="1"/>
  <c r="Y135" i="17"/>
  <c r="X135" i="17"/>
  <c r="V31" i="17" s="1"/>
  <c r="W135" i="17"/>
  <c r="V135" i="17"/>
  <c r="AS31" i="17" s="1"/>
  <c r="BJ31" i="17" s="1"/>
  <c r="U135" i="17"/>
  <c r="AA134" i="17"/>
  <c r="Y30" i="17" s="1"/>
  <c r="Z134" i="17"/>
  <c r="Y134" i="17"/>
  <c r="AR30" i="17" s="1"/>
  <c r="X134" i="17"/>
  <c r="W134" i="17"/>
  <c r="U30" i="17" s="1"/>
  <c r="V134" i="17"/>
  <c r="U134" i="17"/>
  <c r="AA133" i="17"/>
  <c r="AQ29" i="17" s="1"/>
  <c r="BB29" i="17" s="1"/>
  <c r="Z133" i="17"/>
  <c r="Y133" i="17"/>
  <c r="X133" i="17"/>
  <c r="W133" i="17"/>
  <c r="V133" i="17"/>
  <c r="U133" i="17"/>
  <c r="AA132" i="17"/>
  <c r="AP28" i="17" s="1"/>
  <c r="AX28" i="17" s="1"/>
  <c r="Z132" i="17"/>
  <c r="Y132" i="17"/>
  <c r="AR28" i="17" s="1"/>
  <c r="BF28" i="17" s="1"/>
  <c r="X132" i="17"/>
  <c r="W132" i="17"/>
  <c r="V132" i="17"/>
  <c r="U132" i="17"/>
  <c r="AA131" i="17"/>
  <c r="Z131" i="17"/>
  <c r="Y131" i="17"/>
  <c r="X131" i="17"/>
  <c r="W131" i="17"/>
  <c r="V131" i="17"/>
  <c r="U131" i="17"/>
  <c r="AA130" i="17"/>
  <c r="Z130" i="17"/>
  <c r="Y130" i="17"/>
  <c r="X130" i="17"/>
  <c r="W130" i="17"/>
  <c r="V130" i="17"/>
  <c r="U130" i="17"/>
  <c r="AA129" i="17"/>
  <c r="Z129" i="17"/>
  <c r="Y129" i="17"/>
  <c r="X129" i="17"/>
  <c r="AS25" i="17" s="1"/>
  <c r="BJ25" i="17" s="1"/>
  <c r="W129" i="17"/>
  <c r="V129" i="17"/>
  <c r="AP25" i="17" s="1"/>
  <c r="AX25" i="17" s="1"/>
  <c r="U129" i="17"/>
  <c r="AA128" i="17"/>
  <c r="AP24" i="17" s="1"/>
  <c r="AX24" i="17" s="1"/>
  <c r="Z128" i="17"/>
  <c r="Y128" i="17"/>
  <c r="X128" i="17"/>
  <c r="W128" i="17"/>
  <c r="U24" i="17" s="1"/>
  <c r="V128" i="17"/>
  <c r="U128" i="17"/>
  <c r="AA127" i="17"/>
  <c r="Z127" i="17"/>
  <c r="Y127" i="17"/>
  <c r="X127" i="17"/>
  <c r="W127" i="17"/>
  <c r="V127" i="17"/>
  <c r="U127" i="17"/>
  <c r="AA126" i="17"/>
  <c r="Z126" i="17"/>
  <c r="Y126" i="17"/>
  <c r="W22" i="17" s="1"/>
  <c r="O22" i="17" s="1"/>
  <c r="X126" i="17"/>
  <c r="W126" i="17"/>
  <c r="U22" i="17" s="1"/>
  <c r="V126" i="17"/>
  <c r="AS22" i="17" s="1"/>
  <c r="BJ22" i="17" s="1"/>
  <c r="U126" i="17"/>
  <c r="AA125" i="17"/>
  <c r="Z125" i="17"/>
  <c r="Y125" i="17"/>
  <c r="X125" i="17"/>
  <c r="W125" i="17"/>
  <c r="V125" i="17"/>
  <c r="U125" i="17"/>
  <c r="AA124" i="17"/>
  <c r="Z124" i="17"/>
  <c r="Y124" i="17"/>
  <c r="X124" i="17"/>
  <c r="W124" i="17"/>
  <c r="V124" i="17"/>
  <c r="U124" i="17"/>
  <c r="AA123" i="17"/>
  <c r="Z123" i="17"/>
  <c r="Y123" i="17"/>
  <c r="X123" i="17"/>
  <c r="W123" i="17"/>
  <c r="V123" i="17"/>
  <c r="AS19" i="17" s="1"/>
  <c r="BJ19" i="17" s="1"/>
  <c r="U123" i="17"/>
  <c r="T153" i="17"/>
  <c r="T152" i="17"/>
  <c r="AQ48" i="17" s="1"/>
  <c r="BB48" i="17" s="1"/>
  <c r="T151" i="17"/>
  <c r="T150" i="17"/>
  <c r="T149" i="17"/>
  <c r="T148" i="17"/>
  <c r="T147" i="17"/>
  <c r="T146" i="17"/>
  <c r="T145" i="17"/>
  <c r="AQ41" i="17" s="1"/>
  <c r="BB41" i="17" s="1"/>
  <c r="T144" i="17"/>
  <c r="T143" i="17"/>
  <c r="T142" i="17"/>
  <c r="T141" i="17"/>
  <c r="T140" i="17"/>
  <c r="AQ36" i="17" s="1"/>
  <c r="BB36" i="17" s="1"/>
  <c r="T139" i="17"/>
  <c r="T138" i="17"/>
  <c r="T137" i="17"/>
  <c r="T136" i="17"/>
  <c r="T135" i="17"/>
  <c r="T134" i="17"/>
  <c r="AQ30" i="17" s="1"/>
  <c r="BB30" i="17" s="1"/>
  <c r="T133" i="17"/>
  <c r="T132" i="17"/>
  <c r="T131" i="17"/>
  <c r="T130" i="17"/>
  <c r="T129" i="17"/>
  <c r="T128" i="17"/>
  <c r="AQ24" i="17" s="1"/>
  <c r="BB24" i="17" s="1"/>
  <c r="T127" i="17"/>
  <c r="T126" i="17"/>
  <c r="T125" i="17"/>
  <c r="T124" i="17"/>
  <c r="T123" i="17"/>
  <c r="S153" i="17"/>
  <c r="I153" i="17"/>
  <c r="H153" i="17"/>
  <c r="G153" i="17"/>
  <c r="F153" i="17"/>
  <c r="E153" i="17"/>
  <c r="D153" i="17"/>
  <c r="C153" i="17"/>
  <c r="B153" i="17"/>
  <c r="A153" i="17"/>
  <c r="S152" i="17"/>
  <c r="I152" i="17"/>
  <c r="H152" i="17"/>
  <c r="G152" i="17"/>
  <c r="F152" i="17"/>
  <c r="E152" i="17"/>
  <c r="D152" i="17"/>
  <c r="C152" i="17"/>
  <c r="B152" i="17"/>
  <c r="A152" i="17"/>
  <c r="S151" i="17"/>
  <c r="I151" i="17"/>
  <c r="H151" i="17"/>
  <c r="G151" i="17"/>
  <c r="F151" i="17"/>
  <c r="E151" i="17"/>
  <c r="D151" i="17"/>
  <c r="C151" i="17"/>
  <c r="B151" i="17"/>
  <c r="A151" i="17"/>
  <c r="S150" i="17"/>
  <c r="I150" i="17"/>
  <c r="H150" i="17"/>
  <c r="G150" i="17"/>
  <c r="F150" i="17"/>
  <c r="E150" i="17"/>
  <c r="D150" i="17"/>
  <c r="C150" i="17"/>
  <c r="B150" i="17"/>
  <c r="A150" i="17"/>
  <c r="S149" i="17"/>
  <c r="I149" i="17"/>
  <c r="H149" i="17"/>
  <c r="G149" i="17"/>
  <c r="F149" i="17"/>
  <c r="AM45" i="17" s="1"/>
  <c r="BI45" i="17" s="1"/>
  <c r="E149" i="17"/>
  <c r="D149" i="17"/>
  <c r="C149" i="17"/>
  <c r="B149" i="17"/>
  <c r="A149" i="17"/>
  <c r="S148" i="17"/>
  <c r="I148" i="17"/>
  <c r="H148" i="17"/>
  <c r="G148" i="17"/>
  <c r="F148" i="17"/>
  <c r="E148" i="17"/>
  <c r="D148" i="17"/>
  <c r="C148" i="17"/>
  <c r="B148" i="17"/>
  <c r="A148" i="17"/>
  <c r="S147" i="17"/>
  <c r="I147" i="17"/>
  <c r="H147" i="17"/>
  <c r="G147" i="17"/>
  <c r="F147" i="17"/>
  <c r="E147" i="17"/>
  <c r="D147" i="17"/>
  <c r="C147" i="17"/>
  <c r="B147" i="17"/>
  <c r="A147" i="17"/>
  <c r="S146" i="17"/>
  <c r="I146" i="17"/>
  <c r="H146" i="17"/>
  <c r="G146" i="17"/>
  <c r="F146" i="17"/>
  <c r="AM42" i="17" s="1"/>
  <c r="BI42" i="17" s="1"/>
  <c r="E146" i="17"/>
  <c r="D146" i="17"/>
  <c r="C146" i="17"/>
  <c r="B146" i="17"/>
  <c r="A146" i="17"/>
  <c r="S145" i="17"/>
  <c r="I145" i="17"/>
  <c r="H145" i="17"/>
  <c r="G145" i="17"/>
  <c r="F145" i="17"/>
  <c r="E145" i="17"/>
  <c r="D145" i="17"/>
  <c r="C145" i="17"/>
  <c r="B145" i="17"/>
  <c r="A145" i="17"/>
  <c r="Y40" i="17"/>
  <c r="S144" i="17"/>
  <c r="I144" i="17"/>
  <c r="H144" i="17"/>
  <c r="G144" i="17"/>
  <c r="F144" i="17"/>
  <c r="AM40" i="17" s="1"/>
  <c r="E144" i="17"/>
  <c r="D144" i="17"/>
  <c r="C144" i="17"/>
  <c r="B144" i="17"/>
  <c r="A144" i="17"/>
  <c r="S143" i="17"/>
  <c r="I143" i="17"/>
  <c r="H143" i="17"/>
  <c r="G143" i="17"/>
  <c r="F143" i="17"/>
  <c r="E143" i="17"/>
  <c r="D143" i="17"/>
  <c r="C143" i="17"/>
  <c r="B143" i="17"/>
  <c r="A143" i="17"/>
  <c r="S142" i="17"/>
  <c r="I142" i="17"/>
  <c r="H142" i="17"/>
  <c r="G142" i="17"/>
  <c r="F142" i="17"/>
  <c r="E142" i="17"/>
  <c r="D142" i="17"/>
  <c r="C142" i="17"/>
  <c r="B142" i="17"/>
  <c r="A142" i="17"/>
  <c r="S141" i="17"/>
  <c r="I141" i="17"/>
  <c r="H141" i="17"/>
  <c r="G141" i="17"/>
  <c r="F141" i="17"/>
  <c r="E141" i="17"/>
  <c r="D141" i="17"/>
  <c r="C141" i="17"/>
  <c r="B141" i="17"/>
  <c r="A141" i="17"/>
  <c r="S140" i="17"/>
  <c r="I140" i="17"/>
  <c r="H140" i="17"/>
  <c r="G140" i="17"/>
  <c r="F140" i="17"/>
  <c r="E140" i="17"/>
  <c r="D140" i="17"/>
  <c r="C140" i="17"/>
  <c r="B140" i="17"/>
  <c r="A140" i="17"/>
  <c r="S139" i="17"/>
  <c r="I139" i="17"/>
  <c r="H139" i="17"/>
  <c r="G139" i="17"/>
  <c r="F139" i="17"/>
  <c r="E139" i="17"/>
  <c r="D139" i="17"/>
  <c r="C139" i="17"/>
  <c r="B139" i="17"/>
  <c r="A139" i="17"/>
  <c r="S138" i="17"/>
  <c r="I138" i="17"/>
  <c r="H138" i="17"/>
  <c r="G138" i="17"/>
  <c r="F138" i="17"/>
  <c r="E138" i="17"/>
  <c r="D138" i="17"/>
  <c r="C138" i="17"/>
  <c r="B138" i="17"/>
  <c r="A138" i="17"/>
  <c r="S137" i="17"/>
  <c r="I137" i="17"/>
  <c r="H137" i="17"/>
  <c r="G137" i="17"/>
  <c r="F137" i="17"/>
  <c r="E137" i="17"/>
  <c r="D137" i="17"/>
  <c r="C137" i="17"/>
  <c r="B137" i="17"/>
  <c r="A137" i="17"/>
  <c r="S136" i="17"/>
  <c r="I136" i="17"/>
  <c r="H136" i="17"/>
  <c r="G136" i="17"/>
  <c r="F136" i="17"/>
  <c r="E136" i="17"/>
  <c r="D136" i="17"/>
  <c r="C136" i="17"/>
  <c r="B136" i="17"/>
  <c r="A136" i="17"/>
  <c r="S135" i="17"/>
  <c r="I135" i="17"/>
  <c r="H135" i="17"/>
  <c r="G135" i="17"/>
  <c r="F135" i="17"/>
  <c r="E135" i="17"/>
  <c r="D135" i="17"/>
  <c r="C135" i="17"/>
  <c r="B135" i="17"/>
  <c r="A135" i="17"/>
  <c r="S134" i="17"/>
  <c r="I134" i="17"/>
  <c r="H134" i="17"/>
  <c r="G134" i="17"/>
  <c r="F134" i="17"/>
  <c r="E134" i="17"/>
  <c r="D134" i="17"/>
  <c r="C134" i="17"/>
  <c r="B134" i="17"/>
  <c r="A134" i="17"/>
  <c r="S133" i="17"/>
  <c r="I133" i="17"/>
  <c r="H133" i="17"/>
  <c r="G133" i="17"/>
  <c r="F133" i="17"/>
  <c r="E133" i="17"/>
  <c r="D133" i="17"/>
  <c r="C133" i="17"/>
  <c r="B133" i="17"/>
  <c r="A133" i="17"/>
  <c r="S132" i="17"/>
  <c r="I132" i="17"/>
  <c r="H132" i="17"/>
  <c r="G132" i="17"/>
  <c r="F132" i="17"/>
  <c r="E132" i="17"/>
  <c r="D132" i="17"/>
  <c r="C132" i="17"/>
  <c r="B132" i="17"/>
  <c r="A132" i="17"/>
  <c r="S131" i="17"/>
  <c r="I131" i="17"/>
  <c r="H131" i="17"/>
  <c r="G131" i="17"/>
  <c r="F131" i="17"/>
  <c r="E131" i="17"/>
  <c r="D131" i="17"/>
  <c r="C131" i="17"/>
  <c r="B131" i="17"/>
  <c r="A131" i="17"/>
  <c r="S130" i="17"/>
  <c r="I130" i="17"/>
  <c r="H130" i="17"/>
  <c r="G130" i="17"/>
  <c r="F130" i="17"/>
  <c r="E130" i="17"/>
  <c r="D130" i="17"/>
  <c r="C130" i="17"/>
  <c r="B130" i="17"/>
  <c r="A130" i="17"/>
  <c r="S129" i="17"/>
  <c r="I129" i="17"/>
  <c r="H129" i="17"/>
  <c r="G129" i="17"/>
  <c r="F129" i="17"/>
  <c r="E129" i="17"/>
  <c r="D129" i="17"/>
  <c r="C129" i="17"/>
  <c r="B129" i="17"/>
  <c r="A129" i="17"/>
  <c r="S128" i="17"/>
  <c r="I128" i="17"/>
  <c r="H128" i="17"/>
  <c r="G128" i="17"/>
  <c r="F128" i="17"/>
  <c r="E128" i="17"/>
  <c r="D128" i="17"/>
  <c r="C128" i="17"/>
  <c r="B128" i="17"/>
  <c r="A128" i="17"/>
  <c r="S127" i="17"/>
  <c r="I127" i="17"/>
  <c r="H127" i="17"/>
  <c r="G127" i="17"/>
  <c r="F127" i="17"/>
  <c r="E127" i="17"/>
  <c r="D127" i="17"/>
  <c r="C127" i="17"/>
  <c r="B127" i="17"/>
  <c r="A127" i="17"/>
  <c r="S126" i="17"/>
  <c r="I126" i="17"/>
  <c r="H126" i="17"/>
  <c r="G126" i="17"/>
  <c r="F126" i="17"/>
  <c r="E126" i="17"/>
  <c r="D126" i="17"/>
  <c r="C126" i="17"/>
  <c r="B126" i="17"/>
  <c r="A126" i="17"/>
  <c r="S125" i="17"/>
  <c r="I125" i="17"/>
  <c r="H125" i="17"/>
  <c r="G125" i="17"/>
  <c r="F125" i="17"/>
  <c r="E125" i="17"/>
  <c r="D125" i="17"/>
  <c r="C125" i="17"/>
  <c r="B125" i="17"/>
  <c r="A125" i="17"/>
  <c r="S124" i="17"/>
  <c r="I124" i="17"/>
  <c r="H124" i="17"/>
  <c r="G124" i="17"/>
  <c r="F124" i="17"/>
  <c r="E124" i="17"/>
  <c r="D124" i="17"/>
  <c r="C124" i="17"/>
  <c r="B124" i="17"/>
  <c r="A124" i="17"/>
  <c r="S123" i="17"/>
  <c r="I123" i="17"/>
  <c r="H123" i="17"/>
  <c r="G123" i="17"/>
  <c r="F123" i="17"/>
  <c r="E123" i="17"/>
  <c r="D123" i="17"/>
  <c r="C123" i="17"/>
  <c r="B123" i="17"/>
  <c r="A123" i="17"/>
  <c r="E89" i="17"/>
  <c r="D89" i="17"/>
  <c r="B89" i="17"/>
  <c r="A89" i="17"/>
  <c r="E88" i="17"/>
  <c r="D88" i="17"/>
  <c r="B88" i="17"/>
  <c r="A88" i="17"/>
  <c r="E87" i="17"/>
  <c r="D87" i="17"/>
  <c r="B87" i="17"/>
  <c r="A87" i="17"/>
  <c r="E86" i="17"/>
  <c r="D86" i="17"/>
  <c r="B86" i="17"/>
  <c r="A86" i="17"/>
  <c r="O85" i="17"/>
  <c r="E85" i="17"/>
  <c r="D85" i="17"/>
  <c r="B85" i="17"/>
  <c r="A85" i="17"/>
  <c r="O84" i="17"/>
  <c r="E84" i="17"/>
  <c r="D84" i="17"/>
  <c r="B84" i="17"/>
  <c r="A84" i="17"/>
  <c r="O83" i="17"/>
  <c r="E83" i="17"/>
  <c r="D83" i="17"/>
  <c r="B83" i="17"/>
  <c r="A83" i="17"/>
  <c r="O82" i="17"/>
  <c r="N82" i="17"/>
  <c r="E82" i="17"/>
  <c r="D82" i="17"/>
  <c r="B82" i="17"/>
  <c r="A82" i="17"/>
  <c r="V80" i="17"/>
  <c r="U80" i="17"/>
  <c r="T80" i="17"/>
  <c r="S80" i="17"/>
  <c r="R80" i="17"/>
  <c r="Q80" i="17"/>
  <c r="E81" i="17"/>
  <c r="D81" i="17"/>
  <c r="B81" i="17"/>
  <c r="A81" i="17"/>
  <c r="E80" i="17"/>
  <c r="D80" i="17"/>
  <c r="B80" i="17"/>
  <c r="A80" i="17"/>
  <c r="O78" i="17"/>
  <c r="E79" i="17"/>
  <c r="D79" i="17"/>
  <c r="B79" i="17"/>
  <c r="A79" i="17"/>
  <c r="O77" i="17"/>
  <c r="E78" i="17"/>
  <c r="D78" i="17"/>
  <c r="B78" i="17"/>
  <c r="A78" i="17"/>
  <c r="O76" i="17"/>
  <c r="E77" i="17"/>
  <c r="D77" i="17"/>
  <c r="B77" i="17"/>
  <c r="A77" i="17"/>
  <c r="O75" i="17"/>
  <c r="E76" i="17"/>
  <c r="D76" i="17"/>
  <c r="B76" i="17"/>
  <c r="A76" i="17"/>
  <c r="U73" i="17"/>
  <c r="T73" i="17"/>
  <c r="R73" i="17"/>
  <c r="Q73" i="17"/>
  <c r="E75" i="17"/>
  <c r="D75" i="17"/>
  <c r="B75" i="17"/>
  <c r="A75" i="17"/>
  <c r="E74" i="17"/>
  <c r="D74" i="17"/>
  <c r="B74" i="17"/>
  <c r="A74" i="17"/>
  <c r="E73" i="17"/>
  <c r="D73" i="17"/>
  <c r="B73" i="17"/>
  <c r="A73" i="17"/>
  <c r="E72" i="17"/>
  <c r="D72" i="17"/>
  <c r="B72" i="17"/>
  <c r="A72" i="17"/>
  <c r="E71" i="17"/>
  <c r="D71" i="17"/>
  <c r="B71" i="17"/>
  <c r="A71" i="17"/>
  <c r="E70" i="17"/>
  <c r="D70" i="17"/>
  <c r="B70" i="17"/>
  <c r="F30" i="17" s="1"/>
  <c r="A70" i="17"/>
  <c r="E69" i="17"/>
  <c r="D69" i="17"/>
  <c r="B69" i="17"/>
  <c r="A69" i="17"/>
  <c r="E68" i="17"/>
  <c r="D68" i="17"/>
  <c r="B68" i="17"/>
  <c r="A68" i="17"/>
  <c r="E67" i="17"/>
  <c r="D67" i="17"/>
  <c r="B67" i="17"/>
  <c r="A67" i="17"/>
  <c r="E66" i="17"/>
  <c r="D66" i="17"/>
  <c r="B66" i="17"/>
  <c r="A66" i="17"/>
  <c r="E65" i="17"/>
  <c r="D65" i="17"/>
  <c r="B65" i="17"/>
  <c r="A65" i="17"/>
  <c r="E64" i="17"/>
  <c r="D64" i="17"/>
  <c r="B64" i="17"/>
  <c r="A64" i="17"/>
  <c r="E63" i="17"/>
  <c r="D63" i="17"/>
  <c r="B63" i="17"/>
  <c r="A63" i="17"/>
  <c r="E62" i="17"/>
  <c r="D62" i="17"/>
  <c r="B62" i="17"/>
  <c r="A62" i="17"/>
  <c r="E61" i="17"/>
  <c r="D61" i="17"/>
  <c r="B61" i="17"/>
  <c r="A61" i="17"/>
  <c r="E60" i="17"/>
  <c r="D60" i="17"/>
  <c r="B60" i="17"/>
  <c r="A60" i="17"/>
  <c r="E59" i="17"/>
  <c r="D59" i="17"/>
  <c r="B59" i="17"/>
  <c r="A59" i="17"/>
  <c r="AW49" i="17"/>
  <c r="AL49" i="17"/>
  <c r="BE49" i="17" s="1"/>
  <c r="AK49" i="17"/>
  <c r="BA49" i="17" s="1"/>
  <c r="AJ49" i="17"/>
  <c r="X49" i="17"/>
  <c r="W49" i="17"/>
  <c r="O49" i="17" s="1"/>
  <c r="U49" i="17"/>
  <c r="G49" i="17"/>
  <c r="F49" i="17"/>
  <c r="E49" i="17"/>
  <c r="M49" i="17" s="1"/>
  <c r="C49" i="17"/>
  <c r="B49" i="17"/>
  <c r="L49" i="17" s="1"/>
  <c r="AZ48" i="17"/>
  <c r="AS48" i="17"/>
  <c r="BJ48" i="17" s="1"/>
  <c r="AK48" i="17"/>
  <c r="BA48" i="17" s="1"/>
  <c r="AJ48" i="17"/>
  <c r="AW48" i="17" s="1"/>
  <c r="X48" i="17"/>
  <c r="W48" i="17"/>
  <c r="O48" i="17" s="1"/>
  <c r="V48" i="17"/>
  <c r="T48" i="17"/>
  <c r="N48" i="17" s="1"/>
  <c r="S48" i="17"/>
  <c r="AI48" i="17" s="1"/>
  <c r="M48" i="17"/>
  <c r="K48" i="17"/>
  <c r="G48" i="17"/>
  <c r="F48" i="17"/>
  <c r="E48" i="17"/>
  <c r="C48" i="17"/>
  <c r="B48" i="17"/>
  <c r="L48" i="17" s="1"/>
  <c r="BA47" i="17"/>
  <c r="AR47" i="17"/>
  <c r="BF47" i="17" s="1"/>
  <c r="AK47" i="17"/>
  <c r="AK50" i="17" s="1"/>
  <c r="AJ47" i="17"/>
  <c r="AW47" i="17" s="1"/>
  <c r="AI47" i="17"/>
  <c r="BH47" i="17" s="1"/>
  <c r="W47" i="17"/>
  <c r="O47" i="17" s="1"/>
  <c r="S47" i="17"/>
  <c r="K47" i="17"/>
  <c r="G47" i="17"/>
  <c r="F47" i="17"/>
  <c r="E47" i="17"/>
  <c r="M47" i="17" s="1"/>
  <c r="C47" i="17"/>
  <c r="B47" i="17"/>
  <c r="L47" i="17" s="1"/>
  <c r="AS46" i="17"/>
  <c r="BJ46" i="17" s="1"/>
  <c r="AL46" i="17"/>
  <c r="BE46" i="17" s="1"/>
  <c r="AK46" i="17"/>
  <c r="BA46" i="17" s="1"/>
  <c r="AJ46" i="17"/>
  <c r="AW46" i="17" s="1"/>
  <c r="X46" i="17"/>
  <c r="W46" i="17"/>
  <c r="O46" i="17" s="1"/>
  <c r="V46" i="17"/>
  <c r="U46" i="17"/>
  <c r="T46" i="17"/>
  <c r="N46" i="17" s="1"/>
  <c r="K46" i="17"/>
  <c r="B46" i="17"/>
  <c r="L46" i="17" s="1"/>
  <c r="A46" i="17"/>
  <c r="S46" i="17" s="1"/>
  <c r="AI46" i="17" s="1"/>
  <c r="BE45" i="17"/>
  <c r="AW45" i="17"/>
  <c r="AW50" i="17" s="1"/>
  <c r="AR45" i="17"/>
  <c r="AO45" i="17"/>
  <c r="AL45" i="17"/>
  <c r="AK45" i="17"/>
  <c r="BA45" i="17" s="1"/>
  <c r="AJ45" i="17"/>
  <c r="AJ50" i="17" s="1"/>
  <c r="T45" i="17"/>
  <c r="M45" i="17"/>
  <c r="K45" i="17"/>
  <c r="G45" i="17"/>
  <c r="F45" i="17"/>
  <c r="E45" i="17"/>
  <c r="D45" i="17"/>
  <c r="C45" i="17"/>
  <c r="B45" i="17"/>
  <c r="A45" i="17"/>
  <c r="S45" i="17" s="1"/>
  <c r="AI45" i="17" s="1"/>
  <c r="BH44" i="17"/>
  <c r="AZ44" i="17"/>
  <c r="AR44" i="17"/>
  <c r="BF44" i="17" s="1"/>
  <c r="AK44" i="17"/>
  <c r="BA44" i="17" s="1"/>
  <c r="AJ44" i="17"/>
  <c r="AW44" i="17" s="1"/>
  <c r="M44" i="17"/>
  <c r="L44" i="17"/>
  <c r="G44" i="17"/>
  <c r="F44" i="17"/>
  <c r="E44" i="17"/>
  <c r="D44" i="17"/>
  <c r="C44" i="17"/>
  <c r="B44" i="17"/>
  <c r="A44" i="17"/>
  <c r="S44" i="17" s="1"/>
  <c r="AI44" i="17" s="1"/>
  <c r="BH43" i="17"/>
  <c r="AR43" i="17"/>
  <c r="BF43" i="17" s="1"/>
  <c r="AQ43" i="17"/>
  <c r="BB43" i="17" s="1"/>
  <c r="AL43" i="17"/>
  <c r="BE43" i="17" s="1"/>
  <c r="AK43" i="17"/>
  <c r="BA43" i="17" s="1"/>
  <c r="AJ43" i="17"/>
  <c r="AW43" i="17" s="1"/>
  <c r="W43" i="17"/>
  <c r="O43" i="17" s="1"/>
  <c r="U43" i="17"/>
  <c r="K43" i="17"/>
  <c r="G43" i="17"/>
  <c r="F43" i="17"/>
  <c r="E43" i="17"/>
  <c r="M43" i="17" s="1"/>
  <c r="C43" i="17"/>
  <c r="B43" i="17"/>
  <c r="L43" i="17" s="1"/>
  <c r="A43" i="17"/>
  <c r="S43" i="17" s="1"/>
  <c r="AI43" i="17" s="1"/>
  <c r="AW42" i="17"/>
  <c r="AS42" i="17"/>
  <c r="BJ42" i="17" s="1"/>
  <c r="AR42" i="17"/>
  <c r="BF42" i="17" s="1"/>
  <c r="AO42" i="17"/>
  <c r="AL42" i="17"/>
  <c r="BE42" i="17" s="1"/>
  <c r="AK42" i="17"/>
  <c r="BA42" i="17" s="1"/>
  <c r="AJ42" i="17"/>
  <c r="X42" i="17"/>
  <c r="V42" i="17"/>
  <c r="T42" i="17"/>
  <c r="N42" i="17" s="1"/>
  <c r="M42" i="17"/>
  <c r="K42" i="17"/>
  <c r="G42" i="17"/>
  <c r="F42" i="17"/>
  <c r="E42" i="17"/>
  <c r="D42" i="17"/>
  <c r="C42" i="17"/>
  <c r="B42" i="17"/>
  <c r="L42" i="17" s="1"/>
  <c r="P42" i="17" s="1"/>
  <c r="A42" i="17"/>
  <c r="S42" i="17" s="1"/>
  <c r="AI42" i="17" s="1"/>
  <c r="BH41" i="17"/>
  <c r="AZ41" i="17"/>
  <c r="AK41" i="17"/>
  <c r="BA41" i="17" s="1"/>
  <c r="AJ41" i="17"/>
  <c r="AW41" i="17" s="1"/>
  <c r="X41" i="17"/>
  <c r="W41" i="17"/>
  <c r="O41" i="17" s="1"/>
  <c r="U41" i="17"/>
  <c r="T41" i="17"/>
  <c r="N41" i="17" s="1"/>
  <c r="M41" i="17"/>
  <c r="L41" i="17"/>
  <c r="G41" i="17"/>
  <c r="F41" i="17"/>
  <c r="E41" i="17"/>
  <c r="D41" i="17"/>
  <c r="C41" i="17"/>
  <c r="B41" i="17"/>
  <c r="A41" i="17"/>
  <c r="S41" i="17" s="1"/>
  <c r="AI41" i="17" s="1"/>
  <c r="AR40" i="17"/>
  <c r="AP40" i="17"/>
  <c r="AL40" i="17"/>
  <c r="AK40" i="17"/>
  <c r="BA40" i="17" s="1"/>
  <c r="AJ40" i="17"/>
  <c r="X40" i="17"/>
  <c r="V40" i="17"/>
  <c r="U40" i="17"/>
  <c r="T40" i="17"/>
  <c r="N40" i="17" s="1"/>
  <c r="K40" i="17"/>
  <c r="G40" i="17"/>
  <c r="F40" i="17"/>
  <c r="E40" i="17"/>
  <c r="D40" i="17"/>
  <c r="C40" i="17"/>
  <c r="B40" i="17"/>
  <c r="A40" i="17"/>
  <c r="AW39" i="17"/>
  <c r="AS39" i="17"/>
  <c r="BJ39" i="17" s="1"/>
  <c r="AR39" i="17"/>
  <c r="BF39" i="17" s="1"/>
  <c r="AQ39" i="17"/>
  <c r="BB39" i="17" s="1"/>
  <c r="AP39" i="17"/>
  <c r="AX39" i="17" s="1"/>
  <c r="AM39" i="17"/>
  <c r="BI39" i="17" s="1"/>
  <c r="AL39" i="17"/>
  <c r="BE39" i="17" s="1"/>
  <c r="AK39" i="17"/>
  <c r="BA39" i="17" s="1"/>
  <c r="AJ39" i="17"/>
  <c r="V39" i="17"/>
  <c r="U39" i="17"/>
  <c r="M39" i="17"/>
  <c r="L39" i="17"/>
  <c r="K39" i="17"/>
  <c r="G39" i="17"/>
  <c r="F39" i="17"/>
  <c r="E39" i="17"/>
  <c r="D39" i="17"/>
  <c r="C39" i="17"/>
  <c r="B39" i="17"/>
  <c r="A39" i="17"/>
  <c r="S39" i="17" s="1"/>
  <c r="AI39" i="17" s="1"/>
  <c r="BE38" i="17"/>
  <c r="AR38" i="17"/>
  <c r="BF38" i="17" s="1"/>
  <c r="AM38" i="17"/>
  <c r="BI38" i="17" s="1"/>
  <c r="AL38" i="17"/>
  <c r="AK38" i="17"/>
  <c r="BA38" i="17" s="1"/>
  <c r="AJ38" i="17"/>
  <c r="AW38" i="17" s="1"/>
  <c r="Y38" i="17"/>
  <c r="S38" i="17"/>
  <c r="AI38" i="17" s="1"/>
  <c r="L38" i="17"/>
  <c r="G38" i="17"/>
  <c r="F38" i="17"/>
  <c r="E38" i="17"/>
  <c r="M38" i="17" s="1"/>
  <c r="D38" i="17"/>
  <c r="C38" i="17"/>
  <c r="B38" i="17"/>
  <c r="A38" i="17"/>
  <c r="K38" i="17" s="1"/>
  <c r="BI37" i="17"/>
  <c r="AR37" i="17"/>
  <c r="BF37" i="17" s="1"/>
  <c r="AQ37" i="17"/>
  <c r="BB37" i="17" s="1"/>
  <c r="AM37" i="17"/>
  <c r="AL37" i="17"/>
  <c r="BE37" i="17" s="1"/>
  <c r="AK37" i="17"/>
  <c r="BA37" i="17" s="1"/>
  <c r="AJ37" i="17"/>
  <c r="AW37" i="17" s="1"/>
  <c r="Y37" i="17"/>
  <c r="X37" i="17"/>
  <c r="V37" i="17"/>
  <c r="U37" i="17"/>
  <c r="K37" i="17"/>
  <c r="G37" i="17"/>
  <c r="F37" i="17"/>
  <c r="E37" i="17"/>
  <c r="M37" i="17" s="1"/>
  <c r="D37" i="17"/>
  <c r="C37" i="17"/>
  <c r="B37" i="17"/>
  <c r="L37" i="17" s="1"/>
  <c r="A37" i="17"/>
  <c r="S37" i="17" s="1"/>
  <c r="AI37" i="17" s="1"/>
  <c r="AW36" i="17"/>
  <c r="AS36" i="17"/>
  <c r="BJ36" i="17" s="1"/>
  <c r="AR36" i="17"/>
  <c r="BF36" i="17" s="1"/>
  <c r="AP36" i="17"/>
  <c r="AX36" i="17" s="1"/>
  <c r="AM36" i="17"/>
  <c r="BI36" i="17" s="1"/>
  <c r="AL36" i="17"/>
  <c r="BE36" i="17" s="1"/>
  <c r="AK36" i="17"/>
  <c r="BA36" i="17" s="1"/>
  <c r="AJ36" i="17"/>
  <c r="Y36" i="17"/>
  <c r="X36" i="17"/>
  <c r="V36" i="17"/>
  <c r="T36" i="17"/>
  <c r="N36" i="17" s="1"/>
  <c r="P36" i="17" s="1"/>
  <c r="M36" i="17"/>
  <c r="L36" i="17"/>
  <c r="G36" i="17"/>
  <c r="F36" i="17"/>
  <c r="E36" i="17"/>
  <c r="D36" i="17"/>
  <c r="C36" i="17"/>
  <c r="B36" i="17"/>
  <c r="A36" i="17"/>
  <c r="K36" i="17" s="1"/>
  <c r="BE35" i="17"/>
  <c r="AW35" i="17"/>
  <c r="AQ35" i="17"/>
  <c r="BB35" i="17" s="1"/>
  <c r="AM35" i="17"/>
  <c r="BI35" i="17" s="1"/>
  <c r="AL35" i="17"/>
  <c r="AK35" i="17"/>
  <c r="BA35" i="17" s="1"/>
  <c r="AJ35" i="17"/>
  <c r="Y35" i="17"/>
  <c r="W35" i="17"/>
  <c r="O35" i="17" s="1"/>
  <c r="U35" i="17"/>
  <c r="S35" i="17"/>
  <c r="AI35" i="17" s="1"/>
  <c r="L35" i="17"/>
  <c r="G35" i="17"/>
  <c r="F35" i="17"/>
  <c r="E35" i="17"/>
  <c r="M35" i="17" s="1"/>
  <c r="D35" i="17"/>
  <c r="C35" i="17"/>
  <c r="B35" i="17"/>
  <c r="A35" i="17"/>
  <c r="K35" i="17" s="1"/>
  <c r="BJ34" i="17"/>
  <c r="BI34" i="17"/>
  <c r="BA34" i="17"/>
  <c r="AS34" i="17"/>
  <c r="AQ34" i="17"/>
  <c r="BB34" i="17" s="1"/>
  <c r="AM34" i="17"/>
  <c r="AL34" i="17"/>
  <c r="BE34" i="17" s="1"/>
  <c r="AK34" i="17"/>
  <c r="AJ34" i="17"/>
  <c r="AW34" i="17" s="1"/>
  <c r="Y34" i="17"/>
  <c r="X34" i="17"/>
  <c r="W34" i="17"/>
  <c r="O34" i="17" s="1"/>
  <c r="V34" i="17"/>
  <c r="U34" i="17"/>
  <c r="T34" i="17"/>
  <c r="N34" i="17"/>
  <c r="P34" i="17" s="1"/>
  <c r="G34" i="17"/>
  <c r="F34" i="17"/>
  <c r="E34" i="17"/>
  <c r="M34" i="17" s="1"/>
  <c r="D34" i="17"/>
  <c r="C34" i="17"/>
  <c r="B34" i="17"/>
  <c r="L34" i="17" s="1"/>
  <c r="A34" i="17"/>
  <c r="S34" i="17" s="1"/>
  <c r="AI34" i="17" s="1"/>
  <c r="AW33" i="17"/>
  <c r="AS33" i="17"/>
  <c r="BJ33" i="17" s="1"/>
  <c r="AR33" i="17"/>
  <c r="BF33" i="17" s="1"/>
  <c r="AQ33" i="17"/>
  <c r="BB33" i="17" s="1"/>
  <c r="AP33" i="17"/>
  <c r="AX33" i="17" s="1"/>
  <c r="AM33" i="17"/>
  <c r="BI33" i="17" s="1"/>
  <c r="AL33" i="17"/>
  <c r="BE33" i="17" s="1"/>
  <c r="AK33" i="17"/>
  <c r="BA33" i="17" s="1"/>
  <c r="AJ33" i="17"/>
  <c r="Y33" i="17"/>
  <c r="X33" i="17"/>
  <c r="M33" i="17"/>
  <c r="G33" i="17"/>
  <c r="F33" i="17"/>
  <c r="E33" i="17"/>
  <c r="D33" i="17"/>
  <c r="C33" i="17"/>
  <c r="B33" i="17"/>
  <c r="L33" i="17" s="1"/>
  <c r="A33" i="17"/>
  <c r="K33" i="17" s="1"/>
  <c r="BE32" i="17"/>
  <c r="AW32" i="17"/>
  <c r="AS32" i="17"/>
  <c r="BJ32" i="17" s="1"/>
  <c r="AP32" i="17"/>
  <c r="AX32" i="17" s="1"/>
  <c r="AM32" i="17"/>
  <c r="BI32" i="17" s="1"/>
  <c r="AL32" i="17"/>
  <c r="AK32" i="17"/>
  <c r="BA32" i="17" s="1"/>
  <c r="AJ32" i="17"/>
  <c r="T32" i="17"/>
  <c r="N32" i="17" s="1"/>
  <c r="S32" i="17"/>
  <c r="AI32" i="17" s="1"/>
  <c r="M32" i="17"/>
  <c r="L32" i="17"/>
  <c r="G32" i="17"/>
  <c r="F32" i="17"/>
  <c r="E32" i="17"/>
  <c r="D32" i="17"/>
  <c r="C32" i="17"/>
  <c r="B32" i="17"/>
  <c r="A32" i="17"/>
  <c r="K32" i="17" s="1"/>
  <c r="BI31" i="17"/>
  <c r="BA31" i="17"/>
  <c r="AZ31" i="17"/>
  <c r="AR31" i="17"/>
  <c r="BF31" i="17" s="1"/>
  <c r="AQ31" i="17"/>
  <c r="BB31" i="17" s="1"/>
  <c r="AM31" i="17"/>
  <c r="AL31" i="17"/>
  <c r="BE31" i="17" s="1"/>
  <c r="AK31" i="17"/>
  <c r="AJ31" i="17"/>
  <c r="AW31" i="17" s="1"/>
  <c r="AI31" i="17"/>
  <c r="W31" i="17"/>
  <c r="O31" i="17" s="1"/>
  <c r="U31" i="17"/>
  <c r="K31" i="17"/>
  <c r="G31" i="17"/>
  <c r="F31" i="17"/>
  <c r="E31" i="17"/>
  <c r="M31" i="17" s="1"/>
  <c r="D31" i="17"/>
  <c r="C31" i="17"/>
  <c r="B31" i="17"/>
  <c r="L31" i="17" s="1"/>
  <c r="A31" i="17"/>
  <c r="S31" i="17" s="1"/>
  <c r="AW30" i="17"/>
  <c r="AS30" i="17"/>
  <c r="AP30" i="17"/>
  <c r="AM30" i="17"/>
  <c r="AL30" i="17"/>
  <c r="AK30" i="17"/>
  <c r="AK52" i="17" s="1"/>
  <c r="AJ30" i="17"/>
  <c r="X30" i="17"/>
  <c r="W30" i="17"/>
  <c r="V30" i="17"/>
  <c r="T30" i="17"/>
  <c r="N30" i="17" s="1"/>
  <c r="G30" i="17"/>
  <c r="E30" i="17"/>
  <c r="D30" i="17"/>
  <c r="C30" i="17"/>
  <c r="B30" i="17"/>
  <c r="B52" i="17" s="1"/>
  <c r="A30" i="17"/>
  <c r="BI29" i="17"/>
  <c r="BE29" i="17"/>
  <c r="AP29" i="17"/>
  <c r="AX29" i="17" s="1"/>
  <c r="AM29" i="17"/>
  <c r="AL29" i="17"/>
  <c r="AK29" i="17"/>
  <c r="BA29" i="17" s="1"/>
  <c r="AJ29" i="17"/>
  <c r="AW29" i="17" s="1"/>
  <c r="X29" i="17"/>
  <c r="W29" i="17"/>
  <c r="O29" i="17" s="1"/>
  <c r="U29" i="17"/>
  <c r="T29" i="17"/>
  <c r="N29" i="17"/>
  <c r="P29" i="17" s="1"/>
  <c r="M29" i="17"/>
  <c r="L29" i="17"/>
  <c r="G29" i="17"/>
  <c r="F29" i="17"/>
  <c r="E29" i="17"/>
  <c r="D29" i="17"/>
  <c r="C29" i="17"/>
  <c r="B29" i="17"/>
  <c r="A29" i="17"/>
  <c r="K29" i="17" s="1"/>
  <c r="BJ28" i="17"/>
  <c r="BA28" i="17"/>
  <c r="AS28" i="17"/>
  <c r="AQ28" i="17"/>
  <c r="BB28" i="17" s="1"/>
  <c r="AM28" i="17"/>
  <c r="BI28" i="17" s="1"/>
  <c r="AL28" i="17"/>
  <c r="BE28" i="17" s="1"/>
  <c r="AK28" i="17"/>
  <c r="AJ28" i="17"/>
  <c r="AW28" i="17" s="1"/>
  <c r="Y28" i="17"/>
  <c r="X28" i="17"/>
  <c r="W28" i="17"/>
  <c r="O28" i="17" s="1"/>
  <c r="Q28" i="17" s="1"/>
  <c r="V28" i="17"/>
  <c r="U28" i="17"/>
  <c r="T28" i="17"/>
  <c r="N28" i="17"/>
  <c r="G28" i="17"/>
  <c r="F28" i="17"/>
  <c r="E28" i="17"/>
  <c r="M28" i="17" s="1"/>
  <c r="D28" i="17"/>
  <c r="C28" i="17"/>
  <c r="B28" i="17"/>
  <c r="L28" i="17" s="1"/>
  <c r="A28" i="17"/>
  <c r="S28" i="17" s="1"/>
  <c r="AI28" i="17" s="1"/>
  <c r="BJ27" i="17"/>
  <c r="BA27" i="17"/>
  <c r="AW27" i="17"/>
  <c r="AS27" i="17"/>
  <c r="AR27" i="17"/>
  <c r="BF27" i="17" s="1"/>
  <c r="AQ27" i="17"/>
  <c r="BB27" i="17" s="1"/>
  <c r="AP27" i="17"/>
  <c r="AX27" i="17" s="1"/>
  <c r="AM27" i="17"/>
  <c r="BI27" i="17" s="1"/>
  <c r="AL27" i="17"/>
  <c r="BE27" i="17" s="1"/>
  <c r="AK27" i="17"/>
  <c r="AJ27" i="17"/>
  <c r="Y27" i="17"/>
  <c r="T27" i="17"/>
  <c r="G27" i="17"/>
  <c r="F27" i="17"/>
  <c r="E27" i="17"/>
  <c r="M27" i="17" s="1"/>
  <c r="D27" i="17"/>
  <c r="C27" i="17"/>
  <c r="B27" i="17"/>
  <c r="L27" i="17" s="1"/>
  <c r="A27" i="17"/>
  <c r="S27" i="17" s="1"/>
  <c r="AI27" i="17" s="1"/>
  <c r="BI26" i="17"/>
  <c r="BE26" i="17"/>
  <c r="AS26" i="17"/>
  <c r="BJ26" i="17" s="1"/>
  <c r="AR26" i="17"/>
  <c r="BF26" i="17" s="1"/>
  <c r="AM26" i="17"/>
  <c r="AL26" i="17"/>
  <c r="AK26" i="17"/>
  <c r="BA26" i="17" s="1"/>
  <c r="AJ26" i="17"/>
  <c r="AW26" i="17" s="1"/>
  <c r="U26" i="17"/>
  <c r="M26" i="17"/>
  <c r="L26" i="17"/>
  <c r="G26" i="17"/>
  <c r="F26" i="17"/>
  <c r="E26" i="17"/>
  <c r="D26" i="17"/>
  <c r="C26" i="17"/>
  <c r="B26" i="17"/>
  <c r="A26" i="17"/>
  <c r="K26" i="17" s="1"/>
  <c r="AR25" i="17"/>
  <c r="BF25" i="17" s="1"/>
  <c r="AQ25" i="17"/>
  <c r="AM25" i="17"/>
  <c r="AL25" i="17"/>
  <c r="AK25" i="17"/>
  <c r="BA25" i="17" s="1"/>
  <c r="AJ25" i="17"/>
  <c r="Y25" i="17"/>
  <c r="X25" i="17"/>
  <c r="W25" i="17"/>
  <c r="V25" i="17"/>
  <c r="U25" i="17"/>
  <c r="G25" i="17"/>
  <c r="F25" i="17"/>
  <c r="E25" i="17"/>
  <c r="D25" i="17"/>
  <c r="C25" i="17"/>
  <c r="B25" i="17"/>
  <c r="A25" i="17"/>
  <c r="BJ24" i="17"/>
  <c r="BI24" i="17"/>
  <c r="BA24" i="17"/>
  <c r="AS24" i="17"/>
  <c r="AR24" i="17"/>
  <c r="BF24" i="17" s="1"/>
  <c r="AM24" i="17"/>
  <c r="AL24" i="17"/>
  <c r="BE24" i="17" s="1"/>
  <c r="AK24" i="17"/>
  <c r="AJ24" i="17"/>
  <c r="AW24" i="17" s="1"/>
  <c r="Y24" i="17"/>
  <c r="X24" i="17"/>
  <c r="W24" i="17"/>
  <c r="V24" i="17"/>
  <c r="T24" i="17"/>
  <c r="N24" i="17" s="1"/>
  <c r="O24" i="17"/>
  <c r="G24" i="17"/>
  <c r="F24" i="17"/>
  <c r="E24" i="17"/>
  <c r="M24" i="17" s="1"/>
  <c r="D24" i="17"/>
  <c r="C24" i="17"/>
  <c r="B24" i="17"/>
  <c r="L24" i="17" s="1"/>
  <c r="A24" i="17"/>
  <c r="S24" i="17" s="1"/>
  <c r="AI24" i="17" s="1"/>
  <c r="BI23" i="17"/>
  <c r="AQ23" i="17"/>
  <c r="BB23" i="17" s="1"/>
  <c r="AP23" i="17"/>
  <c r="AX23" i="17" s="1"/>
  <c r="AM23" i="17"/>
  <c r="AL23" i="17"/>
  <c r="BE23" i="17" s="1"/>
  <c r="AK23" i="17"/>
  <c r="BA23" i="17" s="1"/>
  <c r="AJ23" i="17"/>
  <c r="AW23" i="17" s="1"/>
  <c r="Y23" i="17"/>
  <c r="X23" i="17"/>
  <c r="W23" i="17"/>
  <c r="O23" i="17" s="1"/>
  <c r="Q23" i="17" s="1"/>
  <c r="U23" i="17"/>
  <c r="M23" i="17"/>
  <c r="G23" i="17"/>
  <c r="F23" i="17"/>
  <c r="E23" i="17"/>
  <c r="D23" i="17"/>
  <c r="C23" i="17"/>
  <c r="B23" i="17"/>
  <c r="L23" i="17" s="1"/>
  <c r="A23" i="17"/>
  <c r="S23" i="17" s="1"/>
  <c r="AI23" i="17" s="1"/>
  <c r="BE22" i="17"/>
  <c r="AW22" i="17"/>
  <c r="AR22" i="17"/>
  <c r="BF22" i="17" s="1"/>
  <c r="AQ22" i="17"/>
  <c r="BB22" i="17" s="1"/>
  <c r="AP22" i="17"/>
  <c r="AX22" i="17" s="1"/>
  <c r="AM22" i="17"/>
  <c r="BI22" i="17" s="1"/>
  <c r="AL22" i="17"/>
  <c r="AK22" i="17"/>
  <c r="BA22" i="17" s="1"/>
  <c r="AJ22" i="17"/>
  <c r="Y22" i="17"/>
  <c r="X22" i="17"/>
  <c r="V22" i="17"/>
  <c r="T22" i="17"/>
  <c r="N22" i="17" s="1"/>
  <c r="S22" i="17"/>
  <c r="AI22" i="17" s="1"/>
  <c r="M22" i="17"/>
  <c r="L22" i="17"/>
  <c r="K22" i="17"/>
  <c r="G22" i="17"/>
  <c r="F22" i="17"/>
  <c r="E22" i="17"/>
  <c r="D22" i="17"/>
  <c r="C22" i="17"/>
  <c r="B22" i="17"/>
  <c r="A22" i="17"/>
  <c r="BI21" i="17"/>
  <c r="AS21" i="17"/>
  <c r="BJ21" i="17" s="1"/>
  <c r="AR21" i="17"/>
  <c r="BF21" i="17" s="1"/>
  <c r="AQ21" i="17"/>
  <c r="BB21" i="17" s="1"/>
  <c r="AP21" i="17"/>
  <c r="AX21" i="17" s="1"/>
  <c r="AM21" i="17"/>
  <c r="AL21" i="17"/>
  <c r="BE21" i="17" s="1"/>
  <c r="AK21" i="17"/>
  <c r="BA21" i="17" s="1"/>
  <c r="AJ21" i="17"/>
  <c r="AW21" i="17" s="1"/>
  <c r="V21" i="17"/>
  <c r="U21" i="17"/>
  <c r="G21" i="17"/>
  <c r="F21" i="17"/>
  <c r="E21" i="17"/>
  <c r="M21" i="17" s="1"/>
  <c r="D21" i="17"/>
  <c r="C21" i="17"/>
  <c r="B21" i="17"/>
  <c r="L21" i="17" s="1"/>
  <c r="A21" i="17"/>
  <c r="S21" i="17" s="1"/>
  <c r="AI21" i="17" s="1"/>
  <c r="BI20" i="17"/>
  <c r="AS20" i="17"/>
  <c r="BJ20" i="17" s="1"/>
  <c r="AR20" i="17"/>
  <c r="BF20" i="17" s="1"/>
  <c r="AM20" i="17"/>
  <c r="AL20" i="17"/>
  <c r="BE20" i="17" s="1"/>
  <c r="AK20" i="17"/>
  <c r="BA20" i="17" s="1"/>
  <c r="AJ20" i="17"/>
  <c r="AW20" i="17" s="1"/>
  <c r="W20" i="17"/>
  <c r="O20" i="17" s="1"/>
  <c r="Q20" i="17" s="1"/>
  <c r="M20" i="17"/>
  <c r="G20" i="17"/>
  <c r="F20" i="17"/>
  <c r="E20" i="17"/>
  <c r="D20" i="17"/>
  <c r="C20" i="17"/>
  <c r="B20" i="17"/>
  <c r="L20" i="17" s="1"/>
  <c r="A20" i="17"/>
  <c r="S20" i="17" s="1"/>
  <c r="AI20" i="17" s="1"/>
  <c r="BF19" i="17"/>
  <c r="BE19" i="17"/>
  <c r="AW19" i="17"/>
  <c r="AR19" i="17"/>
  <c r="AQ19" i="17"/>
  <c r="BB19" i="17" s="1"/>
  <c r="AP19" i="17"/>
  <c r="AX19" i="17" s="1"/>
  <c r="AM19" i="17"/>
  <c r="BI19" i="17" s="1"/>
  <c r="AL19" i="17"/>
  <c r="AK19" i="17"/>
  <c r="BA19" i="17" s="1"/>
  <c r="AJ19" i="17"/>
  <c r="Y19" i="17"/>
  <c r="V19" i="17"/>
  <c r="U19" i="17"/>
  <c r="S19" i="17"/>
  <c r="AI19" i="17" s="1"/>
  <c r="M19" i="17"/>
  <c r="L19" i="17"/>
  <c r="K19" i="17"/>
  <c r="G19" i="17"/>
  <c r="F19" i="17"/>
  <c r="E19" i="17"/>
  <c r="D19" i="17"/>
  <c r="C19" i="17"/>
  <c r="B19" i="17"/>
  <c r="A19" i="17"/>
  <c r="BJ18" i="17"/>
  <c r="BI18" i="17"/>
  <c r="BF18" i="17"/>
  <c r="BE18" i="17"/>
  <c r="BB18" i="17"/>
  <c r="BA18" i="17"/>
  <c r="AX18" i="17"/>
  <c r="AW18" i="17"/>
  <c r="AA153" i="16"/>
  <c r="Z153" i="16"/>
  <c r="Y153" i="16"/>
  <c r="X153" i="16"/>
  <c r="W153" i="16"/>
  <c r="V153" i="16"/>
  <c r="U153" i="16"/>
  <c r="AA152" i="16"/>
  <c r="AQ48" i="16" s="1"/>
  <c r="BB48" i="16" s="1"/>
  <c r="Z152" i="16"/>
  <c r="Y152" i="16"/>
  <c r="X152" i="16"/>
  <c r="W152" i="16"/>
  <c r="U48" i="16" s="1"/>
  <c r="V152" i="16"/>
  <c r="U152" i="16"/>
  <c r="AA151" i="16"/>
  <c r="Z151" i="16"/>
  <c r="Y151" i="16"/>
  <c r="X151" i="16"/>
  <c r="V47" i="16" s="1"/>
  <c r="W151" i="16"/>
  <c r="V151" i="16"/>
  <c r="U151" i="16"/>
  <c r="AA150" i="16"/>
  <c r="Z150" i="16"/>
  <c r="Y150" i="16"/>
  <c r="AR46" i="16" s="1"/>
  <c r="BF46" i="16" s="1"/>
  <c r="X150" i="16"/>
  <c r="W150" i="16"/>
  <c r="V150" i="16"/>
  <c r="U150" i="16"/>
  <c r="AA149" i="16"/>
  <c r="Z149" i="16"/>
  <c r="X45" i="16" s="1"/>
  <c r="Y149" i="16"/>
  <c r="X149" i="16"/>
  <c r="W149" i="16"/>
  <c r="V149" i="16"/>
  <c r="U149" i="16"/>
  <c r="AA148" i="16"/>
  <c r="Z148" i="16"/>
  <c r="Y148" i="16"/>
  <c r="X148" i="16"/>
  <c r="W148" i="16"/>
  <c r="V148" i="16"/>
  <c r="U148" i="16"/>
  <c r="AA147" i="16"/>
  <c r="Z147" i="16"/>
  <c r="Y147" i="16"/>
  <c r="X147" i="16"/>
  <c r="W147" i="16"/>
  <c r="V147" i="16"/>
  <c r="U147" i="16"/>
  <c r="AA146" i="16"/>
  <c r="Z146" i="16"/>
  <c r="Y146" i="16"/>
  <c r="X146" i="16"/>
  <c r="W146" i="16"/>
  <c r="V146" i="16"/>
  <c r="U146" i="16"/>
  <c r="AA145" i="16"/>
  <c r="Z145" i="16"/>
  <c r="Y145" i="16"/>
  <c r="X145" i="16"/>
  <c r="V41" i="16" s="1"/>
  <c r="W145" i="16"/>
  <c r="V145" i="16"/>
  <c r="U145" i="16"/>
  <c r="AA144" i="16"/>
  <c r="Z144" i="16"/>
  <c r="Y144" i="16"/>
  <c r="AR40" i="16" s="1"/>
  <c r="BF40" i="16" s="1"/>
  <c r="X144" i="16"/>
  <c r="W144" i="16"/>
  <c r="V144" i="16"/>
  <c r="U144" i="16"/>
  <c r="AA143" i="16"/>
  <c r="Z143" i="16"/>
  <c r="Y143" i="16"/>
  <c r="X143" i="16"/>
  <c r="W143" i="16"/>
  <c r="V143" i="16"/>
  <c r="U143" i="16"/>
  <c r="AA142" i="16"/>
  <c r="AQ38" i="16" s="1"/>
  <c r="BB38" i="16" s="1"/>
  <c r="Z142" i="16"/>
  <c r="Y142" i="16"/>
  <c r="X142" i="16"/>
  <c r="W142" i="16"/>
  <c r="V142" i="16"/>
  <c r="U142" i="16"/>
  <c r="AA141" i="16"/>
  <c r="Z141" i="16"/>
  <c r="Y141" i="16"/>
  <c r="X141" i="16"/>
  <c r="W141" i="16"/>
  <c r="V141" i="16"/>
  <c r="U141" i="16"/>
  <c r="AA140" i="16"/>
  <c r="Z140" i="16"/>
  <c r="Y140" i="16"/>
  <c r="X140" i="16"/>
  <c r="W140" i="16"/>
  <c r="U36" i="16" s="1"/>
  <c r="V140" i="16"/>
  <c r="U140" i="16"/>
  <c r="AA139" i="16"/>
  <c r="Z139" i="16"/>
  <c r="Y139" i="16"/>
  <c r="X139" i="16"/>
  <c r="AR35" i="16" s="1"/>
  <c r="BF35" i="16" s="1"/>
  <c r="W139" i="16"/>
  <c r="V139" i="16"/>
  <c r="U139" i="16"/>
  <c r="AA138" i="16"/>
  <c r="Z138" i="16"/>
  <c r="Y138" i="16"/>
  <c r="W34" i="16" s="1"/>
  <c r="O34" i="16" s="1"/>
  <c r="X138" i="16"/>
  <c r="W138" i="16"/>
  <c r="V138" i="16"/>
  <c r="U138" i="16"/>
  <c r="AA137" i="16"/>
  <c r="Z137" i="16"/>
  <c r="X33" i="16" s="1"/>
  <c r="Y137" i="16"/>
  <c r="X137" i="16"/>
  <c r="W137" i="16"/>
  <c r="V137" i="16"/>
  <c r="U137" i="16"/>
  <c r="AA136" i="16"/>
  <c r="Z136" i="16"/>
  <c r="Y136" i="16"/>
  <c r="X136" i="16"/>
  <c r="W136" i="16"/>
  <c r="V136" i="16"/>
  <c r="U136" i="16"/>
  <c r="AA135" i="16"/>
  <c r="Z135" i="16"/>
  <c r="Y135" i="16"/>
  <c r="X135" i="16"/>
  <c r="W135" i="16"/>
  <c r="V135" i="16"/>
  <c r="AS31" i="16" s="1"/>
  <c r="BJ31" i="16" s="1"/>
  <c r="U135" i="16"/>
  <c r="AA134" i="16"/>
  <c r="Z134" i="16"/>
  <c r="Y134" i="16"/>
  <c r="X134" i="16"/>
  <c r="W134" i="16"/>
  <c r="V134" i="16"/>
  <c r="U134" i="16"/>
  <c r="AA133" i="16"/>
  <c r="Z133" i="16"/>
  <c r="Y133" i="16"/>
  <c r="X133" i="16"/>
  <c r="AR29" i="16" s="1"/>
  <c r="BF29" i="16" s="1"/>
  <c r="W133" i="16"/>
  <c r="V133" i="16"/>
  <c r="U133" i="16"/>
  <c r="AA132" i="16"/>
  <c r="Z132" i="16"/>
  <c r="Y132" i="16"/>
  <c r="AR28" i="16" s="1"/>
  <c r="BF28" i="16" s="1"/>
  <c r="X132" i="16"/>
  <c r="W132" i="16"/>
  <c r="V132" i="16"/>
  <c r="U132" i="16"/>
  <c r="AA131" i="16"/>
  <c r="Z131" i="16"/>
  <c r="X27" i="16" s="1"/>
  <c r="Y131" i="16"/>
  <c r="X131" i="16"/>
  <c r="AS27" i="16" s="1"/>
  <c r="BJ27" i="16" s="1"/>
  <c r="W131" i="16"/>
  <c r="V131" i="16"/>
  <c r="U131" i="16"/>
  <c r="AA130" i="16"/>
  <c r="Z130" i="16"/>
  <c r="Y130" i="16"/>
  <c r="X130" i="16"/>
  <c r="W130" i="16"/>
  <c r="V130" i="16"/>
  <c r="U130" i="16"/>
  <c r="AA129" i="16"/>
  <c r="Z129" i="16"/>
  <c r="Y129" i="16"/>
  <c r="X129" i="16"/>
  <c r="W129" i="16"/>
  <c r="V129" i="16"/>
  <c r="U129" i="16"/>
  <c r="AA128" i="16"/>
  <c r="Z128" i="16"/>
  <c r="Y128" i="16"/>
  <c r="X128" i="16"/>
  <c r="W128" i="16"/>
  <c r="V128" i="16"/>
  <c r="U128" i="16"/>
  <c r="AA127" i="16"/>
  <c r="Z127" i="16"/>
  <c r="Y127" i="16"/>
  <c r="X127" i="16"/>
  <c r="AS23" i="16" s="1"/>
  <c r="BJ23" i="16" s="1"/>
  <c r="W127" i="16"/>
  <c r="V127" i="16"/>
  <c r="U127" i="16"/>
  <c r="AA126" i="16"/>
  <c r="Z126" i="16"/>
  <c r="Y126" i="16"/>
  <c r="AR22" i="16" s="1"/>
  <c r="BF22" i="16" s="1"/>
  <c r="X126" i="16"/>
  <c r="W126" i="16"/>
  <c r="V126" i="16"/>
  <c r="U126" i="16"/>
  <c r="AA125" i="16"/>
  <c r="Z125" i="16"/>
  <c r="X21" i="16" s="1"/>
  <c r="Y125" i="16"/>
  <c r="X125" i="16"/>
  <c r="W125" i="16"/>
  <c r="V125" i="16"/>
  <c r="U125" i="16"/>
  <c r="AA124" i="16"/>
  <c r="Z124" i="16"/>
  <c r="Y124" i="16"/>
  <c r="X124" i="16"/>
  <c r="W124" i="16"/>
  <c r="V124" i="16"/>
  <c r="U124" i="16"/>
  <c r="AA123" i="16"/>
  <c r="Z123" i="16"/>
  <c r="Y123" i="16"/>
  <c r="X123" i="16"/>
  <c r="W123" i="16"/>
  <c r="V123" i="16"/>
  <c r="U123" i="16"/>
  <c r="T153" i="16"/>
  <c r="AQ49" i="16" s="1"/>
  <c r="BB49" i="16" s="1"/>
  <c r="T152" i="16"/>
  <c r="T151" i="16"/>
  <c r="T150" i="16"/>
  <c r="T149" i="16"/>
  <c r="AQ45" i="16" s="1"/>
  <c r="BB45" i="16" s="1"/>
  <c r="T148" i="16"/>
  <c r="T147" i="16"/>
  <c r="T146" i="16"/>
  <c r="T145" i="16"/>
  <c r="T144" i="16"/>
  <c r="T143" i="16"/>
  <c r="T142" i="16"/>
  <c r="T141" i="16"/>
  <c r="T140" i="16"/>
  <c r="T139" i="16"/>
  <c r="T138" i="16"/>
  <c r="T137" i="16"/>
  <c r="T136" i="16"/>
  <c r="T135" i="16"/>
  <c r="T134" i="16"/>
  <c r="T133" i="16"/>
  <c r="T132" i="16"/>
  <c r="T131" i="16"/>
  <c r="AQ27" i="16" s="1"/>
  <c r="BB27" i="16" s="1"/>
  <c r="T130" i="16"/>
  <c r="T129" i="16"/>
  <c r="T128" i="16"/>
  <c r="T127" i="16"/>
  <c r="T126" i="16"/>
  <c r="T125" i="16"/>
  <c r="T124" i="16"/>
  <c r="T123" i="16"/>
  <c r="S153" i="16"/>
  <c r="I153" i="16"/>
  <c r="H153" i="16"/>
  <c r="G153" i="16"/>
  <c r="F153" i="16"/>
  <c r="E153" i="16"/>
  <c r="D153" i="16"/>
  <c r="C153" i="16"/>
  <c r="B153" i="16"/>
  <c r="A153" i="16"/>
  <c r="S152" i="16"/>
  <c r="I152" i="16"/>
  <c r="H152" i="16"/>
  <c r="G152" i="16"/>
  <c r="F152" i="16"/>
  <c r="E152" i="16"/>
  <c r="D152" i="16"/>
  <c r="C152" i="16"/>
  <c r="B152" i="16"/>
  <c r="A152" i="16"/>
  <c r="S151" i="16"/>
  <c r="I151" i="16"/>
  <c r="H151" i="16"/>
  <c r="G151" i="16"/>
  <c r="F151" i="16"/>
  <c r="E151" i="16"/>
  <c r="D151" i="16"/>
  <c r="C151" i="16"/>
  <c r="B151" i="16"/>
  <c r="A151" i="16"/>
  <c r="S150" i="16"/>
  <c r="I150" i="16"/>
  <c r="H150" i="16"/>
  <c r="G150" i="16"/>
  <c r="F150" i="16"/>
  <c r="E150" i="16"/>
  <c r="D150" i="16"/>
  <c r="C150" i="16"/>
  <c r="B150" i="16"/>
  <c r="A150" i="16"/>
  <c r="A46" i="16" s="1"/>
  <c r="S149" i="16"/>
  <c r="I149" i="16"/>
  <c r="H149" i="16"/>
  <c r="G149" i="16"/>
  <c r="F149" i="16"/>
  <c r="E149" i="16"/>
  <c r="D149" i="16"/>
  <c r="C149" i="16"/>
  <c r="B149" i="16"/>
  <c r="A149" i="16"/>
  <c r="A45" i="16" s="1"/>
  <c r="S148" i="16"/>
  <c r="I148" i="16"/>
  <c r="H148" i="16"/>
  <c r="G148" i="16"/>
  <c r="F148" i="16"/>
  <c r="E148" i="16"/>
  <c r="D148" i="16"/>
  <c r="C148" i="16"/>
  <c r="B148" i="16"/>
  <c r="A148" i="16"/>
  <c r="A44" i="16" s="1"/>
  <c r="S147" i="16"/>
  <c r="I147" i="16"/>
  <c r="H147" i="16"/>
  <c r="G147" i="16"/>
  <c r="F147" i="16"/>
  <c r="E147" i="16"/>
  <c r="D147" i="16"/>
  <c r="C147" i="16"/>
  <c r="B147" i="16"/>
  <c r="A147" i="16"/>
  <c r="A43" i="16" s="1"/>
  <c r="S146" i="16"/>
  <c r="I146" i="16"/>
  <c r="H146" i="16"/>
  <c r="G146" i="16"/>
  <c r="F146" i="16"/>
  <c r="E146" i="16"/>
  <c r="D146" i="16"/>
  <c r="C146" i="16"/>
  <c r="B146" i="16"/>
  <c r="A146" i="16"/>
  <c r="A42" i="16" s="1"/>
  <c r="S145" i="16"/>
  <c r="I145" i="16"/>
  <c r="H145" i="16"/>
  <c r="G145" i="16"/>
  <c r="F145" i="16"/>
  <c r="E145" i="16"/>
  <c r="D145" i="16"/>
  <c r="C145" i="16"/>
  <c r="B145" i="16"/>
  <c r="A145" i="16"/>
  <c r="A41" i="16" s="1"/>
  <c r="S144" i="16"/>
  <c r="I144" i="16"/>
  <c r="H144" i="16"/>
  <c r="G144" i="16"/>
  <c r="F144" i="16"/>
  <c r="E144" i="16"/>
  <c r="D144" i="16"/>
  <c r="C144" i="16"/>
  <c r="B144" i="16"/>
  <c r="A144" i="16"/>
  <c r="A40" i="16" s="1"/>
  <c r="S143" i="16"/>
  <c r="I143" i="16"/>
  <c r="H143" i="16"/>
  <c r="G143" i="16"/>
  <c r="F143" i="16"/>
  <c r="E143" i="16"/>
  <c r="D143" i="16"/>
  <c r="C143" i="16"/>
  <c r="B143" i="16"/>
  <c r="A143" i="16"/>
  <c r="A39" i="16" s="1"/>
  <c r="S142" i="16"/>
  <c r="I142" i="16"/>
  <c r="H142" i="16"/>
  <c r="G142" i="16"/>
  <c r="F142" i="16"/>
  <c r="E142" i="16"/>
  <c r="D142" i="16"/>
  <c r="C142" i="16"/>
  <c r="B142" i="16"/>
  <c r="A142" i="16"/>
  <c r="A38" i="16" s="1"/>
  <c r="S141" i="16"/>
  <c r="I141" i="16"/>
  <c r="H141" i="16"/>
  <c r="G141" i="16"/>
  <c r="F141" i="16"/>
  <c r="E141" i="16"/>
  <c r="D141" i="16"/>
  <c r="C141" i="16"/>
  <c r="B141" i="16"/>
  <c r="A141" i="16"/>
  <c r="A37" i="16" s="1"/>
  <c r="S140" i="16"/>
  <c r="I140" i="16"/>
  <c r="H140" i="16"/>
  <c r="G140" i="16"/>
  <c r="F140" i="16"/>
  <c r="E140" i="16"/>
  <c r="D140" i="16"/>
  <c r="C140" i="16"/>
  <c r="B140" i="16"/>
  <c r="A140" i="16"/>
  <c r="A36" i="16" s="1"/>
  <c r="K36" i="16" s="1"/>
  <c r="S139" i="16"/>
  <c r="I139" i="16"/>
  <c r="H139" i="16"/>
  <c r="G139" i="16"/>
  <c r="F139" i="16"/>
  <c r="E139" i="16"/>
  <c r="D139" i="16"/>
  <c r="C139" i="16"/>
  <c r="B139" i="16"/>
  <c r="A139" i="16"/>
  <c r="A35" i="16" s="1"/>
  <c r="S138" i="16"/>
  <c r="I138" i="16"/>
  <c r="H138" i="16"/>
  <c r="G138" i="16"/>
  <c r="F138" i="16"/>
  <c r="E138" i="16"/>
  <c r="D138" i="16"/>
  <c r="C138" i="16"/>
  <c r="B138" i="16"/>
  <c r="A138" i="16"/>
  <c r="A34" i="16" s="1"/>
  <c r="S137" i="16"/>
  <c r="I137" i="16"/>
  <c r="H137" i="16"/>
  <c r="G137" i="16"/>
  <c r="F137" i="16"/>
  <c r="E137" i="16"/>
  <c r="D137" i="16"/>
  <c r="C137" i="16"/>
  <c r="B137" i="16"/>
  <c r="A137" i="16"/>
  <c r="A33" i="16" s="1"/>
  <c r="S136" i="16"/>
  <c r="I136" i="16"/>
  <c r="H136" i="16"/>
  <c r="G136" i="16"/>
  <c r="F136" i="16"/>
  <c r="E136" i="16"/>
  <c r="D136" i="16"/>
  <c r="C136" i="16"/>
  <c r="B136" i="16"/>
  <c r="A136" i="16"/>
  <c r="A32" i="16" s="1"/>
  <c r="K32" i="16" s="1"/>
  <c r="S135" i="16"/>
  <c r="I135" i="16"/>
  <c r="H135" i="16"/>
  <c r="G135" i="16"/>
  <c r="F135" i="16"/>
  <c r="E135" i="16"/>
  <c r="D135" i="16"/>
  <c r="C135" i="16"/>
  <c r="B135" i="16"/>
  <c r="A135" i="16"/>
  <c r="A31" i="16" s="1"/>
  <c r="S31" i="16" s="1"/>
  <c r="AI31" i="16" s="1"/>
  <c r="AS30" i="16"/>
  <c r="S134" i="16"/>
  <c r="I134" i="16"/>
  <c r="H134" i="16"/>
  <c r="G134" i="16"/>
  <c r="F134" i="16"/>
  <c r="E134" i="16"/>
  <c r="D134" i="16"/>
  <c r="C134" i="16"/>
  <c r="B134" i="16"/>
  <c r="A134" i="16"/>
  <c r="S133" i="16"/>
  <c r="I133" i="16"/>
  <c r="H133" i="16"/>
  <c r="G133" i="16"/>
  <c r="F133" i="16"/>
  <c r="E133" i="16"/>
  <c r="D133" i="16"/>
  <c r="C133" i="16"/>
  <c r="B133" i="16"/>
  <c r="A133" i="16"/>
  <c r="A29" i="16" s="1"/>
  <c r="S132" i="16"/>
  <c r="I132" i="16"/>
  <c r="H132" i="16"/>
  <c r="G132" i="16"/>
  <c r="AL28" i="16" s="1"/>
  <c r="BE28" i="16" s="1"/>
  <c r="F132" i="16"/>
  <c r="E132" i="16"/>
  <c r="D132" i="16"/>
  <c r="C132" i="16"/>
  <c r="B132" i="16"/>
  <c r="A132" i="16"/>
  <c r="A28" i="16" s="1"/>
  <c r="S131" i="16"/>
  <c r="I131" i="16"/>
  <c r="H131" i="16"/>
  <c r="G131" i="16"/>
  <c r="F131" i="16"/>
  <c r="E131" i="16"/>
  <c r="D131" i="16"/>
  <c r="C131" i="16"/>
  <c r="B131" i="16"/>
  <c r="A131" i="16"/>
  <c r="A27" i="16" s="1"/>
  <c r="S130" i="16"/>
  <c r="I130" i="16"/>
  <c r="H130" i="16"/>
  <c r="G130" i="16"/>
  <c r="AL26" i="16" s="1"/>
  <c r="BE26" i="16" s="1"/>
  <c r="F130" i="16"/>
  <c r="E130" i="16"/>
  <c r="D130" i="16"/>
  <c r="C130" i="16"/>
  <c r="B130" i="16"/>
  <c r="A130" i="16"/>
  <c r="A26" i="16" s="1"/>
  <c r="S129" i="16"/>
  <c r="I129" i="16"/>
  <c r="H129" i="16"/>
  <c r="G129" i="16"/>
  <c r="F129" i="16"/>
  <c r="E129" i="16"/>
  <c r="D129" i="16"/>
  <c r="C129" i="16"/>
  <c r="B129" i="16"/>
  <c r="A129" i="16"/>
  <c r="A25" i="16" s="1"/>
  <c r="S128" i="16"/>
  <c r="I128" i="16"/>
  <c r="H128" i="16"/>
  <c r="G128" i="16"/>
  <c r="AL24" i="16" s="1"/>
  <c r="BE24" i="16" s="1"/>
  <c r="F128" i="16"/>
  <c r="E128" i="16"/>
  <c r="D128" i="16"/>
  <c r="C128" i="16"/>
  <c r="B128" i="16"/>
  <c r="A128" i="16"/>
  <c r="A24" i="16" s="1"/>
  <c r="S127" i="16"/>
  <c r="I127" i="16"/>
  <c r="H127" i="16"/>
  <c r="G127" i="16"/>
  <c r="F127" i="16"/>
  <c r="E127" i="16"/>
  <c r="D127" i="16"/>
  <c r="C127" i="16"/>
  <c r="B127" i="16"/>
  <c r="A127" i="16"/>
  <c r="A23" i="16" s="1"/>
  <c r="S126" i="16"/>
  <c r="I126" i="16"/>
  <c r="H126" i="16"/>
  <c r="G126" i="16"/>
  <c r="F126" i="16"/>
  <c r="E126" i="16"/>
  <c r="D126" i="16"/>
  <c r="C126" i="16"/>
  <c r="B126" i="16"/>
  <c r="A126" i="16"/>
  <c r="A22" i="16" s="1"/>
  <c r="K22" i="16" s="1"/>
  <c r="S125" i="16"/>
  <c r="I125" i="16"/>
  <c r="H125" i="16"/>
  <c r="G125" i="16"/>
  <c r="AL21" i="16" s="1"/>
  <c r="BE21" i="16" s="1"/>
  <c r="F125" i="16"/>
  <c r="E125" i="16"/>
  <c r="D125" i="16"/>
  <c r="C125" i="16"/>
  <c r="B125" i="16"/>
  <c r="A125" i="16"/>
  <c r="A21" i="16" s="1"/>
  <c r="S124" i="16"/>
  <c r="I124" i="16"/>
  <c r="H124" i="16"/>
  <c r="G124" i="16"/>
  <c r="F124" i="16"/>
  <c r="E124" i="16"/>
  <c r="D124" i="16"/>
  <c r="C124" i="16"/>
  <c r="B124" i="16"/>
  <c r="A124" i="16"/>
  <c r="A20" i="16" s="1"/>
  <c r="S123" i="16"/>
  <c r="I123" i="16"/>
  <c r="H123" i="16"/>
  <c r="G123" i="16"/>
  <c r="AL19" i="16" s="1"/>
  <c r="BE19" i="16" s="1"/>
  <c r="F123" i="16"/>
  <c r="E123" i="16"/>
  <c r="D123" i="16"/>
  <c r="C123" i="16"/>
  <c r="B123" i="16"/>
  <c r="A123" i="16"/>
  <c r="A19" i="16" s="1"/>
  <c r="E89" i="16"/>
  <c r="D89" i="16"/>
  <c r="W49" i="16"/>
  <c r="O49" i="16" s="1"/>
  <c r="B89" i="16"/>
  <c r="A89" i="16"/>
  <c r="E88" i="16"/>
  <c r="D88" i="16"/>
  <c r="B88" i="16"/>
  <c r="F48" i="16" s="1"/>
  <c r="A88" i="16"/>
  <c r="E87" i="16"/>
  <c r="D87" i="16"/>
  <c r="B87" i="16"/>
  <c r="A87" i="16"/>
  <c r="E86" i="16"/>
  <c r="D86" i="16"/>
  <c r="B86" i="16"/>
  <c r="A86" i="16"/>
  <c r="O85" i="16"/>
  <c r="E85" i="16"/>
  <c r="D85" i="16"/>
  <c r="B85" i="16"/>
  <c r="A85" i="16"/>
  <c r="O84" i="16"/>
  <c r="E84" i="16"/>
  <c r="D84" i="16"/>
  <c r="B84" i="16"/>
  <c r="A84" i="16"/>
  <c r="O83" i="16"/>
  <c r="E83" i="16"/>
  <c r="D83" i="16"/>
  <c r="B83" i="16"/>
  <c r="A83" i="16"/>
  <c r="O82" i="16"/>
  <c r="E82" i="16"/>
  <c r="D82" i="16"/>
  <c r="B82" i="16"/>
  <c r="A82" i="16"/>
  <c r="V80" i="16"/>
  <c r="U80" i="16"/>
  <c r="T80" i="16"/>
  <c r="S80" i="16"/>
  <c r="R80" i="16"/>
  <c r="Q80" i="16"/>
  <c r="E81" i="16"/>
  <c r="D81" i="16"/>
  <c r="B81" i="16"/>
  <c r="A81" i="16"/>
  <c r="E80" i="16"/>
  <c r="D80" i="16"/>
  <c r="B80" i="16"/>
  <c r="A80" i="16"/>
  <c r="O78" i="16"/>
  <c r="E79" i="16"/>
  <c r="D79" i="16"/>
  <c r="B79" i="16"/>
  <c r="D39" i="16" s="1"/>
  <c r="A79" i="16"/>
  <c r="O77" i="16"/>
  <c r="E78" i="16"/>
  <c r="D78" i="16"/>
  <c r="B78" i="16"/>
  <c r="A78" i="16"/>
  <c r="O76" i="16"/>
  <c r="E77" i="16"/>
  <c r="D77" i="16"/>
  <c r="B77" i="16"/>
  <c r="B37" i="16" s="1"/>
  <c r="A77" i="16"/>
  <c r="O75" i="16"/>
  <c r="E76" i="16"/>
  <c r="D76" i="16"/>
  <c r="B76" i="16"/>
  <c r="A76" i="16"/>
  <c r="U73" i="16"/>
  <c r="T73" i="16"/>
  <c r="R73" i="16"/>
  <c r="Q73" i="16"/>
  <c r="E75" i="16"/>
  <c r="D75" i="16"/>
  <c r="B75" i="16"/>
  <c r="F35" i="16" s="1"/>
  <c r="A75" i="16"/>
  <c r="E74" i="16"/>
  <c r="D74" i="16"/>
  <c r="B74" i="16"/>
  <c r="A74" i="16"/>
  <c r="E73" i="16"/>
  <c r="D73" i="16"/>
  <c r="B73" i="16"/>
  <c r="A73" i="16"/>
  <c r="E72" i="16"/>
  <c r="D72" i="16"/>
  <c r="B72" i="16"/>
  <c r="A72" i="16"/>
  <c r="E71" i="16"/>
  <c r="D71" i="16"/>
  <c r="B71" i="16"/>
  <c r="A71" i="16"/>
  <c r="E70" i="16"/>
  <c r="D70" i="16"/>
  <c r="B70" i="16"/>
  <c r="A70" i="16"/>
  <c r="E69" i="16"/>
  <c r="D69" i="16"/>
  <c r="B69" i="16"/>
  <c r="A69" i="16"/>
  <c r="E68" i="16"/>
  <c r="D68" i="16"/>
  <c r="B68" i="16"/>
  <c r="A68" i="16"/>
  <c r="E67" i="16"/>
  <c r="D67" i="16"/>
  <c r="B67" i="16"/>
  <c r="A67" i="16"/>
  <c r="E66" i="16"/>
  <c r="D66" i="16"/>
  <c r="B66" i="16"/>
  <c r="A66" i="16"/>
  <c r="E65" i="16"/>
  <c r="D65" i="16"/>
  <c r="B65" i="16"/>
  <c r="A65" i="16"/>
  <c r="E64" i="16"/>
  <c r="D64" i="16"/>
  <c r="B64" i="16"/>
  <c r="A64" i="16"/>
  <c r="E63" i="16"/>
  <c r="D63" i="16"/>
  <c r="B63" i="16"/>
  <c r="A63" i="16"/>
  <c r="E62" i="16"/>
  <c r="D62" i="16"/>
  <c r="B62" i="16"/>
  <c r="A62" i="16"/>
  <c r="E61" i="16"/>
  <c r="D61" i="16"/>
  <c r="B61" i="16"/>
  <c r="A61" i="16"/>
  <c r="E60" i="16"/>
  <c r="D60" i="16"/>
  <c r="B60" i="16"/>
  <c r="A60" i="16"/>
  <c r="E59" i="16"/>
  <c r="D59" i="16"/>
  <c r="B59" i="16"/>
  <c r="A59" i="16"/>
  <c r="D50" i="16"/>
  <c r="AR49" i="16"/>
  <c r="BF49" i="16" s="1"/>
  <c r="AM49" i="16"/>
  <c r="BI49" i="16" s="1"/>
  <c r="AK49" i="16"/>
  <c r="BA49" i="16" s="1"/>
  <c r="AJ49" i="16"/>
  <c r="AW49" i="16" s="1"/>
  <c r="X49" i="16"/>
  <c r="V49" i="16"/>
  <c r="U49" i="16"/>
  <c r="G49" i="16"/>
  <c r="F49" i="16"/>
  <c r="D49" i="16"/>
  <c r="C49" i="16"/>
  <c r="B49" i="16"/>
  <c r="L49" i="16" s="1"/>
  <c r="AW48" i="16"/>
  <c r="AR48" i="16"/>
  <c r="BF48" i="16" s="1"/>
  <c r="AM48" i="16"/>
  <c r="BI48" i="16" s="1"/>
  <c r="AK48" i="16"/>
  <c r="BA48" i="16" s="1"/>
  <c r="AJ48" i="16"/>
  <c r="X48" i="16"/>
  <c r="W48" i="16"/>
  <c r="O48" i="16" s="1"/>
  <c r="V48" i="16"/>
  <c r="S48" i="16"/>
  <c r="AI48" i="16" s="1"/>
  <c r="K48" i="16"/>
  <c r="G48" i="16"/>
  <c r="D48" i="16"/>
  <c r="C48" i="16"/>
  <c r="AR47" i="16"/>
  <c r="BF47" i="16" s="1"/>
  <c r="AQ47" i="16"/>
  <c r="BB47" i="16" s="1"/>
  <c r="AM47" i="16"/>
  <c r="BI47" i="16" s="1"/>
  <c r="AK47" i="16"/>
  <c r="BA47" i="16" s="1"/>
  <c r="AJ47" i="16"/>
  <c r="AW47" i="16" s="1"/>
  <c r="AI47" i="16"/>
  <c r="Y47" i="16"/>
  <c r="W47" i="16"/>
  <c r="O47" i="16" s="1"/>
  <c r="S47" i="16"/>
  <c r="K47" i="16"/>
  <c r="G47" i="16"/>
  <c r="F47" i="16"/>
  <c r="D47" i="16"/>
  <c r="C47" i="16"/>
  <c r="B47" i="16"/>
  <c r="L47" i="16" s="1"/>
  <c r="BA46" i="16"/>
  <c r="AQ46" i="16"/>
  <c r="BB46" i="16" s="1"/>
  <c r="AM46" i="16"/>
  <c r="BI46" i="16" s="1"/>
  <c r="AK46" i="16"/>
  <c r="AJ46" i="16"/>
  <c r="L46" i="16"/>
  <c r="G46" i="16"/>
  <c r="F46" i="16"/>
  <c r="D46" i="16"/>
  <c r="C46" i="16"/>
  <c r="B46" i="16"/>
  <c r="BI45" i="16"/>
  <c r="BI50" i="16" s="1"/>
  <c r="AR45" i="16"/>
  <c r="BF45" i="16" s="1"/>
  <c r="AM45" i="16"/>
  <c r="AK45" i="16"/>
  <c r="AJ45" i="16"/>
  <c r="AW45" i="16" s="1"/>
  <c r="Y45" i="16"/>
  <c r="W45" i="16"/>
  <c r="O45" i="16" s="1"/>
  <c r="V45" i="16"/>
  <c r="U45" i="16"/>
  <c r="G45" i="16"/>
  <c r="F45" i="16"/>
  <c r="D45" i="16"/>
  <c r="C45" i="16"/>
  <c r="B45" i="16"/>
  <c r="AW44" i="16"/>
  <c r="AR44" i="16"/>
  <c r="BF44" i="16" s="1"/>
  <c r="AM44" i="16"/>
  <c r="BI44" i="16" s="1"/>
  <c r="AK44" i="16"/>
  <c r="BA44" i="16" s="1"/>
  <c r="AJ44" i="16"/>
  <c r="V44" i="16"/>
  <c r="L44" i="16"/>
  <c r="G44" i="16"/>
  <c r="F44" i="16"/>
  <c r="D44" i="16"/>
  <c r="C44" i="16"/>
  <c r="B44" i="16"/>
  <c r="BA43" i="16"/>
  <c r="AR43" i="16"/>
  <c r="BF43" i="16" s="1"/>
  <c r="AQ43" i="16"/>
  <c r="BB43" i="16" s="1"/>
  <c r="AM43" i="16"/>
  <c r="BI43" i="16" s="1"/>
  <c r="AK43" i="16"/>
  <c r="AJ43" i="16"/>
  <c r="AW43" i="16" s="1"/>
  <c r="Y43" i="16"/>
  <c r="X43" i="16"/>
  <c r="W43" i="16"/>
  <c r="O43" i="16" s="1"/>
  <c r="V43" i="16"/>
  <c r="U43" i="16"/>
  <c r="L43" i="16"/>
  <c r="G43" i="16"/>
  <c r="F43" i="16"/>
  <c r="D43" i="16"/>
  <c r="C43" i="16"/>
  <c r="B43" i="16"/>
  <c r="AS42" i="16"/>
  <c r="BJ42" i="16" s="1"/>
  <c r="AR42" i="16"/>
  <c r="BF42" i="16" s="1"/>
  <c r="AM42" i="16"/>
  <c r="BI42" i="16" s="1"/>
  <c r="AK42" i="16"/>
  <c r="BA42" i="16" s="1"/>
  <c r="AJ42" i="16"/>
  <c r="AW42" i="16" s="1"/>
  <c r="X42" i="16"/>
  <c r="W42" i="16"/>
  <c r="O42" i="16" s="1"/>
  <c r="V42" i="16"/>
  <c r="L42" i="16"/>
  <c r="G42" i="16"/>
  <c r="F42" i="16"/>
  <c r="D42" i="16"/>
  <c r="C42" i="16"/>
  <c r="B42" i="16"/>
  <c r="BI41" i="16"/>
  <c r="AW41" i="16"/>
  <c r="AQ41" i="16"/>
  <c r="BB41" i="16" s="1"/>
  <c r="AM41" i="16"/>
  <c r="AK41" i="16"/>
  <c r="BA41" i="16" s="1"/>
  <c r="AJ41" i="16"/>
  <c r="Y41" i="16"/>
  <c r="X41" i="16"/>
  <c r="W41" i="16"/>
  <c r="O41" i="16" s="1"/>
  <c r="U41" i="16"/>
  <c r="L41" i="16"/>
  <c r="G41" i="16"/>
  <c r="F41" i="16"/>
  <c r="D41" i="16"/>
  <c r="C41" i="16"/>
  <c r="B41" i="16"/>
  <c r="BI40" i="16"/>
  <c r="AQ40" i="16"/>
  <c r="BB40" i="16" s="1"/>
  <c r="AM40" i="16"/>
  <c r="AK40" i="16"/>
  <c r="BA40" i="16" s="1"/>
  <c r="AJ40" i="16"/>
  <c r="Y40" i="16"/>
  <c r="X40" i="16"/>
  <c r="W40" i="16"/>
  <c r="O40" i="16" s="1"/>
  <c r="V40" i="16"/>
  <c r="U40" i="16"/>
  <c r="L40" i="16"/>
  <c r="G40" i="16"/>
  <c r="F40" i="16"/>
  <c r="D40" i="16"/>
  <c r="C40" i="16"/>
  <c r="B40" i="16"/>
  <c r="BA39" i="16"/>
  <c r="AR39" i="16"/>
  <c r="BF39" i="16" s="1"/>
  <c r="AQ39" i="16"/>
  <c r="BB39" i="16" s="1"/>
  <c r="AM39" i="16"/>
  <c r="BI39" i="16" s="1"/>
  <c r="AK39" i="16"/>
  <c r="AJ39" i="16"/>
  <c r="AW39" i="16" s="1"/>
  <c r="Y39" i="16"/>
  <c r="X39" i="16"/>
  <c r="W39" i="16"/>
  <c r="O39" i="16" s="1"/>
  <c r="V39" i="16"/>
  <c r="U39" i="16"/>
  <c r="G39" i="16"/>
  <c r="AW38" i="16"/>
  <c r="AR38" i="16"/>
  <c r="BF38" i="16" s="1"/>
  <c r="AM38" i="16"/>
  <c r="BI38" i="16" s="1"/>
  <c r="AK38" i="16"/>
  <c r="BA38" i="16" s="1"/>
  <c r="AJ38" i="16"/>
  <c r="U38" i="16"/>
  <c r="G38" i="16"/>
  <c r="F38" i="16"/>
  <c r="D38" i="16"/>
  <c r="C38" i="16"/>
  <c r="B38" i="16"/>
  <c r="L38" i="16" s="1"/>
  <c r="BI37" i="16"/>
  <c r="AR37" i="16"/>
  <c r="BF37" i="16" s="1"/>
  <c r="AQ37" i="16"/>
  <c r="BB37" i="16" s="1"/>
  <c r="AM37" i="16"/>
  <c r="AK37" i="16"/>
  <c r="BA37" i="16" s="1"/>
  <c r="AJ37" i="16"/>
  <c r="AW37" i="16" s="1"/>
  <c r="Y37" i="16"/>
  <c r="X37" i="16"/>
  <c r="W37" i="16"/>
  <c r="O37" i="16" s="1"/>
  <c r="V37" i="16"/>
  <c r="U37" i="16"/>
  <c r="L37" i="16"/>
  <c r="G37" i="16"/>
  <c r="F37" i="16"/>
  <c r="D37" i="16"/>
  <c r="BA36" i="16"/>
  <c r="AR36" i="16"/>
  <c r="BF36" i="16" s="1"/>
  <c r="AM36" i="16"/>
  <c r="BI36" i="16" s="1"/>
  <c r="AK36" i="16"/>
  <c r="AJ36" i="16"/>
  <c r="AW36" i="16" s="1"/>
  <c r="Y36" i="16"/>
  <c r="X36" i="16"/>
  <c r="W36" i="16"/>
  <c r="O36" i="16" s="1"/>
  <c r="V36" i="16"/>
  <c r="S36" i="16"/>
  <c r="AI36" i="16" s="1"/>
  <c r="G36" i="16"/>
  <c r="F36" i="16"/>
  <c r="D36" i="16"/>
  <c r="C36" i="16"/>
  <c r="B36" i="16"/>
  <c r="L36" i="16" s="1"/>
  <c r="BA35" i="16"/>
  <c r="AW35" i="16"/>
  <c r="AQ35" i="16"/>
  <c r="BB35" i="16" s="1"/>
  <c r="AM35" i="16"/>
  <c r="BI35" i="16" s="1"/>
  <c r="AK35" i="16"/>
  <c r="AJ35" i="16"/>
  <c r="Y35" i="16"/>
  <c r="X35" i="16"/>
  <c r="W35" i="16"/>
  <c r="O35" i="16" s="1"/>
  <c r="U35" i="16"/>
  <c r="G35" i="16"/>
  <c r="BI34" i="16"/>
  <c r="BA34" i="16"/>
  <c r="AW34" i="16"/>
  <c r="AR34" i="16"/>
  <c r="BF34" i="16" s="1"/>
  <c r="AQ34" i="16"/>
  <c r="BB34" i="16" s="1"/>
  <c r="AM34" i="16"/>
  <c r="AK34" i="16"/>
  <c r="AJ34" i="16"/>
  <c r="Y34" i="16"/>
  <c r="X34" i="16"/>
  <c r="V34" i="16"/>
  <c r="U34" i="16"/>
  <c r="L34" i="16"/>
  <c r="G34" i="16"/>
  <c r="F34" i="16"/>
  <c r="D34" i="16"/>
  <c r="C34" i="16"/>
  <c r="B34" i="16"/>
  <c r="BI33" i="16"/>
  <c r="BF33" i="16"/>
  <c r="AR33" i="16"/>
  <c r="AQ33" i="16"/>
  <c r="BB33" i="16" s="1"/>
  <c r="AM33" i="16"/>
  <c r="AK33" i="16"/>
  <c r="BA33" i="16" s="1"/>
  <c r="AJ33" i="16"/>
  <c r="AW33" i="16" s="1"/>
  <c r="Y33" i="16"/>
  <c r="W33" i="16"/>
  <c r="O33" i="16" s="1"/>
  <c r="V33" i="16"/>
  <c r="U33" i="16"/>
  <c r="G33" i="16"/>
  <c r="F33" i="16"/>
  <c r="D33" i="16"/>
  <c r="C33" i="16"/>
  <c r="B33" i="16"/>
  <c r="L33" i="16" s="1"/>
  <c r="BI32" i="16"/>
  <c r="AR32" i="16"/>
  <c r="BF32" i="16" s="1"/>
  <c r="AM32" i="16"/>
  <c r="AK32" i="16"/>
  <c r="BA32" i="16" s="1"/>
  <c r="AJ32" i="16"/>
  <c r="AW32" i="16" s="1"/>
  <c r="W32" i="16"/>
  <c r="O32" i="16" s="1"/>
  <c r="U32" i="16"/>
  <c r="S32" i="16"/>
  <c r="AI32" i="16" s="1"/>
  <c r="L32" i="16"/>
  <c r="G32" i="16"/>
  <c r="F32" i="16"/>
  <c r="D32" i="16"/>
  <c r="C32" i="16"/>
  <c r="B32" i="16"/>
  <c r="BF31" i="16"/>
  <c r="AR31" i="16"/>
  <c r="AQ31" i="16"/>
  <c r="BB31" i="16" s="1"/>
  <c r="AM31" i="16"/>
  <c r="BI31" i="16" s="1"/>
  <c r="AK31" i="16"/>
  <c r="BA31" i="16" s="1"/>
  <c r="AJ31" i="16"/>
  <c r="AW31" i="16" s="1"/>
  <c r="Y31" i="16"/>
  <c r="X31" i="16"/>
  <c r="W31" i="16"/>
  <c r="O31" i="16" s="1"/>
  <c r="V31" i="16"/>
  <c r="U31" i="16"/>
  <c r="G31" i="16"/>
  <c r="F31" i="16"/>
  <c r="D31" i="16"/>
  <c r="C31" i="16"/>
  <c r="B31" i="16"/>
  <c r="L31" i="16" s="1"/>
  <c r="BI30" i="16"/>
  <c r="BF30" i="16"/>
  <c r="BA30" i="16"/>
  <c r="AW30" i="16"/>
  <c r="AR30" i="16"/>
  <c r="AQ30" i="16"/>
  <c r="BB30" i="16" s="1"/>
  <c r="AP30" i="16"/>
  <c r="AM30" i="16"/>
  <c r="AK30" i="16"/>
  <c r="AJ30" i="16"/>
  <c r="G30" i="16"/>
  <c r="F30" i="16"/>
  <c r="D30" i="16"/>
  <c r="C30" i="16"/>
  <c r="B30" i="16"/>
  <c r="A30" i="16"/>
  <c r="AW29" i="16"/>
  <c r="AQ29" i="16"/>
  <c r="BB29" i="16" s="1"/>
  <c r="AM29" i="16"/>
  <c r="BI29" i="16" s="1"/>
  <c r="AK29" i="16"/>
  <c r="BA29" i="16" s="1"/>
  <c r="AJ29" i="16"/>
  <c r="Y29" i="16"/>
  <c r="X29" i="16"/>
  <c r="W29" i="16"/>
  <c r="O29" i="16" s="1"/>
  <c r="U29" i="16"/>
  <c r="D29" i="16"/>
  <c r="C29" i="16"/>
  <c r="BI28" i="16"/>
  <c r="AQ28" i="16"/>
  <c r="BB28" i="16" s="1"/>
  <c r="AM28" i="16"/>
  <c r="AK28" i="16"/>
  <c r="BA28" i="16" s="1"/>
  <c r="AJ28" i="16"/>
  <c r="AW28" i="16" s="1"/>
  <c r="Y28" i="16"/>
  <c r="X28" i="16"/>
  <c r="V28" i="16"/>
  <c r="U28" i="16"/>
  <c r="G28" i="16"/>
  <c r="F28" i="16"/>
  <c r="D28" i="16"/>
  <c r="C28" i="16"/>
  <c r="B28" i="16"/>
  <c r="L28" i="16" s="1"/>
  <c r="BI27" i="16"/>
  <c r="BF27" i="16"/>
  <c r="AW27" i="16"/>
  <c r="AR27" i="16"/>
  <c r="AM27" i="16"/>
  <c r="AK27" i="16"/>
  <c r="BA27" i="16" s="1"/>
  <c r="AJ27" i="16"/>
  <c r="Y27" i="16"/>
  <c r="W27" i="16"/>
  <c r="O27" i="16" s="1"/>
  <c r="V27" i="16"/>
  <c r="U27" i="16"/>
  <c r="L27" i="16"/>
  <c r="G27" i="16"/>
  <c r="F27" i="16"/>
  <c r="D27" i="16"/>
  <c r="C27" i="16"/>
  <c r="B27" i="16"/>
  <c r="AW26" i="16"/>
  <c r="AR26" i="16"/>
  <c r="BF26" i="16" s="1"/>
  <c r="AM26" i="16"/>
  <c r="BI26" i="16" s="1"/>
  <c r="AK26" i="16"/>
  <c r="BA26" i="16" s="1"/>
  <c r="AJ26" i="16"/>
  <c r="X26" i="16"/>
  <c r="V26" i="16"/>
  <c r="L26" i="16"/>
  <c r="G26" i="16"/>
  <c r="F26" i="16"/>
  <c r="D26" i="16"/>
  <c r="C26" i="16"/>
  <c r="B26" i="16"/>
  <c r="BI25" i="16"/>
  <c r="BF25" i="16"/>
  <c r="BA25" i="16"/>
  <c r="AR25" i="16"/>
  <c r="AQ25" i="16"/>
  <c r="AM25" i="16"/>
  <c r="AK25" i="16"/>
  <c r="AJ25" i="16"/>
  <c r="Y25" i="16"/>
  <c r="X25" i="16"/>
  <c r="W25" i="16"/>
  <c r="V25" i="16"/>
  <c r="U25" i="16"/>
  <c r="O25" i="16"/>
  <c r="G25" i="16"/>
  <c r="F25" i="16"/>
  <c r="D25" i="16"/>
  <c r="C25" i="16"/>
  <c r="B25" i="16"/>
  <c r="BI24" i="16"/>
  <c r="AW24" i="16"/>
  <c r="AR24" i="16"/>
  <c r="BF24" i="16" s="1"/>
  <c r="AQ24" i="16"/>
  <c r="BB24" i="16" s="1"/>
  <c r="AM24" i="16"/>
  <c r="AK24" i="16"/>
  <c r="BA24" i="16" s="1"/>
  <c r="AJ24" i="16"/>
  <c r="X24" i="16"/>
  <c r="W24" i="16"/>
  <c r="O24" i="16" s="1"/>
  <c r="L24" i="16"/>
  <c r="G24" i="16"/>
  <c r="F24" i="16"/>
  <c r="D24" i="16"/>
  <c r="C24" i="16"/>
  <c r="B24" i="16"/>
  <c r="BI23" i="16"/>
  <c r="AW23" i="16"/>
  <c r="AQ23" i="16"/>
  <c r="BB23" i="16" s="1"/>
  <c r="AM23" i="16"/>
  <c r="AK23" i="16"/>
  <c r="BA23" i="16" s="1"/>
  <c r="AJ23" i="16"/>
  <c r="Y23" i="16"/>
  <c r="X23" i="16"/>
  <c r="W23" i="16"/>
  <c r="O23" i="16" s="1"/>
  <c r="U23" i="16"/>
  <c r="G23" i="16"/>
  <c r="BA22" i="16"/>
  <c r="AQ22" i="16"/>
  <c r="BB22" i="16" s="1"/>
  <c r="AM22" i="16"/>
  <c r="BI22" i="16" s="1"/>
  <c r="AK22" i="16"/>
  <c r="AJ22" i="16"/>
  <c r="AW22" i="16" s="1"/>
  <c r="Y22" i="16"/>
  <c r="X22" i="16"/>
  <c r="V22" i="16"/>
  <c r="U22" i="16"/>
  <c r="S22" i="16"/>
  <c r="AI22" i="16" s="1"/>
  <c r="G22" i="16"/>
  <c r="F22" i="16"/>
  <c r="D22" i="16"/>
  <c r="C22" i="16"/>
  <c r="B22" i="16"/>
  <c r="L22" i="16" s="1"/>
  <c r="BA21" i="16"/>
  <c r="AW21" i="16"/>
  <c r="AR21" i="16"/>
  <c r="BF21" i="16" s="1"/>
  <c r="AQ21" i="16"/>
  <c r="BB21" i="16" s="1"/>
  <c r="AM21" i="16"/>
  <c r="BI21" i="16" s="1"/>
  <c r="AK21" i="16"/>
  <c r="AJ21" i="16"/>
  <c r="Y21" i="16"/>
  <c r="W21" i="16"/>
  <c r="O21" i="16" s="1"/>
  <c r="V21" i="16"/>
  <c r="U21" i="16"/>
  <c r="G21" i="16"/>
  <c r="F21" i="16"/>
  <c r="D21" i="16"/>
  <c r="C21" i="16"/>
  <c r="B21" i="16"/>
  <c r="L21" i="16" s="1"/>
  <c r="BI20" i="16"/>
  <c r="BA20" i="16"/>
  <c r="AR20" i="16"/>
  <c r="BF20" i="16" s="1"/>
  <c r="AM20" i="16"/>
  <c r="AK20" i="16"/>
  <c r="AJ20" i="16"/>
  <c r="AW20" i="16" s="1"/>
  <c r="W20" i="16"/>
  <c r="O20" i="16" s="1"/>
  <c r="V20" i="16"/>
  <c r="L20" i="16"/>
  <c r="G20" i="16"/>
  <c r="F20" i="16"/>
  <c r="D20" i="16"/>
  <c r="C20" i="16"/>
  <c r="B20" i="16"/>
  <c r="AR19" i="16"/>
  <c r="BF19" i="16" s="1"/>
  <c r="AQ19" i="16"/>
  <c r="BB19" i="16" s="1"/>
  <c r="AM19" i="16"/>
  <c r="BI19" i="16" s="1"/>
  <c r="AK19" i="16"/>
  <c r="BA19" i="16" s="1"/>
  <c r="AJ19" i="16"/>
  <c r="AW19" i="16" s="1"/>
  <c r="V19" i="16"/>
  <c r="L19" i="16"/>
  <c r="G19" i="16"/>
  <c r="F19" i="16"/>
  <c r="D19" i="16"/>
  <c r="C19" i="16"/>
  <c r="B19" i="16"/>
  <c r="BJ18" i="16"/>
  <c r="BI18" i="16"/>
  <c r="BF18" i="16"/>
  <c r="BE18" i="16"/>
  <c r="BB18" i="16"/>
  <c r="BA18" i="16"/>
  <c r="AX18" i="16"/>
  <c r="AW18" i="16"/>
  <c r="V80" i="13"/>
  <c r="U80" i="13"/>
  <c r="T80" i="13"/>
  <c r="S80" i="13"/>
  <c r="R80" i="13"/>
  <c r="Q80" i="13"/>
  <c r="O85" i="13"/>
  <c r="O84" i="13"/>
  <c r="O83" i="13"/>
  <c r="O82" i="13"/>
  <c r="O75" i="13"/>
  <c r="O76" i="13"/>
  <c r="O77" i="13"/>
  <c r="O78" i="13"/>
  <c r="U73" i="13"/>
  <c r="T73" i="13"/>
  <c r="AZ38" i="21" l="1"/>
  <c r="BD38" i="21"/>
  <c r="AV38" i="21"/>
  <c r="BH38" i="21"/>
  <c r="BU38" i="21" s="1"/>
  <c r="BV52" i="21"/>
  <c r="BV51" i="21"/>
  <c r="BV53" i="21"/>
  <c r="AV26" i="21"/>
  <c r="AO26" i="21"/>
  <c r="K23" i="21"/>
  <c r="K26" i="21"/>
  <c r="K29" i="21"/>
  <c r="B52" i="21"/>
  <c r="K30" i="21"/>
  <c r="S44" i="21"/>
  <c r="AI44" i="21" s="1"/>
  <c r="AZ44" i="21" s="1"/>
  <c r="AM39" i="21"/>
  <c r="BI39" i="21" s="1"/>
  <c r="W38" i="21"/>
  <c r="O38" i="21" s="1"/>
  <c r="V129" i="21"/>
  <c r="V135" i="21"/>
  <c r="V141" i="21"/>
  <c r="V150" i="21"/>
  <c r="AS46" i="21" s="1"/>
  <c r="BJ46" i="21" s="1"/>
  <c r="U29" i="21"/>
  <c r="X38" i="21"/>
  <c r="S35" i="21"/>
  <c r="AI35" i="21" s="1"/>
  <c r="AZ35" i="21" s="1"/>
  <c r="AV41" i="21"/>
  <c r="K46" i="21"/>
  <c r="U24" i="21"/>
  <c r="U42" i="21"/>
  <c r="AR28" i="21"/>
  <c r="BF28" i="21" s="1"/>
  <c r="AR46" i="21"/>
  <c r="BF46" i="21" s="1"/>
  <c r="X27" i="21"/>
  <c r="X33" i="21"/>
  <c r="X39" i="21"/>
  <c r="X45" i="21"/>
  <c r="AQ32" i="21"/>
  <c r="BB32" i="21" s="1"/>
  <c r="Y44" i="21"/>
  <c r="Q33" i="21"/>
  <c r="K38" i="21"/>
  <c r="D27" i="21"/>
  <c r="U34" i="21"/>
  <c r="U46" i="21"/>
  <c r="U31" i="21"/>
  <c r="U37" i="21"/>
  <c r="U43" i="21"/>
  <c r="V36" i="21"/>
  <c r="W23" i="21"/>
  <c r="O23" i="21" s="1"/>
  <c r="W41" i="21"/>
  <c r="O41" i="21" s="1"/>
  <c r="BW19" i="21"/>
  <c r="Q19" i="21"/>
  <c r="K31" i="21"/>
  <c r="AV32" i="21"/>
  <c r="AZ41" i="21"/>
  <c r="K43" i="21"/>
  <c r="AW50" i="21"/>
  <c r="U26" i="21"/>
  <c r="AR31" i="21"/>
  <c r="BF31" i="21" s="1"/>
  <c r="V43" i="21"/>
  <c r="AR36" i="21"/>
  <c r="BF36" i="21" s="1"/>
  <c r="W42" i="21"/>
  <c r="O42" i="21" s="1"/>
  <c r="Q42" i="21" s="1"/>
  <c r="AQ34" i="21"/>
  <c r="BB34" i="21" s="1"/>
  <c r="AQ40" i="21"/>
  <c r="K37" i="21"/>
  <c r="BH41" i="21"/>
  <c r="BU41" i="21" s="1"/>
  <c r="Y35" i="21"/>
  <c r="AO41" i="21"/>
  <c r="Q43" i="21"/>
  <c r="V143" i="21"/>
  <c r="AS39" i="21" s="1"/>
  <c r="BJ39" i="21" s="1"/>
  <c r="V152" i="21"/>
  <c r="AR26" i="21"/>
  <c r="BF26" i="21" s="1"/>
  <c r="AR44" i="21"/>
  <c r="BF44" i="21" s="1"/>
  <c r="X25" i="21"/>
  <c r="X37" i="21"/>
  <c r="AQ24" i="21"/>
  <c r="BB24" i="21" s="1"/>
  <c r="BW30" i="21"/>
  <c r="BW48" i="21"/>
  <c r="BW50" i="21" s="1"/>
  <c r="BL3" i="29" s="1"/>
  <c r="AP32" i="28"/>
  <c r="AX32" i="28" s="1"/>
  <c r="AS32" i="28"/>
  <c r="BJ32" i="28" s="1"/>
  <c r="AS41" i="28"/>
  <c r="BJ41" i="28" s="1"/>
  <c r="AP29" i="28"/>
  <c r="AX29" i="28" s="1"/>
  <c r="T29" i="28"/>
  <c r="N29" i="28" s="1"/>
  <c r="AS38" i="28"/>
  <c r="BJ38" i="28" s="1"/>
  <c r="N39" i="28"/>
  <c r="AA39" i="28"/>
  <c r="AP47" i="28"/>
  <c r="AX47" i="28" s="1"/>
  <c r="AS47" i="28"/>
  <c r="BJ47" i="28" s="1"/>
  <c r="AS23" i="28"/>
  <c r="BJ23" i="28" s="1"/>
  <c r="T23" i="28"/>
  <c r="AA23" i="28" s="1"/>
  <c r="AP23" i="28"/>
  <c r="AX23" i="28" s="1"/>
  <c r="AS44" i="28"/>
  <c r="BJ44" i="28" s="1"/>
  <c r="V21" i="28"/>
  <c r="AR24" i="28"/>
  <c r="BF24" i="28" s="1"/>
  <c r="AR27" i="28"/>
  <c r="BF27" i="28" s="1"/>
  <c r="T28" i="28"/>
  <c r="N28" i="28" s="1"/>
  <c r="AQ29" i="28"/>
  <c r="BB29" i="28" s="1"/>
  <c r="AR30" i="28"/>
  <c r="AR53" i="28" s="1"/>
  <c r="AS31" i="28"/>
  <c r="BJ31" i="28" s="1"/>
  <c r="AS34" i="28"/>
  <c r="BJ34" i="28" s="1"/>
  <c r="AQ35" i="28"/>
  <c r="BB35" i="28" s="1"/>
  <c r="V36" i="28"/>
  <c r="AQ38" i="28"/>
  <c r="BB38" i="28" s="1"/>
  <c r="AR39" i="28"/>
  <c r="BF39" i="28" s="1"/>
  <c r="AP40" i="28"/>
  <c r="AX40" i="28" s="1"/>
  <c r="V42" i="28"/>
  <c r="AR42" i="28"/>
  <c r="BF42" i="28" s="1"/>
  <c r="AS46" i="28"/>
  <c r="BJ46" i="28" s="1"/>
  <c r="X28" i="28"/>
  <c r="Y34" i="28"/>
  <c r="Y40" i="28"/>
  <c r="P39" i="28"/>
  <c r="AA21" i="28"/>
  <c r="AP22" i="28"/>
  <c r="AX22" i="28" s="1"/>
  <c r="AQ23" i="28"/>
  <c r="BB23" i="28" s="1"/>
  <c r="T24" i="28"/>
  <c r="AA24" i="28" s="1"/>
  <c r="AS24" i="28"/>
  <c r="BJ24" i="28" s="1"/>
  <c r="AS25" i="28"/>
  <c r="BJ25" i="28" s="1"/>
  <c r="AS27" i="28"/>
  <c r="BJ27" i="28" s="1"/>
  <c r="AP28" i="28"/>
  <c r="AX28" i="28" s="1"/>
  <c r="AR29" i="28"/>
  <c r="BF29" i="28" s="1"/>
  <c r="T30" i="28"/>
  <c r="N30" i="28" s="1"/>
  <c r="AS30" i="28"/>
  <c r="BJ30" i="28" s="1"/>
  <c r="V33" i="28"/>
  <c r="AR35" i="28"/>
  <c r="BF35" i="28" s="1"/>
  <c r="AP37" i="28"/>
  <c r="AX37" i="28" s="1"/>
  <c r="AR38" i="28"/>
  <c r="BF38" i="28" s="1"/>
  <c r="AS39" i="28"/>
  <c r="BJ39" i="28" s="1"/>
  <c r="W47" i="28"/>
  <c r="O47" i="28" s="1"/>
  <c r="V124" i="28"/>
  <c r="T20" i="28" s="1"/>
  <c r="N20" i="28" s="1"/>
  <c r="P20" i="28" s="1"/>
  <c r="V130" i="28"/>
  <c r="V145" i="28"/>
  <c r="V148" i="28"/>
  <c r="P21" i="28"/>
  <c r="V41" i="28"/>
  <c r="V48" i="28"/>
  <c r="AR48" i="28"/>
  <c r="BF48" i="28" s="1"/>
  <c r="T42" i="28"/>
  <c r="N42" i="28" s="1"/>
  <c r="U48" i="28"/>
  <c r="AR21" i="28"/>
  <c r="BF21" i="28" s="1"/>
  <c r="AR33" i="28"/>
  <c r="BF33" i="28" s="1"/>
  <c r="AR36" i="28"/>
  <c r="BF36" i="28" s="1"/>
  <c r="AS40" i="28"/>
  <c r="AR45" i="28"/>
  <c r="T25" i="28"/>
  <c r="T31" i="28"/>
  <c r="AA31" i="28" s="1"/>
  <c r="P34" i="28"/>
  <c r="T37" i="28"/>
  <c r="N37" i="28" s="1"/>
  <c r="P37" i="28" s="1"/>
  <c r="X32" i="28"/>
  <c r="V123" i="28"/>
  <c r="N25" i="28"/>
  <c r="AA25" i="28"/>
  <c r="Q38" i="28"/>
  <c r="V20" i="28"/>
  <c r="O21" i="28"/>
  <c r="Q21" i="28" s="1"/>
  <c r="Q23" i="28"/>
  <c r="U26" i="28"/>
  <c r="P28" i="28"/>
  <c r="T32" i="28"/>
  <c r="N32" i="28" s="1"/>
  <c r="Q34" i="28"/>
  <c r="P35" i="28"/>
  <c r="Q47" i="28"/>
  <c r="X49" i="28"/>
  <c r="Y22" i="28"/>
  <c r="Y28" i="28"/>
  <c r="Y46" i="28"/>
  <c r="T47" i="28"/>
  <c r="N47" i="28" s="1"/>
  <c r="P47" i="28" s="1"/>
  <c r="W20" i="28"/>
  <c r="O20" i="28" s="1"/>
  <c r="Q20" i="28" s="1"/>
  <c r="Q22" i="28"/>
  <c r="N23" i="28"/>
  <c r="P23" i="28" s="1"/>
  <c r="V26" i="28"/>
  <c r="P29" i="28"/>
  <c r="U32" i="28"/>
  <c r="AA34" i="28"/>
  <c r="T38" i="28"/>
  <c r="N38" i="28" s="1"/>
  <c r="P38" i="28" s="1"/>
  <c r="T44" i="28"/>
  <c r="N44" i="28" s="1"/>
  <c r="X38" i="28"/>
  <c r="X20" i="28"/>
  <c r="N22" i="28"/>
  <c r="P22" i="28" s="1"/>
  <c r="W26" i="28"/>
  <c r="O26" i="28" s="1"/>
  <c r="Q26" i="28" s="1"/>
  <c r="AA27" i="28"/>
  <c r="AA28" i="28"/>
  <c r="Q29" i="28"/>
  <c r="V32" i="28"/>
  <c r="U38" i="28"/>
  <c r="U44" i="28"/>
  <c r="U50" i="28"/>
  <c r="Q49" i="28"/>
  <c r="Y20" i="28"/>
  <c r="X26" i="28"/>
  <c r="W32" i="28"/>
  <c r="O32" i="28" s="1"/>
  <c r="Q32" i="28" s="1"/>
  <c r="Q33" i="28"/>
  <c r="V38" i="28"/>
  <c r="V44" i="28"/>
  <c r="Q42" i="28"/>
  <c r="AA48" i="28"/>
  <c r="T19" i="28"/>
  <c r="AA19" i="28" s="1"/>
  <c r="Q19" i="28"/>
  <c r="BD25" i="28"/>
  <c r="AV25" i="28"/>
  <c r="BH25" i="28"/>
  <c r="AZ25" i="28"/>
  <c r="AO25" i="28"/>
  <c r="Q24" i="28"/>
  <c r="BD22" i="28"/>
  <c r="AV22" i="28"/>
  <c r="AZ22" i="28"/>
  <c r="AO22" i="28"/>
  <c r="BH22" i="28"/>
  <c r="AV20" i="28"/>
  <c r="AV23" i="28"/>
  <c r="BD26" i="28"/>
  <c r="BE30" i="28"/>
  <c r="BE53" i="28" s="1"/>
  <c r="BD36" i="28"/>
  <c r="AV36" i="28"/>
  <c r="AZ36" i="28"/>
  <c r="BH36" i="28"/>
  <c r="AO36" i="28"/>
  <c r="AO20" i="28"/>
  <c r="BD21" i="28"/>
  <c r="K22" i="28"/>
  <c r="S24" i="28"/>
  <c r="AI24" i="28" s="1"/>
  <c r="N84" i="28"/>
  <c r="N77" i="28"/>
  <c r="S30" i="28"/>
  <c r="AI30" i="28" s="1"/>
  <c r="K30" i="28"/>
  <c r="O30" i="28"/>
  <c r="Q31" i="28"/>
  <c r="P40" i="28"/>
  <c r="BD42" i="28"/>
  <c r="AV42" i="28"/>
  <c r="BH42" i="28"/>
  <c r="AZ42" i="28"/>
  <c r="AO42" i="28"/>
  <c r="AX30" i="28"/>
  <c r="BH20" i="28"/>
  <c r="AV21" i="28"/>
  <c r="BH23" i="28"/>
  <c r="AZ23" i="28"/>
  <c r="BB25" i="28"/>
  <c r="BH29" i="28"/>
  <c r="AZ29" i="28"/>
  <c r="AO29" i="28"/>
  <c r="L30" i="28"/>
  <c r="AZ32" i="28"/>
  <c r="AO32" i="28"/>
  <c r="BH32" i="28"/>
  <c r="AO34" i="28"/>
  <c r="AV34" i="28"/>
  <c r="AZ34" i="28"/>
  <c r="BH34" i="28"/>
  <c r="AZ35" i="28"/>
  <c r="Q36" i="28"/>
  <c r="AA36" i="28"/>
  <c r="AZ37" i="28"/>
  <c r="BH37" i="28"/>
  <c r="AO37" i="28"/>
  <c r="BD37" i="28"/>
  <c r="M30" i="28"/>
  <c r="AO19" i="28"/>
  <c r="AZ20" i="28"/>
  <c r="BH21" i="28"/>
  <c r="AO27" i="28"/>
  <c r="BD27" i="28"/>
  <c r="AV27" i="28"/>
  <c r="BH27" i="28"/>
  <c r="AZ27" i="28"/>
  <c r="AA29" i="28"/>
  <c r="AR52" i="28"/>
  <c r="BF30" i="28"/>
  <c r="BD33" i="28"/>
  <c r="AV33" i="28"/>
  <c r="AZ33" i="28"/>
  <c r="BH33" i="28"/>
  <c r="AO33" i="28"/>
  <c r="BH38" i="28"/>
  <c r="AV38" i="28"/>
  <c r="BD38" i="28"/>
  <c r="AZ38" i="28"/>
  <c r="AO38" i="28"/>
  <c r="AA40" i="28"/>
  <c r="BD19" i="28"/>
  <c r="AV19" i="28"/>
  <c r="AZ19" i="28"/>
  <c r="AO21" i="28"/>
  <c r="BD23" i="28"/>
  <c r="P25" i="28"/>
  <c r="Q25" i="28"/>
  <c r="BH26" i="28"/>
  <c r="AZ26" i="28"/>
  <c r="AO26" i="28"/>
  <c r="Q28" i="28"/>
  <c r="BD29" i="28"/>
  <c r="AV32" i="28"/>
  <c r="AO35" i="28"/>
  <c r="S39" i="28"/>
  <c r="AI39" i="28" s="1"/>
  <c r="K39" i="28"/>
  <c r="M40" i="28"/>
  <c r="M53" i="28" s="1"/>
  <c r="R78" i="28" s="1"/>
  <c r="BA50" i="28"/>
  <c r="BA30" i="28"/>
  <c r="N33" i="28"/>
  <c r="P33" i="28" s="1"/>
  <c r="AA33" i="28"/>
  <c r="AV35" i="28"/>
  <c r="BD35" i="28"/>
  <c r="AJ51" i="28"/>
  <c r="AW40" i="28"/>
  <c r="AW51" i="28" s="1"/>
  <c r="N27" i="28"/>
  <c r="P27" i="28" s="1"/>
  <c r="S28" i="28"/>
  <c r="AI28" i="28" s="1"/>
  <c r="U52" i="28"/>
  <c r="S31" i="28"/>
  <c r="AI31" i="28" s="1"/>
  <c r="B32" i="28"/>
  <c r="L32" i="28" s="1"/>
  <c r="P32" i="28" s="1"/>
  <c r="AA32" i="28"/>
  <c r="AQ32" i="28"/>
  <c r="BB32" i="28" s="1"/>
  <c r="B36" i="28"/>
  <c r="L36" i="28" s="1"/>
  <c r="P36" i="28" s="1"/>
  <c r="K38" i="28"/>
  <c r="Y38" i="28"/>
  <c r="AL39" i="28"/>
  <c r="BE39" i="28" s="1"/>
  <c r="AO40" i="28"/>
  <c r="BD41" i="28"/>
  <c r="AV41" i="28"/>
  <c r="AO41" i="28"/>
  <c r="T41" i="28"/>
  <c r="AA42" i="28"/>
  <c r="AA44" i="28"/>
  <c r="C50" i="28"/>
  <c r="AJ50" i="28"/>
  <c r="AW50" i="28"/>
  <c r="AJ52" i="28"/>
  <c r="AZ40" i="28"/>
  <c r="S44" i="28"/>
  <c r="AI44" i="28" s="1"/>
  <c r="K44" i="28"/>
  <c r="AO46" i="28"/>
  <c r="AV46" i="28"/>
  <c r="BH47" i="28"/>
  <c r="AZ47" i="28"/>
  <c r="AO47" i="28"/>
  <c r="BD47" i="28"/>
  <c r="AV47" i="28"/>
  <c r="BD48" i="28"/>
  <c r="AV48" i="28"/>
  <c r="AO48" i="28"/>
  <c r="AZ48" i="28"/>
  <c r="AK50" i="28"/>
  <c r="AP35" i="28"/>
  <c r="AX35" i="28" s="1"/>
  <c r="AP41" i="28"/>
  <c r="AX41" i="28" s="1"/>
  <c r="Y41" i="28"/>
  <c r="AM42" i="28"/>
  <c r="BI42" i="28" s="1"/>
  <c r="AL42" i="28"/>
  <c r="BE42" i="28" s="1"/>
  <c r="D42" i="28"/>
  <c r="D51" i="28" s="1"/>
  <c r="AQ47" i="28"/>
  <c r="BB47" i="28" s="1"/>
  <c r="Y47" i="28"/>
  <c r="AM48" i="28"/>
  <c r="BI48" i="28" s="1"/>
  <c r="AL48" i="28"/>
  <c r="BE48" i="28" s="1"/>
  <c r="N45" i="28"/>
  <c r="AL50" i="28"/>
  <c r="BE45" i="28"/>
  <c r="BE50" i="28" s="1"/>
  <c r="AZ46" i="28"/>
  <c r="BH48" i="28"/>
  <c r="AP46" i="28"/>
  <c r="AX46" i="28" s="1"/>
  <c r="D47" i="28"/>
  <c r="AM47" i="28"/>
  <c r="BI47" i="28" s="1"/>
  <c r="AA47" i="28"/>
  <c r="F51" i="28"/>
  <c r="BE51" i="28"/>
  <c r="W43" i="28"/>
  <c r="U43" i="28"/>
  <c r="U51" i="28" s="1"/>
  <c r="X43" i="28"/>
  <c r="E44" i="28"/>
  <c r="M44" i="28" s="1"/>
  <c r="Q44" i="28" s="1"/>
  <c r="C44" i="28"/>
  <c r="C53" i="28" s="1"/>
  <c r="B44" i="28"/>
  <c r="L44" i="28" s="1"/>
  <c r="P44" i="28" s="1"/>
  <c r="G44" i="28"/>
  <c r="Y45" i="28"/>
  <c r="AQ45" i="28"/>
  <c r="AP45" i="28"/>
  <c r="N46" i="28"/>
  <c r="P46" i="28" s="1"/>
  <c r="AA46" i="28"/>
  <c r="N78" i="28"/>
  <c r="N85" i="28"/>
  <c r="AK53" i="28"/>
  <c r="BA25" i="28"/>
  <c r="AA35" i="28"/>
  <c r="F38" i="28"/>
  <c r="F53" i="28" s="1"/>
  <c r="BH40" i="28"/>
  <c r="P42" i="28"/>
  <c r="BD46" i="28"/>
  <c r="Q48" i="28"/>
  <c r="AP44" i="28"/>
  <c r="AX44" i="28" s="1"/>
  <c r="Y44" i="28"/>
  <c r="AM45" i="28"/>
  <c r="D45" i="28"/>
  <c r="D52" i="28" s="1"/>
  <c r="K25" i="28"/>
  <c r="AL53" i="28"/>
  <c r="K32" i="28"/>
  <c r="K36" i="28"/>
  <c r="G38" i="28"/>
  <c r="G52" i="28" s="1"/>
  <c r="BI40" i="28"/>
  <c r="AV40" i="28"/>
  <c r="BJ40" i="28"/>
  <c r="AO43" i="28"/>
  <c r="BD43" i="28"/>
  <c r="BH43" i="28"/>
  <c r="L45" i="28"/>
  <c r="M45" i="28"/>
  <c r="BD45" i="28"/>
  <c r="AV45" i="28"/>
  <c r="BH45" i="28"/>
  <c r="AZ45" i="28"/>
  <c r="BH46" i="28"/>
  <c r="N76" i="28"/>
  <c r="N83" i="28"/>
  <c r="BA40" i="28"/>
  <c r="BA51" i="28" s="1"/>
  <c r="AK51" i="28"/>
  <c r="AQ43" i="28"/>
  <c r="BB43" i="28" s="1"/>
  <c r="W45" i="28"/>
  <c r="AA45" i="28" s="1"/>
  <c r="V45" i="28"/>
  <c r="G46" i="28"/>
  <c r="G50" i="28" s="1"/>
  <c r="E46" i="28"/>
  <c r="M46" i="28" s="1"/>
  <c r="Q46" i="28" s="1"/>
  <c r="Y42" i="28"/>
  <c r="AQ42" i="28"/>
  <c r="BB42" i="28" s="1"/>
  <c r="T43" i="28"/>
  <c r="AP48" i="28"/>
  <c r="AX48" i="28" s="1"/>
  <c r="Y48" i="28"/>
  <c r="AS49" i="28"/>
  <c r="BJ49" i="28" s="1"/>
  <c r="BJ50" i="28" s="1"/>
  <c r="T49" i="28"/>
  <c r="T50" i="28" s="1"/>
  <c r="AM44" i="28"/>
  <c r="BI44" i="28" s="1"/>
  <c r="AL44" i="28"/>
  <c r="BE44" i="28" s="1"/>
  <c r="AQ49" i="28"/>
  <c r="BB49" i="28" s="1"/>
  <c r="AP49" i="28"/>
  <c r="AX49" i="28" s="1"/>
  <c r="Y49" i="28"/>
  <c r="B48" i="28"/>
  <c r="L48" i="28" s="1"/>
  <c r="P48" i="28" s="1"/>
  <c r="AR51" i="28"/>
  <c r="C48" i="28"/>
  <c r="AP24" i="27"/>
  <c r="AX24" i="27" s="1"/>
  <c r="AP42" i="27"/>
  <c r="AX42" i="27" s="1"/>
  <c r="AS29" i="27"/>
  <c r="BJ29" i="27" s="1"/>
  <c r="T29" i="27"/>
  <c r="N29" i="27" s="1"/>
  <c r="AP29" i="27"/>
  <c r="AX29" i="27" s="1"/>
  <c r="T41" i="27"/>
  <c r="N41" i="27" s="1"/>
  <c r="P41" i="27" s="1"/>
  <c r="AS41" i="27"/>
  <c r="BJ41" i="27" s="1"/>
  <c r="AP41" i="27"/>
  <c r="AX41" i="27" s="1"/>
  <c r="AP30" i="27"/>
  <c r="AX30" i="27" s="1"/>
  <c r="AS24" i="27"/>
  <c r="BJ24" i="27" s="1"/>
  <c r="AS42" i="27"/>
  <c r="BJ42" i="27" s="1"/>
  <c r="AP36" i="27"/>
  <c r="AX36" i="27" s="1"/>
  <c r="V24" i="27"/>
  <c r="AQ26" i="27"/>
  <c r="BB26" i="27" s="1"/>
  <c r="V30" i="27"/>
  <c r="AQ31" i="27"/>
  <c r="BB31" i="27" s="1"/>
  <c r="AR33" i="27"/>
  <c r="BF33" i="27" s="1"/>
  <c r="AQ41" i="27"/>
  <c r="BB41" i="27" s="1"/>
  <c r="AQ44" i="27"/>
  <c r="BB44" i="27" s="1"/>
  <c r="Y22" i="27"/>
  <c r="V28" i="27"/>
  <c r="X46" i="27"/>
  <c r="AR50" i="27"/>
  <c r="AS25" i="27"/>
  <c r="BJ25" i="27" s="1"/>
  <c r="P29" i="27"/>
  <c r="AQ29" i="27"/>
  <c r="BB29" i="27" s="1"/>
  <c r="AS31" i="27"/>
  <c r="BJ31" i="27" s="1"/>
  <c r="AS36" i="27"/>
  <c r="BJ36" i="27" s="1"/>
  <c r="X23" i="27"/>
  <c r="V124" i="27"/>
  <c r="V127" i="27"/>
  <c r="V139" i="27"/>
  <c r="V151" i="27"/>
  <c r="AS47" i="27" s="1"/>
  <c r="BJ47" i="27" s="1"/>
  <c r="AR24" i="27"/>
  <c r="BF24" i="27" s="1"/>
  <c r="AR30" i="27"/>
  <c r="AR52" i="27" s="1"/>
  <c r="T36" i="27"/>
  <c r="N36" i="27" s="1"/>
  <c r="P36" i="27" s="1"/>
  <c r="T42" i="27"/>
  <c r="N42" i="27" s="1"/>
  <c r="P42" i="27" s="1"/>
  <c r="Y34" i="27"/>
  <c r="Y37" i="27"/>
  <c r="V43" i="27"/>
  <c r="T32" i="27"/>
  <c r="Y19" i="27"/>
  <c r="AR19" i="27"/>
  <c r="BF19" i="27" s="1"/>
  <c r="V19" i="27"/>
  <c r="AS19" i="27"/>
  <c r="BJ19" i="27" s="1"/>
  <c r="AP19" i="27"/>
  <c r="AX19" i="27" s="1"/>
  <c r="T19" i="27"/>
  <c r="N19" i="27" s="1"/>
  <c r="N32" i="27"/>
  <c r="P32" i="27" s="1"/>
  <c r="Q23" i="27"/>
  <c r="U20" i="27"/>
  <c r="X26" i="27"/>
  <c r="W30" i="27"/>
  <c r="O30" i="27" s="1"/>
  <c r="W32" i="27"/>
  <c r="O32" i="27" s="1"/>
  <c r="Q32" i="27" s="1"/>
  <c r="W34" i="27"/>
  <c r="O34" i="27" s="1"/>
  <c r="Y35" i="27"/>
  <c r="V36" i="27"/>
  <c r="W41" i="27"/>
  <c r="O41" i="27" s="1"/>
  <c r="Q41" i="27" s="1"/>
  <c r="Q42" i="27"/>
  <c r="V42" i="27"/>
  <c r="V20" i="27"/>
  <c r="Q24" i="27"/>
  <c r="Y26" i="27"/>
  <c r="Q31" i="27"/>
  <c r="X32" i="27"/>
  <c r="Q34" i="27"/>
  <c r="V44" i="27"/>
  <c r="W20" i="27"/>
  <c r="O20" i="27" s="1"/>
  <c r="Q20" i="27" s="1"/>
  <c r="Q22" i="27"/>
  <c r="N31" i="27"/>
  <c r="Y32" i="27"/>
  <c r="Q37" i="27"/>
  <c r="U26" i="27"/>
  <c r="T26" i="27"/>
  <c r="T38" i="27"/>
  <c r="AA38" i="27" s="1"/>
  <c r="X20" i="27"/>
  <c r="AA24" i="27"/>
  <c r="Q36" i="27"/>
  <c r="Q39" i="27"/>
  <c r="Q49" i="27"/>
  <c r="Q28" i="27"/>
  <c r="Y24" i="27"/>
  <c r="T30" i="27"/>
  <c r="N30" i="27" s="1"/>
  <c r="Y30" i="27"/>
  <c r="X41" i="27"/>
  <c r="Y42" i="27"/>
  <c r="P19" i="27"/>
  <c r="Q19" i="27"/>
  <c r="BH37" i="27"/>
  <c r="AZ37" i="27"/>
  <c r="AV37" i="27"/>
  <c r="BD37" i="27"/>
  <c r="AO37" i="27"/>
  <c r="E50" i="27"/>
  <c r="M45" i="27"/>
  <c r="AO20" i="27"/>
  <c r="BD20" i="27"/>
  <c r="AV20" i="27"/>
  <c r="BH20" i="27"/>
  <c r="AZ20" i="27"/>
  <c r="BH28" i="27"/>
  <c r="AV28" i="27"/>
  <c r="BD28" i="27"/>
  <c r="AZ28" i="27"/>
  <c r="AO28" i="27"/>
  <c r="BH31" i="27"/>
  <c r="AV31" i="27"/>
  <c r="BD31" i="27"/>
  <c r="AZ31" i="27"/>
  <c r="AO31" i="27"/>
  <c r="BH43" i="27"/>
  <c r="AZ43" i="27"/>
  <c r="BD43" i="27"/>
  <c r="AO43" i="27"/>
  <c r="AV43" i="27"/>
  <c r="BD33" i="27"/>
  <c r="AO33" i="27"/>
  <c r="BH33" i="27"/>
  <c r="AZ33" i="27"/>
  <c r="AV33" i="27"/>
  <c r="Q25" i="27"/>
  <c r="N26" i="27"/>
  <c r="P26" i="27" s="1"/>
  <c r="AA26" i="27"/>
  <c r="BD24" i="27"/>
  <c r="AV24" i="27"/>
  <c r="AZ24" i="27"/>
  <c r="BH24" i="27"/>
  <c r="AO24" i="27"/>
  <c r="AZ26" i="27"/>
  <c r="AO26" i="27"/>
  <c r="BH26" i="27"/>
  <c r="AV26" i="27"/>
  <c r="BD26" i="27"/>
  <c r="BH29" i="27"/>
  <c r="AZ29" i="27"/>
  <c r="AV29" i="27"/>
  <c r="BD29" i="27"/>
  <c r="AO29" i="27"/>
  <c r="BH32" i="27"/>
  <c r="AZ32" i="27"/>
  <c r="BD32" i="27"/>
  <c r="AO32" i="27"/>
  <c r="AV32" i="27"/>
  <c r="S21" i="27"/>
  <c r="AI21" i="27" s="1"/>
  <c r="AV23" i="27"/>
  <c r="N24" i="27"/>
  <c r="P24" i="27" s="1"/>
  <c r="BI25" i="27"/>
  <c r="AV25" i="27"/>
  <c r="AK52" i="27"/>
  <c r="AA36" i="27"/>
  <c r="T37" i="27"/>
  <c r="AO40" i="27"/>
  <c r="B31" i="27"/>
  <c r="L31" i="27" s="1"/>
  <c r="G31" i="27"/>
  <c r="V32" i="27"/>
  <c r="U32" i="27"/>
  <c r="U44" i="27"/>
  <c r="X44" i="27"/>
  <c r="W44" i="27"/>
  <c r="O44" i="27" s="1"/>
  <c r="Q44" i="27" s="1"/>
  <c r="X45" i="27"/>
  <c r="W45" i="27"/>
  <c r="G46" i="27"/>
  <c r="G52" i="27" s="1"/>
  <c r="C46" i="27"/>
  <c r="B46" i="27"/>
  <c r="L46" i="27" s="1"/>
  <c r="U47" i="27"/>
  <c r="W47" i="27"/>
  <c r="O47" i="27" s="1"/>
  <c r="V47" i="27"/>
  <c r="T47" i="27"/>
  <c r="AA30" i="27"/>
  <c r="Y36" i="27"/>
  <c r="BD22" i="27"/>
  <c r="AO23" i="27"/>
  <c r="BH23" i="27"/>
  <c r="L25" i="27"/>
  <c r="AA25" i="27"/>
  <c r="AW25" i="27"/>
  <c r="AO27" i="27"/>
  <c r="BD27" i="27"/>
  <c r="AV27" i="27"/>
  <c r="AA29" i="27"/>
  <c r="N84" i="27"/>
  <c r="N77" i="27"/>
  <c r="S30" i="27"/>
  <c r="AI30" i="27" s="1"/>
  <c r="K30" i="27"/>
  <c r="BE30" i="27"/>
  <c r="AV34" i="27"/>
  <c r="E51" i="27"/>
  <c r="S44" i="27"/>
  <c r="AI44" i="27" s="1"/>
  <c r="F50" i="27"/>
  <c r="AV19" i="27"/>
  <c r="BD19" i="27"/>
  <c r="AV22" i="27"/>
  <c r="C53" i="27"/>
  <c r="AX25" i="27"/>
  <c r="BH27" i="27"/>
  <c r="L30" i="27"/>
  <c r="S35" i="27"/>
  <c r="AI35" i="27" s="1"/>
  <c r="K35" i="27"/>
  <c r="AV38" i="27"/>
  <c r="S39" i="27"/>
  <c r="AI39" i="27" s="1"/>
  <c r="K39" i="27"/>
  <c r="AW45" i="27"/>
  <c r="AW50" i="27" s="1"/>
  <c r="AO19" i="27"/>
  <c r="AO22" i="27"/>
  <c r="K33" i="27"/>
  <c r="BH34" i="27"/>
  <c r="AZ34" i="27"/>
  <c r="BD34" i="27"/>
  <c r="BH40" i="27"/>
  <c r="AZ40" i="27"/>
  <c r="BF51" i="27"/>
  <c r="Q46" i="27"/>
  <c r="U38" i="27"/>
  <c r="X38" i="27"/>
  <c r="BH22" i="27"/>
  <c r="K24" i="27"/>
  <c r="E53" i="27"/>
  <c r="M30" i="27"/>
  <c r="BB30" i="27"/>
  <c r="S36" i="27"/>
  <c r="AI36" i="27" s="1"/>
  <c r="K36" i="27"/>
  <c r="AK50" i="27"/>
  <c r="BA45" i="27"/>
  <c r="BA50" i="27" s="1"/>
  <c r="AP26" i="27"/>
  <c r="AX26" i="27" s="1"/>
  <c r="AQ32" i="27"/>
  <c r="BB32" i="27" s="1"/>
  <c r="AP32" i="27"/>
  <c r="AX32" i="27" s="1"/>
  <c r="D33" i="27"/>
  <c r="D53" i="27" s="1"/>
  <c r="AM33" i="27"/>
  <c r="BI33" i="27" s="1"/>
  <c r="BI52" i="27" s="1"/>
  <c r="AP38" i="27"/>
  <c r="AX38" i="27" s="1"/>
  <c r="Y38" i="27"/>
  <c r="AQ38" i="27"/>
  <c r="BB38" i="27" s="1"/>
  <c r="AM39" i="27"/>
  <c r="BI39" i="27" s="1"/>
  <c r="AL39" i="27"/>
  <c r="BE39" i="27" s="1"/>
  <c r="D39" i="27"/>
  <c r="AZ19" i="27"/>
  <c r="K26" i="27"/>
  <c r="F52" i="27"/>
  <c r="AJ52" i="27"/>
  <c r="AW30" i="27"/>
  <c r="BF30" i="27"/>
  <c r="BF52" i="27" s="1"/>
  <c r="AO38" i="27"/>
  <c r="BD38" i="27"/>
  <c r="BH38" i="27"/>
  <c r="C51" i="27"/>
  <c r="BI40" i="27"/>
  <c r="AO48" i="27"/>
  <c r="BD48" i="27"/>
  <c r="AV48" i="27"/>
  <c r="BH48" i="27"/>
  <c r="B45" i="27"/>
  <c r="B51" i="27" s="1"/>
  <c r="D45" i="27"/>
  <c r="E47" i="27"/>
  <c r="M47" i="27" s="1"/>
  <c r="Q47" i="27" s="1"/>
  <c r="B47" i="27"/>
  <c r="L47" i="27" s="1"/>
  <c r="F47" i="27"/>
  <c r="F53" i="27" s="1"/>
  <c r="D47" i="27"/>
  <c r="G47" i="27"/>
  <c r="G50" i="27" s="1"/>
  <c r="W48" i="27"/>
  <c r="O48" i="27" s="1"/>
  <c r="Q48" i="27" s="1"/>
  <c r="V48" i="27"/>
  <c r="U48" i="27"/>
  <c r="AQ37" i="27"/>
  <c r="BB37" i="27" s="1"/>
  <c r="X47" i="27"/>
  <c r="T48" i="27"/>
  <c r="AS48" i="27"/>
  <c r="BJ48" i="27" s="1"/>
  <c r="Y48" i="27"/>
  <c r="AQ48" i="27"/>
  <c r="BB48" i="27" s="1"/>
  <c r="AM49" i="27"/>
  <c r="BI49" i="27" s="1"/>
  <c r="D49" i="27"/>
  <c r="AL49" i="27"/>
  <c r="BE49" i="27" s="1"/>
  <c r="AP48" i="27"/>
  <c r="AX48" i="27" s="1"/>
  <c r="AK53" i="27"/>
  <c r="BA25" i="27"/>
  <c r="AM52" i="27"/>
  <c r="S42" i="27"/>
  <c r="AI42" i="27" s="1"/>
  <c r="K42" i="27"/>
  <c r="N75" i="27"/>
  <c r="S45" i="27"/>
  <c r="AI45" i="27" s="1"/>
  <c r="N82" i="27"/>
  <c r="K45" i="27"/>
  <c r="AQ50" i="27"/>
  <c r="BB45" i="27"/>
  <c r="BH46" i="27"/>
  <c r="AZ46" i="27"/>
  <c r="AO46" i="27"/>
  <c r="BD46" i="27"/>
  <c r="AV46" i="27"/>
  <c r="W40" i="27"/>
  <c r="V40" i="27"/>
  <c r="C45" i="27"/>
  <c r="Y45" i="27"/>
  <c r="AJ51" i="27"/>
  <c r="AL45" i="27"/>
  <c r="F51" i="27"/>
  <c r="C47" i="27"/>
  <c r="C52" i="27" s="1"/>
  <c r="AP47" i="27"/>
  <c r="AX47" i="27" s="1"/>
  <c r="Y47" i="27"/>
  <c r="D48" i="27"/>
  <c r="AM48" i="27"/>
  <c r="BI48" i="27" s="1"/>
  <c r="AL48" i="27"/>
  <c r="BE48" i="27" s="1"/>
  <c r="AK51" i="27"/>
  <c r="AR51" i="27"/>
  <c r="BA40" i="27"/>
  <c r="BA51" i="27" s="1"/>
  <c r="BD47" i="27"/>
  <c r="AV47" i="27"/>
  <c r="BH47" i="27"/>
  <c r="AQ46" i="27"/>
  <c r="BB46" i="27" s="1"/>
  <c r="Y46" i="27"/>
  <c r="AM47" i="27"/>
  <c r="BI47" i="27" s="1"/>
  <c r="AL47" i="27"/>
  <c r="BE47" i="27" s="1"/>
  <c r="D46" i="27"/>
  <c r="AM46" i="27"/>
  <c r="BI46" i="27" s="1"/>
  <c r="AP44" i="27"/>
  <c r="AX44" i="27" s="1"/>
  <c r="X48" i="27"/>
  <c r="AP49" i="27"/>
  <c r="AX49" i="27" s="1"/>
  <c r="AQ49" i="27"/>
  <c r="BB49" i="27" s="1"/>
  <c r="Y49" i="27"/>
  <c r="AS20" i="26"/>
  <c r="BJ20" i="26" s="1"/>
  <c r="AP20" i="26"/>
  <c r="AX20" i="26" s="1"/>
  <c r="AS29" i="26"/>
  <c r="BJ29" i="26" s="1"/>
  <c r="T29" i="26"/>
  <c r="AA29" i="26" s="1"/>
  <c r="AP29" i="26"/>
  <c r="AX29" i="26" s="1"/>
  <c r="AP24" i="26"/>
  <c r="AX24" i="26" s="1"/>
  <c r="AP32" i="26"/>
  <c r="AX32" i="26" s="1"/>
  <c r="AS32" i="26"/>
  <c r="BJ32" i="26" s="1"/>
  <c r="AS24" i="26"/>
  <c r="BJ24" i="26" s="1"/>
  <c r="AP35" i="26"/>
  <c r="AX35" i="26" s="1"/>
  <c r="AS35" i="26"/>
  <c r="BJ35" i="26" s="1"/>
  <c r="T35" i="26"/>
  <c r="AA35" i="26" s="1"/>
  <c r="AS42" i="26"/>
  <c r="BJ42" i="26" s="1"/>
  <c r="T25" i="26"/>
  <c r="V27" i="26"/>
  <c r="AS30" i="26"/>
  <c r="BJ30" i="26" s="1"/>
  <c r="AS31" i="26"/>
  <c r="BJ31" i="26" s="1"/>
  <c r="AQ32" i="26"/>
  <c r="BB32" i="26" s="1"/>
  <c r="Q34" i="26"/>
  <c r="AQ35" i="26"/>
  <c r="BB35" i="26" s="1"/>
  <c r="Q37" i="26"/>
  <c r="V37" i="26"/>
  <c r="AR40" i="26"/>
  <c r="BF40" i="26" s="1"/>
  <c r="AS36" i="26"/>
  <c r="BJ36" i="26" s="1"/>
  <c r="Q21" i="26"/>
  <c r="V21" i="26"/>
  <c r="AQ29" i="26"/>
  <c r="BB29" i="26" s="1"/>
  <c r="Q49" i="26"/>
  <c r="AQ20" i="26"/>
  <c r="BB20" i="26" s="1"/>
  <c r="T31" i="26"/>
  <c r="N31" i="26" s="1"/>
  <c r="V127" i="26"/>
  <c r="V130" i="26"/>
  <c r="V142" i="26"/>
  <c r="V145" i="26"/>
  <c r="AP41" i="26" s="1"/>
  <c r="AX41" i="26" s="1"/>
  <c r="AR24" i="26"/>
  <c r="BF24" i="26" s="1"/>
  <c r="AR33" i="26"/>
  <c r="BF33" i="26" s="1"/>
  <c r="V42" i="26"/>
  <c r="AR45" i="26"/>
  <c r="V24" i="26"/>
  <c r="Q29" i="26"/>
  <c r="AP30" i="26"/>
  <c r="V39" i="26"/>
  <c r="AR42" i="26"/>
  <c r="BF42" i="26" s="1"/>
  <c r="AR43" i="26"/>
  <c r="BF43" i="26" s="1"/>
  <c r="Q25" i="26"/>
  <c r="AR48" i="26"/>
  <c r="BF48" i="26" s="1"/>
  <c r="X20" i="26"/>
  <c r="X38" i="26"/>
  <c r="V44" i="26"/>
  <c r="Y19" i="26"/>
  <c r="AS19" i="26"/>
  <c r="BJ19" i="26" s="1"/>
  <c r="U24" i="26"/>
  <c r="Y26" i="26"/>
  <c r="Q27" i="26"/>
  <c r="P29" i="26"/>
  <c r="W30" i="26"/>
  <c r="Q32" i="26"/>
  <c r="Q35" i="26"/>
  <c r="V36" i="26"/>
  <c r="X44" i="26"/>
  <c r="U48" i="26"/>
  <c r="U50" i="26" s="1"/>
  <c r="N29" i="26"/>
  <c r="X30" i="26"/>
  <c r="X53" i="26" s="1"/>
  <c r="U38" i="26"/>
  <c r="Q43" i="26"/>
  <c r="V48" i="26"/>
  <c r="V20" i="26"/>
  <c r="U20" i="26"/>
  <c r="Q23" i="26"/>
  <c r="N24" i="26"/>
  <c r="P24" i="26" s="1"/>
  <c r="P31" i="26"/>
  <c r="T32" i="26"/>
  <c r="AA32" i="26" s="1"/>
  <c r="V38" i="26"/>
  <c r="Q39" i="26"/>
  <c r="U42" i="26"/>
  <c r="AA43" i="26"/>
  <c r="Q48" i="26"/>
  <c r="T20" i="26"/>
  <c r="N20" i="26" s="1"/>
  <c r="P20" i="26" s="1"/>
  <c r="T26" i="26"/>
  <c r="Y32" i="26"/>
  <c r="T38" i="26"/>
  <c r="N38" i="26" s="1"/>
  <c r="P38" i="26" s="1"/>
  <c r="Y44" i="26"/>
  <c r="AA48" i="26"/>
  <c r="W20" i="26"/>
  <c r="O20" i="26" s="1"/>
  <c r="U26" i="26"/>
  <c r="U32" i="26"/>
  <c r="W38" i="26"/>
  <c r="O38" i="26" s="1"/>
  <c r="Q38" i="26" s="1"/>
  <c r="U44" i="26"/>
  <c r="V26" i="26"/>
  <c r="AA31" i="26"/>
  <c r="Q24" i="26"/>
  <c r="X50" i="26"/>
  <c r="Y42" i="26"/>
  <c r="Q19" i="26"/>
  <c r="BH24" i="26"/>
  <c r="AZ24" i="26"/>
  <c r="AO24" i="26"/>
  <c r="BD24" i="26"/>
  <c r="AV24" i="26"/>
  <c r="BD20" i="26"/>
  <c r="AV20" i="26"/>
  <c r="BH20" i="26"/>
  <c r="AZ20" i="26"/>
  <c r="AO20" i="26"/>
  <c r="BD23" i="26"/>
  <c r="AV23" i="26"/>
  <c r="BH23" i="26"/>
  <c r="AZ23" i="26"/>
  <c r="AO23" i="26"/>
  <c r="AO31" i="26"/>
  <c r="BD31" i="26"/>
  <c r="AZ31" i="26"/>
  <c r="BH31" i="26"/>
  <c r="AV31" i="26"/>
  <c r="BH33" i="26"/>
  <c r="AZ33" i="26"/>
  <c r="AO33" i="26"/>
  <c r="AV33" i="26"/>
  <c r="BD33" i="26"/>
  <c r="BH40" i="26"/>
  <c r="AZ40" i="26"/>
  <c r="BD40" i="26"/>
  <c r="AO40" i="26"/>
  <c r="AV40" i="26"/>
  <c r="Q41" i="26"/>
  <c r="BH21" i="26"/>
  <c r="AZ21" i="26"/>
  <c r="AO21" i="26"/>
  <c r="BD21" i="26"/>
  <c r="AV21" i="26"/>
  <c r="BD26" i="26"/>
  <c r="AV26" i="26"/>
  <c r="BH26" i="26"/>
  <c r="AZ26" i="26"/>
  <c r="AO26" i="26"/>
  <c r="BD29" i="26"/>
  <c r="AV29" i="26"/>
  <c r="BH29" i="26"/>
  <c r="AZ29" i="26"/>
  <c r="AO29" i="26"/>
  <c r="P30" i="26"/>
  <c r="P19" i="26"/>
  <c r="L25" i="26"/>
  <c r="BH27" i="26"/>
  <c r="AZ27" i="26"/>
  <c r="AO27" i="26"/>
  <c r="BD27" i="26"/>
  <c r="AV27" i="26"/>
  <c r="AO34" i="26"/>
  <c r="BD34" i="26"/>
  <c r="AZ34" i="26"/>
  <c r="BH34" i="26"/>
  <c r="AV34" i="26"/>
  <c r="AO41" i="26"/>
  <c r="AZ41" i="26"/>
  <c r="AV41" i="26"/>
  <c r="BH41" i="26"/>
  <c r="BD41" i="26"/>
  <c r="Q20" i="26"/>
  <c r="Q22" i="26"/>
  <c r="AA20" i="26"/>
  <c r="N26" i="26"/>
  <c r="P26" i="26" s="1"/>
  <c r="AA26" i="26"/>
  <c r="Q26" i="26"/>
  <c r="Q28" i="26"/>
  <c r="BJ25" i="26"/>
  <c r="BB25" i="26"/>
  <c r="N37" i="26"/>
  <c r="P37" i="26" s="1"/>
  <c r="AA37" i="26"/>
  <c r="F19" i="26"/>
  <c r="AZ19" i="26"/>
  <c r="BH19" i="26"/>
  <c r="K21" i="26"/>
  <c r="AL21" i="26"/>
  <c r="BE21" i="26" s="1"/>
  <c r="AZ22" i="26"/>
  <c r="BH22" i="26"/>
  <c r="K24" i="26"/>
  <c r="F25" i="26"/>
  <c r="AZ25" i="26"/>
  <c r="BH25" i="26"/>
  <c r="K27" i="26"/>
  <c r="AL27" i="26"/>
  <c r="BE27" i="26" s="1"/>
  <c r="AZ28" i="26"/>
  <c r="BH28" i="26"/>
  <c r="AA30" i="26"/>
  <c r="E31" i="26"/>
  <c r="M31" i="26" s="1"/>
  <c r="Q31" i="26" s="1"/>
  <c r="D32" i="26"/>
  <c r="V32" i="26"/>
  <c r="AS38" i="26"/>
  <c r="BJ38" i="26" s="1"/>
  <c r="K44" i="26"/>
  <c r="S44" i="26"/>
  <c r="AI44" i="26" s="1"/>
  <c r="N75" i="26"/>
  <c r="N82" i="26"/>
  <c r="S45" i="26"/>
  <c r="AI45" i="26" s="1"/>
  <c r="K45" i="26"/>
  <c r="AJ50" i="26"/>
  <c r="AW45" i="26"/>
  <c r="AW50" i="26" s="1"/>
  <c r="BA45" i="26"/>
  <c r="BA50" i="26" s="1"/>
  <c r="N78" i="26"/>
  <c r="N85" i="26"/>
  <c r="AK53" i="26"/>
  <c r="BA25" i="26"/>
  <c r="AX30" i="26"/>
  <c r="N35" i="26"/>
  <c r="P35" i="26" s="1"/>
  <c r="S36" i="26"/>
  <c r="AI36" i="26" s="1"/>
  <c r="K36" i="26"/>
  <c r="BH37" i="26"/>
  <c r="AZ37" i="26"/>
  <c r="BD37" i="26"/>
  <c r="AO37" i="26"/>
  <c r="S42" i="26"/>
  <c r="AI42" i="26" s="1"/>
  <c r="K42" i="26"/>
  <c r="N43" i="26"/>
  <c r="P43" i="26" s="1"/>
  <c r="AJ53" i="26"/>
  <c r="K25" i="26"/>
  <c r="G31" i="26"/>
  <c r="G53" i="26" s="1"/>
  <c r="Y31" i="26"/>
  <c r="F32" i="26"/>
  <c r="W33" i="26"/>
  <c r="O33" i="26" s="1"/>
  <c r="Q33" i="26" s="1"/>
  <c r="S38" i="26"/>
  <c r="AI38" i="26" s="1"/>
  <c r="M40" i="26"/>
  <c r="Q42" i="26"/>
  <c r="AO43" i="26"/>
  <c r="N48" i="26"/>
  <c r="AV19" i="26"/>
  <c r="AV22" i="26"/>
  <c r="C53" i="26"/>
  <c r="AV25" i="26"/>
  <c r="AV28" i="26"/>
  <c r="O30" i="26"/>
  <c r="AK52" i="26"/>
  <c r="K31" i="26"/>
  <c r="S32" i="26"/>
  <c r="AI32" i="26" s="1"/>
  <c r="C36" i="26"/>
  <c r="C52" i="26" s="1"/>
  <c r="B36" i="26"/>
  <c r="L36" i="26" s="1"/>
  <c r="G36" i="26"/>
  <c r="G52" i="26" s="1"/>
  <c r="F36" i="26"/>
  <c r="BE40" i="26"/>
  <c r="AA19" i="26"/>
  <c r="AA25" i="26"/>
  <c r="N84" i="26"/>
  <c r="N77" i="26"/>
  <c r="Q36" i="26"/>
  <c r="BI40" i="26"/>
  <c r="AW51" i="26"/>
  <c r="BH43" i="26"/>
  <c r="AZ43" i="26"/>
  <c r="AV43" i="26"/>
  <c r="AP38" i="26"/>
  <c r="AX38" i="26" s="1"/>
  <c r="AM39" i="26"/>
  <c r="BI39" i="26" s="1"/>
  <c r="AL39" i="26"/>
  <c r="BE39" i="26" s="1"/>
  <c r="T44" i="26"/>
  <c r="AS44" i="26"/>
  <c r="BJ44" i="26" s="1"/>
  <c r="AP44" i="26"/>
  <c r="AX44" i="26" s="1"/>
  <c r="AM45" i="26"/>
  <c r="AL45" i="26"/>
  <c r="D45" i="26"/>
  <c r="N25" i="26"/>
  <c r="AX25" i="26"/>
  <c r="B52" i="26"/>
  <c r="K30" i="26"/>
  <c r="S30" i="26"/>
  <c r="AI30" i="26" s="1"/>
  <c r="BE30" i="26"/>
  <c r="K33" i="26"/>
  <c r="AO35" i="26"/>
  <c r="AV35" i="26"/>
  <c r="BH35" i="26"/>
  <c r="BD35" i="26"/>
  <c r="C51" i="26"/>
  <c r="O45" i="26"/>
  <c r="E44" i="26"/>
  <c r="M44" i="26" s="1"/>
  <c r="Q44" i="26" s="1"/>
  <c r="G44" i="26"/>
  <c r="AQ37" i="26"/>
  <c r="BB37" i="26" s="1"/>
  <c r="AP37" i="26"/>
  <c r="AX37" i="26" s="1"/>
  <c r="D38" i="26"/>
  <c r="D52" i="26" s="1"/>
  <c r="AM38" i="26"/>
  <c r="BI38" i="26" s="1"/>
  <c r="AL38" i="26"/>
  <c r="BE38" i="26" s="1"/>
  <c r="AQ43" i="26"/>
  <c r="BB43" i="26" s="1"/>
  <c r="Y43" i="26"/>
  <c r="D44" i="26"/>
  <c r="T49" i="26"/>
  <c r="AS49" i="26"/>
  <c r="BJ49" i="26" s="1"/>
  <c r="E46" i="26"/>
  <c r="M46" i="26" s="1"/>
  <c r="Q46" i="26" s="1"/>
  <c r="G46" i="26"/>
  <c r="F46" i="26"/>
  <c r="F50" i="26" s="1"/>
  <c r="Y36" i="26"/>
  <c r="Y48" i="26"/>
  <c r="AQ48" i="26"/>
  <c r="BB48" i="26" s="1"/>
  <c r="AP48" i="26"/>
  <c r="AX48" i="26" s="1"/>
  <c r="T36" i="26"/>
  <c r="D40" i="26"/>
  <c r="V41" i="26"/>
  <c r="BF45" i="26"/>
  <c r="V47" i="26"/>
  <c r="V50" i="26" s="1"/>
  <c r="AJ52" i="26"/>
  <c r="U36" i="26"/>
  <c r="S39" i="26"/>
  <c r="AI39" i="26" s="1"/>
  <c r="K39" i="26"/>
  <c r="X51" i="26"/>
  <c r="T42" i="26"/>
  <c r="AP42" i="26"/>
  <c r="AX42" i="26" s="1"/>
  <c r="AO46" i="26"/>
  <c r="BD46" i="26"/>
  <c r="AV46" i="26"/>
  <c r="W47" i="26"/>
  <c r="O47" i="26" s="1"/>
  <c r="Q47" i="26" s="1"/>
  <c r="BD48" i="26"/>
  <c r="AV48" i="26"/>
  <c r="D49" i="26"/>
  <c r="AL49" i="26"/>
  <c r="BE49" i="26" s="1"/>
  <c r="G40" i="26"/>
  <c r="F40" i="26"/>
  <c r="U41" i="26"/>
  <c r="AQ45" i="26"/>
  <c r="Y45" i="26"/>
  <c r="D46" i="26"/>
  <c r="AM46" i="26"/>
  <c r="BI46" i="26" s="1"/>
  <c r="AL46" i="26"/>
  <c r="BE46" i="26" s="1"/>
  <c r="AJ51" i="26"/>
  <c r="AO47" i="26"/>
  <c r="BD47" i="26"/>
  <c r="AV47" i="26"/>
  <c r="N76" i="26"/>
  <c r="T47" i="26"/>
  <c r="AS47" i="26"/>
  <c r="BJ47" i="26" s="1"/>
  <c r="Y47" i="26"/>
  <c r="AM48" i="26"/>
  <c r="BI48" i="26" s="1"/>
  <c r="AL48" i="26"/>
  <c r="BE48" i="26" s="1"/>
  <c r="AK51" i="26"/>
  <c r="BA40" i="26"/>
  <c r="BA51" i="26" s="1"/>
  <c r="C50" i="26"/>
  <c r="L45" i="26"/>
  <c r="AZ47" i="26"/>
  <c r="Y46" i="26"/>
  <c r="D47" i="26"/>
  <c r="AM47" i="26"/>
  <c r="BI47" i="26" s="1"/>
  <c r="AL47" i="26"/>
  <c r="BE47" i="26" s="1"/>
  <c r="AQ49" i="26"/>
  <c r="BB49" i="26" s="1"/>
  <c r="AP49" i="26"/>
  <c r="AX49" i="26" s="1"/>
  <c r="Y49" i="26"/>
  <c r="G48" i="26"/>
  <c r="G50" i="26" s="1"/>
  <c r="B48" i="26"/>
  <c r="L48" i="26" s="1"/>
  <c r="AP24" i="25"/>
  <c r="AX24" i="25" s="1"/>
  <c r="T24" i="25"/>
  <c r="N24" i="25" s="1"/>
  <c r="AS35" i="25"/>
  <c r="BJ35" i="25" s="1"/>
  <c r="AP32" i="25"/>
  <c r="AX32" i="25" s="1"/>
  <c r="AS32" i="25"/>
  <c r="BJ32" i="25" s="1"/>
  <c r="T32" i="25"/>
  <c r="N32" i="25" s="1"/>
  <c r="P32" i="25" s="1"/>
  <c r="AS41" i="25"/>
  <c r="BJ41" i="25" s="1"/>
  <c r="T41" i="25"/>
  <c r="N41" i="25" s="1"/>
  <c r="P41" i="25" s="1"/>
  <c r="AP41" i="25"/>
  <c r="AS20" i="25"/>
  <c r="BJ20" i="25" s="1"/>
  <c r="AP20" i="25"/>
  <c r="AX20" i="25" s="1"/>
  <c r="AP29" i="25"/>
  <c r="AX29" i="25" s="1"/>
  <c r="AS29" i="25"/>
  <c r="BJ29" i="25" s="1"/>
  <c r="T29" i="25"/>
  <c r="N29" i="25" s="1"/>
  <c r="P29" i="25" s="1"/>
  <c r="BF50" i="25"/>
  <c r="T21" i="25"/>
  <c r="N21" i="25" s="1"/>
  <c r="P21" i="25" s="1"/>
  <c r="AP21" i="25"/>
  <c r="AX21" i="25" s="1"/>
  <c r="AP30" i="25"/>
  <c r="AX30" i="25" s="1"/>
  <c r="AP39" i="25"/>
  <c r="AX39" i="25" s="1"/>
  <c r="AP48" i="25"/>
  <c r="AX48" i="25" s="1"/>
  <c r="AS26" i="25"/>
  <c r="BJ26" i="25" s="1"/>
  <c r="AP26" i="25"/>
  <c r="AX26" i="25" s="1"/>
  <c r="AS44" i="25"/>
  <c r="BJ44" i="25" s="1"/>
  <c r="AP44" i="25"/>
  <c r="AX44" i="25" s="1"/>
  <c r="AP27" i="25"/>
  <c r="AX27" i="25" s="1"/>
  <c r="AP45" i="25"/>
  <c r="AX45" i="25" s="1"/>
  <c r="T45" i="25"/>
  <c r="Q31" i="25"/>
  <c r="AQ20" i="25"/>
  <c r="BB20" i="25" s="1"/>
  <c r="V21" i="25"/>
  <c r="AR24" i="25"/>
  <c r="BF24" i="25" s="1"/>
  <c r="AP25" i="25"/>
  <c r="AX25" i="25" s="1"/>
  <c r="P27" i="25"/>
  <c r="AS33" i="25"/>
  <c r="BJ33" i="25" s="1"/>
  <c r="V36" i="25"/>
  <c r="V37" i="25"/>
  <c r="AR39" i="25"/>
  <c r="BF39" i="25" s="1"/>
  <c r="T43" i="25"/>
  <c r="N43" i="25" s="1"/>
  <c r="P43" i="25" s="1"/>
  <c r="AQ44" i="25"/>
  <c r="BB44" i="25" s="1"/>
  <c r="AP46" i="25"/>
  <c r="AX46" i="25" s="1"/>
  <c r="Y48" i="25"/>
  <c r="AS45" i="25"/>
  <c r="T46" i="25"/>
  <c r="N46" i="25" s="1"/>
  <c r="Y22" i="25"/>
  <c r="W34" i="25"/>
  <c r="O34" i="25" s="1"/>
  <c r="Q34" i="25" s="1"/>
  <c r="V40" i="25"/>
  <c r="W46" i="25"/>
  <c r="O46" i="25" s="1"/>
  <c r="T22" i="25"/>
  <c r="AA22" i="25" s="1"/>
  <c r="AS24" i="25"/>
  <c r="BJ24" i="25" s="1"/>
  <c r="AQ26" i="25"/>
  <c r="BB26" i="25" s="1"/>
  <c r="AQ29" i="25"/>
  <c r="BB29" i="25" s="1"/>
  <c r="AS31" i="25"/>
  <c r="BJ31" i="25" s="1"/>
  <c r="V39" i="25"/>
  <c r="T40" i="25"/>
  <c r="N40" i="25" s="1"/>
  <c r="AQ41" i="25"/>
  <c r="BB41" i="25" s="1"/>
  <c r="AP37" i="25"/>
  <c r="AX37" i="25" s="1"/>
  <c r="X35" i="25"/>
  <c r="V127" i="25"/>
  <c r="V139" i="25"/>
  <c r="AP35" i="25" s="1"/>
  <c r="AX35" i="25" s="1"/>
  <c r="V142" i="25"/>
  <c r="AP38" i="25" s="1"/>
  <c r="AX38" i="25" s="1"/>
  <c r="AR27" i="25"/>
  <c r="BF27" i="25" s="1"/>
  <c r="AP28" i="25"/>
  <c r="AX28" i="25" s="1"/>
  <c r="AR30" i="25"/>
  <c r="AR52" i="25" s="1"/>
  <c r="P37" i="25"/>
  <c r="P39" i="25"/>
  <c r="V45" i="25"/>
  <c r="AS25" i="25"/>
  <c r="BJ25" i="25" s="1"/>
  <c r="AS27" i="25"/>
  <c r="BJ27" i="25" s="1"/>
  <c r="AR42" i="25"/>
  <c r="BF42" i="25" s="1"/>
  <c r="V137" i="25"/>
  <c r="Y39" i="25"/>
  <c r="V48" i="25"/>
  <c r="V50" i="25" s="1"/>
  <c r="V20" i="25"/>
  <c r="T44" i="25"/>
  <c r="N44" i="25" s="1"/>
  <c r="P44" i="25" s="1"/>
  <c r="AP19" i="25"/>
  <c r="AX19" i="25" s="1"/>
  <c r="AS19" i="25"/>
  <c r="BJ19" i="25" s="1"/>
  <c r="T19" i="25"/>
  <c r="AA19" i="25" s="1"/>
  <c r="Q42" i="25"/>
  <c r="X20" i="25"/>
  <c r="AA21" i="25"/>
  <c r="U22" i="25"/>
  <c r="Y23" i="25"/>
  <c r="U24" i="25"/>
  <c r="Y26" i="25"/>
  <c r="W29" i="25"/>
  <c r="O29" i="25" s="1"/>
  <c r="Q29" i="25" s="1"/>
  <c r="U30" i="25"/>
  <c r="N31" i="25"/>
  <c r="U32" i="25"/>
  <c r="AA34" i="25"/>
  <c r="T35" i="25"/>
  <c r="T36" i="25"/>
  <c r="N36" i="25" s="1"/>
  <c r="P36" i="25" s="1"/>
  <c r="Y38" i="25"/>
  <c r="X40" i="25"/>
  <c r="W41" i="25"/>
  <c r="O41" i="25" s="1"/>
  <c r="T42" i="25"/>
  <c r="V44" i="25"/>
  <c r="Q48" i="25"/>
  <c r="U34" i="25"/>
  <c r="Y28" i="25"/>
  <c r="P31" i="25"/>
  <c r="Q19" i="25"/>
  <c r="Y20" i="25"/>
  <c r="T26" i="25"/>
  <c r="N26" i="25" s="1"/>
  <c r="P26" i="25" s="1"/>
  <c r="V32" i="25"/>
  <c r="T38" i="25"/>
  <c r="N38" i="25" s="1"/>
  <c r="W44" i="25"/>
  <c r="O44" i="25" s="1"/>
  <c r="Q44" i="25" s="1"/>
  <c r="AA46" i="25"/>
  <c r="T20" i="25"/>
  <c r="N20" i="25" s="1"/>
  <c r="Q21" i="25"/>
  <c r="U26" i="25"/>
  <c r="N28" i="25"/>
  <c r="P28" i="25" s="1"/>
  <c r="W32" i="25"/>
  <c r="O32" i="25" s="1"/>
  <c r="Q32" i="25" s="1"/>
  <c r="Q38" i="25"/>
  <c r="U38" i="25"/>
  <c r="Q43" i="25"/>
  <c r="X44" i="25"/>
  <c r="Y44" i="25"/>
  <c r="U20" i="25"/>
  <c r="V26" i="25"/>
  <c r="X32" i="25"/>
  <c r="V38" i="25"/>
  <c r="Q41" i="25"/>
  <c r="P20" i="25"/>
  <c r="Q22" i="25"/>
  <c r="Q28" i="25"/>
  <c r="P34" i="25"/>
  <c r="BH45" i="25"/>
  <c r="AZ45" i="25"/>
  <c r="AO45" i="25"/>
  <c r="BD45" i="25"/>
  <c r="AV45" i="25"/>
  <c r="BD20" i="25"/>
  <c r="AZ20" i="25"/>
  <c r="BH20" i="25"/>
  <c r="AO20" i="25"/>
  <c r="AV20" i="25"/>
  <c r="AZ33" i="25"/>
  <c r="AO33" i="25"/>
  <c r="BD33" i="25"/>
  <c r="BH33" i="25"/>
  <c r="AV33" i="25"/>
  <c r="AZ19" i="25"/>
  <c r="BH19" i="25"/>
  <c r="AO19" i="25"/>
  <c r="AV19" i="25"/>
  <c r="BD19" i="25"/>
  <c r="BH22" i="25"/>
  <c r="AO22" i="25"/>
  <c r="AV22" i="25"/>
  <c r="BD22" i="25"/>
  <c r="AZ22" i="25"/>
  <c r="Q23" i="25"/>
  <c r="BD21" i="25"/>
  <c r="AV21" i="25"/>
  <c r="AZ21" i="25"/>
  <c r="AW53" i="25"/>
  <c r="AA38" i="25"/>
  <c r="AV39" i="25"/>
  <c r="BD39" i="25"/>
  <c r="AZ39" i="25"/>
  <c r="BD41" i="25"/>
  <c r="AV41" i="25"/>
  <c r="BH41" i="25"/>
  <c r="AO41" i="25"/>
  <c r="AZ41" i="25"/>
  <c r="L50" i="25"/>
  <c r="Q75" i="25" s="1"/>
  <c r="F46" i="25"/>
  <c r="F50" i="25" s="1"/>
  <c r="C46" i="25"/>
  <c r="C50" i="25" s="1"/>
  <c r="B46" i="25"/>
  <c r="L46" i="25" s="1"/>
  <c r="G46" i="25"/>
  <c r="G52" i="25" s="1"/>
  <c r="V47" i="25"/>
  <c r="U47" i="25"/>
  <c r="X47" i="25"/>
  <c r="X50" i="25" s="1"/>
  <c r="W47" i="25"/>
  <c r="O47" i="25" s="1"/>
  <c r="X19" i="25"/>
  <c r="K20" i="25"/>
  <c r="BH23" i="25"/>
  <c r="AO24" i="25"/>
  <c r="F53" i="25"/>
  <c r="AV26" i="25"/>
  <c r="BH26" i="25"/>
  <c r="BJ30" i="25"/>
  <c r="AZ34" i="25"/>
  <c r="AO34" i="25"/>
  <c r="BH34" i="25"/>
  <c r="BD34" i="25"/>
  <c r="Q36" i="25"/>
  <c r="BD38" i="25"/>
  <c r="AV38" i="25"/>
  <c r="AZ38" i="25"/>
  <c r="AZ43" i="25"/>
  <c r="AO48" i="25"/>
  <c r="AZ48" i="25"/>
  <c r="BD48" i="25"/>
  <c r="AV48" i="25"/>
  <c r="AA20" i="25"/>
  <c r="AO23" i="25"/>
  <c r="AZ23" i="25"/>
  <c r="AA24" i="25"/>
  <c r="BD25" i="25"/>
  <c r="AV25" i="25"/>
  <c r="AZ25" i="25"/>
  <c r="AO26" i="25"/>
  <c r="AO27" i="25"/>
  <c r="X52" i="25"/>
  <c r="AO31" i="25"/>
  <c r="BD31" i="25"/>
  <c r="AV31" i="25"/>
  <c r="BH31" i="25"/>
  <c r="S35" i="25"/>
  <c r="AI35" i="25" s="1"/>
  <c r="K35" i="25"/>
  <c r="P38" i="25"/>
  <c r="Q39" i="25"/>
  <c r="BH39" i="25"/>
  <c r="AK51" i="25"/>
  <c r="BA40" i="25"/>
  <c r="BA51" i="25" s="1"/>
  <c r="AW51" i="25"/>
  <c r="AX41" i="25"/>
  <c r="Q45" i="25"/>
  <c r="B53" i="25"/>
  <c r="L25" i="25"/>
  <c r="AJ53" i="25"/>
  <c r="BB25" i="25"/>
  <c r="AZ26" i="25"/>
  <c r="BD27" i="25"/>
  <c r="AV27" i="25"/>
  <c r="AA27" i="25"/>
  <c r="F52" i="25"/>
  <c r="Q30" i="25"/>
  <c r="BA30" i="25"/>
  <c r="BA52" i="25" s="1"/>
  <c r="S37" i="25"/>
  <c r="AI37" i="25" s="1"/>
  <c r="K37" i="25"/>
  <c r="N76" i="25"/>
  <c r="N83" i="25"/>
  <c r="S40" i="25"/>
  <c r="AI40" i="25" s="1"/>
  <c r="K40" i="25"/>
  <c r="G51" i="25"/>
  <c r="BD43" i="25"/>
  <c r="BH43" i="25"/>
  <c r="E46" i="25"/>
  <c r="M46" i="25" s="1"/>
  <c r="Q46" i="25" s="1"/>
  <c r="E24" i="25"/>
  <c r="M24" i="25" s="1"/>
  <c r="Q24" i="25" s="1"/>
  <c r="C24" i="25"/>
  <c r="Y25" i="25"/>
  <c r="W25" i="25"/>
  <c r="AA25" i="25" s="1"/>
  <c r="BD24" i="25"/>
  <c r="AV24" i="25"/>
  <c r="M25" i="25"/>
  <c r="K27" i="25"/>
  <c r="BD28" i="25"/>
  <c r="AV28" i="25"/>
  <c r="AZ28" i="25"/>
  <c r="AO29" i="25"/>
  <c r="N84" i="25"/>
  <c r="N77" i="25"/>
  <c r="S30" i="25"/>
  <c r="AI30" i="25" s="1"/>
  <c r="N30" i="25"/>
  <c r="AA30" i="25"/>
  <c r="S32" i="25"/>
  <c r="AI32" i="25" s="1"/>
  <c r="K32" i="25"/>
  <c r="M51" i="25"/>
  <c r="R76" i="25" s="1"/>
  <c r="BI40" i="25"/>
  <c r="T47" i="25"/>
  <c r="U19" i="25"/>
  <c r="K21" i="25"/>
  <c r="AO21" i="25"/>
  <c r="BH21" i="25"/>
  <c r="B24" i="25"/>
  <c r="L24" i="25" s="1"/>
  <c r="BH24" i="25"/>
  <c r="N25" i="25"/>
  <c r="V25" i="25"/>
  <c r="AA29" i="25"/>
  <c r="L30" i="25"/>
  <c r="K30" i="25"/>
  <c r="AJ52" i="25"/>
  <c r="BE30" i="25"/>
  <c r="AV36" i="25"/>
  <c r="BD36" i="25"/>
  <c r="AZ36" i="25"/>
  <c r="AO38" i="25"/>
  <c r="AA39" i="25"/>
  <c r="AO39" i="25"/>
  <c r="U50" i="25"/>
  <c r="AK50" i="25"/>
  <c r="BA45" i="25"/>
  <c r="BA50" i="25" s="1"/>
  <c r="BH48" i="25"/>
  <c r="N78" i="25"/>
  <c r="N85" i="25"/>
  <c r="AK53" i="25"/>
  <c r="BA25" i="25"/>
  <c r="BA53" i="25" s="1"/>
  <c r="C52" i="25"/>
  <c r="F51" i="25"/>
  <c r="AL51" i="25"/>
  <c r="BE40" i="25"/>
  <c r="B50" i="25"/>
  <c r="AR50" i="25"/>
  <c r="AQ46" i="25"/>
  <c r="BB46" i="25" s="1"/>
  <c r="Y46" i="25"/>
  <c r="AM47" i="25"/>
  <c r="BI47" i="25" s="1"/>
  <c r="AL47" i="25"/>
  <c r="BE47" i="25" s="1"/>
  <c r="BE50" i="25" s="1"/>
  <c r="D47" i="25"/>
  <c r="C53" i="25"/>
  <c r="E52" i="25"/>
  <c r="D35" i="25"/>
  <c r="D52" i="25" s="1"/>
  <c r="AV42" i="25"/>
  <c r="AO44" i="25"/>
  <c r="BH44" i="25"/>
  <c r="Y34" i="25"/>
  <c r="AA37" i="25"/>
  <c r="C51" i="25"/>
  <c r="L40" i="25"/>
  <c r="AA40" i="25"/>
  <c r="AO42" i="25"/>
  <c r="AJ51" i="25"/>
  <c r="BF40" i="25"/>
  <c r="BF51" i="25" s="1"/>
  <c r="BD44" i="25"/>
  <c r="AV44" i="25"/>
  <c r="BH46" i="25"/>
  <c r="AZ46" i="25"/>
  <c r="AO46" i="25"/>
  <c r="BD46" i="25"/>
  <c r="AV46" i="25"/>
  <c r="BH47" i="25"/>
  <c r="AZ47" i="25"/>
  <c r="BD47" i="25"/>
  <c r="AV47" i="25"/>
  <c r="AO47" i="25"/>
  <c r="D49" i="25"/>
  <c r="AM49" i="25"/>
  <c r="BI49" i="25" s="1"/>
  <c r="E51" i="25"/>
  <c r="U51" i="25"/>
  <c r="Y45" i="25"/>
  <c r="AQ48" i="25"/>
  <c r="BB48" i="25" s="1"/>
  <c r="AQ47" i="25"/>
  <c r="BB47" i="25" s="1"/>
  <c r="AP47" i="25"/>
  <c r="AX47" i="25" s="1"/>
  <c r="Y47" i="25"/>
  <c r="D48" i="25"/>
  <c r="AL48" i="25"/>
  <c r="BE48" i="25" s="1"/>
  <c r="T48" i="25"/>
  <c r="AS48" i="25"/>
  <c r="BJ48" i="25" s="1"/>
  <c r="BB45" i="25"/>
  <c r="D46" i="25"/>
  <c r="D50" i="25" s="1"/>
  <c r="AM46" i="25"/>
  <c r="AM51" i="25" s="1"/>
  <c r="AJ50" i="25"/>
  <c r="AL50" i="25"/>
  <c r="BJ45" i="25"/>
  <c r="AP49" i="25"/>
  <c r="AX49" i="25" s="1"/>
  <c r="Y49" i="25"/>
  <c r="T29" i="24"/>
  <c r="N29" i="24" s="1"/>
  <c r="AS29" i="24"/>
  <c r="BJ29" i="24" s="1"/>
  <c r="AP29" i="24"/>
  <c r="AX29" i="24" s="1"/>
  <c r="AS32" i="24"/>
  <c r="BJ32" i="24" s="1"/>
  <c r="AP32" i="24"/>
  <c r="AX32" i="24" s="1"/>
  <c r="T23" i="24"/>
  <c r="N23" i="24" s="1"/>
  <c r="P23" i="24" s="1"/>
  <c r="AS23" i="24"/>
  <c r="BJ23" i="24" s="1"/>
  <c r="AP23" i="24"/>
  <c r="AX23" i="24" s="1"/>
  <c r="AA21" i="24"/>
  <c r="Q21" i="24"/>
  <c r="AS21" i="24"/>
  <c r="BJ21" i="24" s="1"/>
  <c r="AQ23" i="24"/>
  <c r="BB23" i="24" s="1"/>
  <c r="AQ32" i="24"/>
  <c r="BB32" i="24" s="1"/>
  <c r="AQ35" i="24"/>
  <c r="BB35" i="24" s="1"/>
  <c r="AS39" i="24"/>
  <c r="BJ39" i="24" s="1"/>
  <c r="AP40" i="24"/>
  <c r="AX40" i="24" s="1"/>
  <c r="V42" i="24"/>
  <c r="AR42" i="24"/>
  <c r="BF42" i="24" s="1"/>
  <c r="AP46" i="24"/>
  <c r="AX46" i="24" s="1"/>
  <c r="T28" i="24"/>
  <c r="N28" i="24" s="1"/>
  <c r="P28" i="24" s="1"/>
  <c r="T34" i="24"/>
  <c r="N34" i="24" s="1"/>
  <c r="P34" i="24" s="1"/>
  <c r="T40" i="24"/>
  <c r="N40" i="24" s="1"/>
  <c r="AP22" i="24"/>
  <c r="AX22" i="24" s="1"/>
  <c r="AP26" i="24"/>
  <c r="AX26" i="24" s="1"/>
  <c r="AR30" i="24"/>
  <c r="AR33" i="24"/>
  <c r="BF33" i="24" s="1"/>
  <c r="AR36" i="24"/>
  <c r="BF36" i="24" s="1"/>
  <c r="AR45" i="24"/>
  <c r="W23" i="24"/>
  <c r="O23" i="24" s="1"/>
  <c r="Q23" i="24" s="1"/>
  <c r="Y29" i="24"/>
  <c r="V35" i="24"/>
  <c r="V41" i="24"/>
  <c r="AA42" i="24"/>
  <c r="AR24" i="24"/>
  <c r="BF24" i="24" s="1"/>
  <c r="AA27" i="24"/>
  <c r="AR27" i="24"/>
  <c r="BF27" i="24" s="1"/>
  <c r="AS33" i="24"/>
  <c r="BJ33" i="24" s="1"/>
  <c r="AP34" i="24"/>
  <c r="AX34" i="24" s="1"/>
  <c r="AR48" i="24"/>
  <c r="BF48" i="24" s="1"/>
  <c r="V24" i="24"/>
  <c r="V36" i="24"/>
  <c r="W48" i="24"/>
  <c r="O48" i="24" s="1"/>
  <c r="Q48" i="24" s="1"/>
  <c r="AP20" i="24"/>
  <c r="AX20" i="24" s="1"/>
  <c r="N21" i="24"/>
  <c r="P21" i="24" s="1"/>
  <c r="T22" i="24"/>
  <c r="N22" i="24" s="1"/>
  <c r="AS27" i="24"/>
  <c r="BJ27" i="24" s="1"/>
  <c r="Q31" i="24"/>
  <c r="Q33" i="24"/>
  <c r="AP38" i="24"/>
  <c r="AX38" i="24" s="1"/>
  <c r="P39" i="24"/>
  <c r="Q39" i="24"/>
  <c r="AA30" i="24"/>
  <c r="V48" i="24"/>
  <c r="T38" i="24"/>
  <c r="N38" i="24" s="1"/>
  <c r="AA34" i="24"/>
  <c r="Q22" i="24"/>
  <c r="Y20" i="24"/>
  <c r="Y23" i="24"/>
  <c r="P24" i="24"/>
  <c r="X24" i="24"/>
  <c r="W26" i="24"/>
  <c r="O26" i="24" s="1"/>
  <c r="Q26" i="24" s="1"/>
  <c r="V28" i="24"/>
  <c r="U29" i="24"/>
  <c r="W32" i="24"/>
  <c r="O32" i="24" s="1"/>
  <c r="Q32" i="24" s="1"/>
  <c r="V34" i="24"/>
  <c r="P36" i="24"/>
  <c r="Q36" i="24"/>
  <c r="X36" i="24"/>
  <c r="V38" i="24"/>
  <c r="V40" i="24"/>
  <c r="W44" i="24"/>
  <c r="O44" i="24" s="1"/>
  <c r="Q44" i="24" s="1"/>
  <c r="T46" i="24"/>
  <c r="T41" i="24"/>
  <c r="T20" i="24"/>
  <c r="X26" i="24"/>
  <c r="N27" i="24"/>
  <c r="P27" i="24" s="1"/>
  <c r="X32" i="24"/>
  <c r="Q37" i="24"/>
  <c r="W38" i="24"/>
  <c r="O38" i="24" s="1"/>
  <c r="X44" i="24"/>
  <c r="X51" i="24" s="1"/>
  <c r="Q49" i="24"/>
  <c r="U20" i="24"/>
  <c r="AA24" i="24"/>
  <c r="Y26" i="24"/>
  <c r="Y32" i="24"/>
  <c r="AA36" i="24"/>
  <c r="X38" i="24"/>
  <c r="N42" i="24"/>
  <c r="Q20" i="24"/>
  <c r="V20" i="24"/>
  <c r="Q24" i="24"/>
  <c r="T26" i="24"/>
  <c r="N30" i="24"/>
  <c r="P30" i="24" s="1"/>
  <c r="T32" i="24"/>
  <c r="N32" i="24" s="1"/>
  <c r="P32" i="24" s="1"/>
  <c r="Y38" i="24"/>
  <c r="T44" i="24"/>
  <c r="N44" i="24" s="1"/>
  <c r="P44" i="24" s="1"/>
  <c r="Q27" i="24"/>
  <c r="P29" i="24"/>
  <c r="AA33" i="24"/>
  <c r="AA39" i="24"/>
  <c r="Q41" i="24"/>
  <c r="Y24" i="24"/>
  <c r="Y30" i="24"/>
  <c r="AA37" i="24"/>
  <c r="Q19" i="24"/>
  <c r="U19" i="24"/>
  <c r="BH26" i="24"/>
  <c r="AZ26" i="24"/>
  <c r="AO26" i="24"/>
  <c r="BD26" i="24"/>
  <c r="AV26" i="24"/>
  <c r="BJ25" i="24"/>
  <c r="BE25" i="24"/>
  <c r="S20" i="24"/>
  <c r="AI20" i="24" s="1"/>
  <c r="K20" i="24"/>
  <c r="P22" i="24"/>
  <c r="AV28" i="24"/>
  <c r="BH28" i="24"/>
  <c r="AZ28" i="24"/>
  <c r="BD28" i="24"/>
  <c r="AO28" i="24"/>
  <c r="BH29" i="24"/>
  <c r="AZ29" i="24"/>
  <c r="AO29" i="24"/>
  <c r="BD29" i="24"/>
  <c r="AV29" i="24"/>
  <c r="L52" i="24"/>
  <c r="Q77" i="24" s="1"/>
  <c r="BH34" i="24"/>
  <c r="AZ34" i="24"/>
  <c r="AO34" i="24"/>
  <c r="AV34" i="24"/>
  <c r="BD34" i="24"/>
  <c r="BH40" i="24"/>
  <c r="AZ40" i="24"/>
  <c r="AO40" i="24"/>
  <c r="BD40" i="24"/>
  <c r="AV40" i="24"/>
  <c r="BD41" i="24"/>
  <c r="AV41" i="24"/>
  <c r="AO41" i="24"/>
  <c r="AZ41" i="24"/>
  <c r="BH41" i="24"/>
  <c r="AO21" i="24"/>
  <c r="BD21" i="24"/>
  <c r="AV21" i="24"/>
  <c r="BH21" i="24"/>
  <c r="AZ21" i="24"/>
  <c r="BH19" i="24"/>
  <c r="AZ19" i="24"/>
  <c r="AO19" i="24"/>
  <c r="BH22" i="24"/>
  <c r="AZ22" i="24"/>
  <c r="BD22" i="24"/>
  <c r="AO22" i="24"/>
  <c r="AV22" i="24"/>
  <c r="BH23" i="24"/>
  <c r="AZ23" i="24"/>
  <c r="AO23" i="24"/>
  <c r="BD23" i="24"/>
  <c r="AV23" i="24"/>
  <c r="AO24" i="24"/>
  <c r="BD24" i="24"/>
  <c r="AV24" i="24"/>
  <c r="BH24" i="24"/>
  <c r="AZ24" i="24"/>
  <c r="AV25" i="24"/>
  <c r="BD25" i="24"/>
  <c r="BH25" i="24"/>
  <c r="AZ25" i="24"/>
  <c r="AO25" i="24"/>
  <c r="BH37" i="24"/>
  <c r="AZ37" i="24"/>
  <c r="AO37" i="24"/>
  <c r="BD37" i="24"/>
  <c r="AV37" i="24"/>
  <c r="BA50" i="24"/>
  <c r="AO27" i="24"/>
  <c r="BD27" i="24"/>
  <c r="AV27" i="24"/>
  <c r="BH27" i="24"/>
  <c r="AZ27" i="24"/>
  <c r="S36" i="24"/>
  <c r="AI36" i="24" s="1"/>
  <c r="K36" i="24"/>
  <c r="Y36" i="24"/>
  <c r="AQ36" i="24"/>
  <c r="BB36" i="24" s="1"/>
  <c r="AS49" i="24"/>
  <c r="BJ49" i="24" s="1"/>
  <c r="T49" i="24"/>
  <c r="D19" i="24"/>
  <c r="T19" i="24"/>
  <c r="AA22" i="24"/>
  <c r="K23" i="24"/>
  <c r="AQ24" i="24"/>
  <c r="BB24" i="24" s="1"/>
  <c r="D25" i="24"/>
  <c r="T25" i="24"/>
  <c r="K26" i="24"/>
  <c r="AA28" i="24"/>
  <c r="K29" i="24"/>
  <c r="AQ30" i="24"/>
  <c r="BH32" i="24"/>
  <c r="AZ35" i="24"/>
  <c r="AS37" i="24"/>
  <c r="BJ37" i="24" s="1"/>
  <c r="M40" i="24"/>
  <c r="AL51" i="24"/>
  <c r="BE40" i="24"/>
  <c r="K41" i="24"/>
  <c r="N46" i="24"/>
  <c r="AA46" i="24"/>
  <c r="W45" i="24"/>
  <c r="V45" i="24"/>
  <c r="U45" i="24"/>
  <c r="U50" i="24" s="1"/>
  <c r="Y42" i="24"/>
  <c r="AQ42" i="24"/>
  <c r="BB42" i="24" s="1"/>
  <c r="D49" i="24"/>
  <c r="AL49" i="24"/>
  <c r="BE49" i="24" s="1"/>
  <c r="AP19" i="24"/>
  <c r="AX19" i="24" s="1"/>
  <c r="AP25" i="24"/>
  <c r="N84" i="24"/>
  <c r="N77" i="24"/>
  <c r="AK52" i="24"/>
  <c r="AL31" i="24"/>
  <c r="BE31" i="24" s="1"/>
  <c r="AS31" i="24"/>
  <c r="BJ31" i="24" s="1"/>
  <c r="BD31" i="24"/>
  <c r="N37" i="24"/>
  <c r="P37" i="24" s="1"/>
  <c r="AL37" i="24"/>
  <c r="BE37" i="24" s="1"/>
  <c r="BI40" i="24"/>
  <c r="BD42" i="24"/>
  <c r="AV42" i="24"/>
  <c r="AO42" i="24"/>
  <c r="AA44" i="24"/>
  <c r="D50" i="24"/>
  <c r="D35" i="24"/>
  <c r="AL35" i="24"/>
  <c r="BE35" i="24" s="1"/>
  <c r="AP35" i="24"/>
  <c r="AX35" i="24" s="1"/>
  <c r="T35" i="24"/>
  <c r="AS35" i="24"/>
  <c r="BJ35" i="24" s="1"/>
  <c r="S39" i="24"/>
  <c r="AI39" i="24" s="1"/>
  <c r="K39" i="24"/>
  <c r="AP48" i="24"/>
  <c r="AX48" i="24" s="1"/>
  <c r="Y48" i="24"/>
  <c r="AQ48" i="24"/>
  <c r="BB48" i="24" s="1"/>
  <c r="K21" i="24"/>
  <c r="K24" i="24"/>
  <c r="F53" i="24"/>
  <c r="AJ53" i="24"/>
  <c r="K27" i="24"/>
  <c r="AA29" i="24"/>
  <c r="K30" i="24"/>
  <c r="BE30" i="24"/>
  <c r="BE52" i="24" s="1"/>
  <c r="AM31" i="24"/>
  <c r="BI31" i="24" s="1"/>
  <c r="AV31" i="24"/>
  <c r="AV32" i="24"/>
  <c r="S33" i="24"/>
  <c r="AI33" i="24" s="1"/>
  <c r="K33" i="24"/>
  <c r="BD35" i="24"/>
  <c r="AM37" i="24"/>
  <c r="BI37" i="24" s="1"/>
  <c r="S38" i="24"/>
  <c r="AI38" i="24" s="1"/>
  <c r="AZ42" i="24"/>
  <c r="D43" i="24"/>
  <c r="D51" i="24" s="1"/>
  <c r="E50" i="24"/>
  <c r="M45" i="24"/>
  <c r="AO45" i="24"/>
  <c r="BD32" i="24"/>
  <c r="G46" i="24"/>
  <c r="G50" i="24" s="1"/>
  <c r="E46" i="24"/>
  <c r="M46" i="24" s="1"/>
  <c r="Q46" i="24" s="1"/>
  <c r="F46" i="24"/>
  <c r="F50" i="24" s="1"/>
  <c r="D46" i="24"/>
  <c r="B46" i="24"/>
  <c r="L46" i="24" s="1"/>
  <c r="P46" i="24" s="1"/>
  <c r="N78" i="24"/>
  <c r="N85" i="24"/>
  <c r="BA25" i="24"/>
  <c r="BI25" i="24"/>
  <c r="BF26" i="24"/>
  <c r="S30" i="24"/>
  <c r="AI30" i="24" s="1"/>
  <c r="AW30" i="24"/>
  <c r="BF30" i="24"/>
  <c r="T31" i="24"/>
  <c r="AO31" i="24"/>
  <c r="AZ32" i="24"/>
  <c r="Q35" i="24"/>
  <c r="BH35" i="24"/>
  <c r="AP36" i="24"/>
  <c r="AX36" i="24" s="1"/>
  <c r="AP37" i="24"/>
  <c r="AX37" i="24" s="1"/>
  <c r="AM43" i="24"/>
  <c r="BI43" i="24" s="1"/>
  <c r="X50" i="24"/>
  <c r="AM49" i="24"/>
  <c r="BI49" i="24" s="1"/>
  <c r="E38" i="24"/>
  <c r="M38" i="24" s="1"/>
  <c r="Q38" i="24" s="1"/>
  <c r="D38" i="24"/>
  <c r="D52" i="24" s="1"/>
  <c r="B38" i="24"/>
  <c r="L38" i="24" s="1"/>
  <c r="P38" i="24" s="1"/>
  <c r="AJ50" i="24"/>
  <c r="AW45" i="24"/>
  <c r="AW50" i="24" s="1"/>
  <c r="V47" i="24"/>
  <c r="W47" i="24"/>
  <c r="O47" i="24" s="1"/>
  <c r="Q47" i="24" s="1"/>
  <c r="AS43" i="24"/>
  <c r="BJ43" i="24" s="1"/>
  <c r="T43" i="24"/>
  <c r="B53" i="24"/>
  <c r="M30" i="24"/>
  <c r="AX30" i="24"/>
  <c r="P40" i="24"/>
  <c r="BJ40" i="24"/>
  <c r="AP42" i="24"/>
  <c r="AX42" i="24" s="1"/>
  <c r="BD45" i="24"/>
  <c r="AV45" i="24"/>
  <c r="BH45" i="24"/>
  <c r="BD48" i="24"/>
  <c r="AV48" i="24"/>
  <c r="BH48" i="24"/>
  <c r="AO48" i="24"/>
  <c r="AZ48" i="24"/>
  <c r="AA40" i="24"/>
  <c r="BD44" i="24"/>
  <c r="AV44" i="24"/>
  <c r="AL44" i="24"/>
  <c r="BE44" i="24" s="1"/>
  <c r="AZ44" i="24"/>
  <c r="BB45" i="24"/>
  <c r="AK50" i="24"/>
  <c r="AP41" i="24"/>
  <c r="Y41" i="24"/>
  <c r="AQ47" i="24"/>
  <c r="BB47" i="24" s="1"/>
  <c r="Y47" i="24"/>
  <c r="AM48" i="24"/>
  <c r="BI48" i="24" s="1"/>
  <c r="AL48" i="24"/>
  <c r="BE48" i="24" s="1"/>
  <c r="BE50" i="24" s="1"/>
  <c r="D47" i="24"/>
  <c r="AM47" i="24"/>
  <c r="T47" i="24"/>
  <c r="AA32" i="24"/>
  <c r="AA38" i="24"/>
  <c r="F51" i="24"/>
  <c r="AJ51" i="24"/>
  <c r="D44" i="24"/>
  <c r="L45" i="24"/>
  <c r="AQ46" i="24"/>
  <c r="BB46" i="24" s="1"/>
  <c r="BH47" i="24"/>
  <c r="AZ47" i="24"/>
  <c r="AO47" i="24"/>
  <c r="BD47" i="24"/>
  <c r="AV47" i="24"/>
  <c r="AS47" i="24"/>
  <c r="BJ47" i="24" s="1"/>
  <c r="BJ50" i="24" s="1"/>
  <c r="W43" i="24"/>
  <c r="O43" i="24" s="1"/>
  <c r="Q43" i="24" s="1"/>
  <c r="U43" i="24"/>
  <c r="Y45" i="24"/>
  <c r="N76" i="24"/>
  <c r="N83" i="24"/>
  <c r="AK51" i="24"/>
  <c r="BA40" i="24"/>
  <c r="BA51" i="24" s="1"/>
  <c r="P42" i="24"/>
  <c r="AL50" i="24"/>
  <c r="AP44" i="24"/>
  <c r="AX44" i="24" s="1"/>
  <c r="Y44" i="24"/>
  <c r="AP43" i="24"/>
  <c r="AX43" i="24" s="1"/>
  <c r="AQ49" i="24"/>
  <c r="BB49" i="24" s="1"/>
  <c r="AP49" i="24"/>
  <c r="AX49" i="24" s="1"/>
  <c r="Y49" i="24"/>
  <c r="N75" i="24"/>
  <c r="C44" i="24"/>
  <c r="C51" i="24" s="1"/>
  <c r="U46" i="24"/>
  <c r="C48" i="24"/>
  <c r="C50" i="24" s="1"/>
  <c r="Y34" i="22"/>
  <c r="Y26" i="22"/>
  <c r="AP19" i="22"/>
  <c r="AX19" i="22" s="1"/>
  <c r="W32" i="22"/>
  <c r="O32" i="22" s="1"/>
  <c r="Q32" i="22" s="1"/>
  <c r="AR40" i="22"/>
  <c r="BF40" i="22" s="1"/>
  <c r="AR50" i="22"/>
  <c r="Q39" i="22"/>
  <c r="W43" i="22"/>
  <c r="O43" i="22" s="1"/>
  <c r="AR20" i="22"/>
  <c r="BF20" i="22" s="1"/>
  <c r="AR38" i="22"/>
  <c r="BF38" i="22" s="1"/>
  <c r="AR44" i="22"/>
  <c r="BF44" i="22" s="1"/>
  <c r="AR53" i="22"/>
  <c r="V30" i="22"/>
  <c r="BF45" i="22"/>
  <c r="BF50" i="22" s="1"/>
  <c r="V38" i="22"/>
  <c r="V36" i="22"/>
  <c r="V40" i="22"/>
  <c r="AS22" i="22"/>
  <c r="BJ22" i="22" s="1"/>
  <c r="V29" i="22"/>
  <c r="V41" i="22"/>
  <c r="U42" i="22"/>
  <c r="U48" i="22"/>
  <c r="U20" i="22"/>
  <c r="AS48" i="22"/>
  <c r="BJ48" i="22" s="1"/>
  <c r="T48" i="22"/>
  <c r="T28" i="22"/>
  <c r="N28" i="22" s="1"/>
  <c r="T40" i="22"/>
  <c r="N40" i="22" s="1"/>
  <c r="AP40" i="22"/>
  <c r="AX40" i="22" s="1"/>
  <c r="T22" i="22"/>
  <c r="N22" i="22" s="1"/>
  <c r="P22" i="22" s="1"/>
  <c r="AP22" i="22"/>
  <c r="AX22" i="22" s="1"/>
  <c r="AS33" i="22"/>
  <c r="BJ33" i="22" s="1"/>
  <c r="AS46" i="22"/>
  <c r="BJ46" i="22" s="1"/>
  <c r="T24" i="22"/>
  <c r="N24" i="22" s="1"/>
  <c r="P24" i="22" s="1"/>
  <c r="AS30" i="22"/>
  <c r="T36" i="22"/>
  <c r="N36" i="22" s="1"/>
  <c r="P36" i="22" s="1"/>
  <c r="V124" i="22"/>
  <c r="V127" i="22"/>
  <c r="V130" i="22"/>
  <c r="V133" i="22"/>
  <c r="V136" i="22"/>
  <c r="T32" i="22" s="1"/>
  <c r="V139" i="22"/>
  <c r="V142" i="22"/>
  <c r="V145" i="22"/>
  <c r="V148" i="22"/>
  <c r="AS44" i="22" s="1"/>
  <c r="BJ44" i="22" s="1"/>
  <c r="V151" i="22"/>
  <c r="T47" i="22" s="1"/>
  <c r="AS21" i="22"/>
  <c r="BJ21" i="22" s="1"/>
  <c r="AS27" i="22"/>
  <c r="BJ27" i="22" s="1"/>
  <c r="T42" i="22"/>
  <c r="N42" i="22" s="1"/>
  <c r="P42" i="22" s="1"/>
  <c r="P39" i="22"/>
  <c r="AP21" i="22"/>
  <c r="AX21" i="22" s="1"/>
  <c r="AP24" i="22"/>
  <c r="AX24" i="22" s="1"/>
  <c r="AP45" i="22"/>
  <c r="AX45" i="22" s="1"/>
  <c r="T44" i="22"/>
  <c r="N44" i="22" s="1"/>
  <c r="P44" i="22" s="1"/>
  <c r="W20" i="22"/>
  <c r="O20" i="22" s="1"/>
  <c r="Q20" i="22" s="1"/>
  <c r="P21" i="22"/>
  <c r="Y22" i="22"/>
  <c r="U23" i="22"/>
  <c r="Y24" i="22"/>
  <c r="U26" i="22"/>
  <c r="P27" i="22"/>
  <c r="W28" i="22"/>
  <c r="O28" i="22" s="1"/>
  <c r="Q28" i="22" s="1"/>
  <c r="X29" i="22"/>
  <c r="AA30" i="22"/>
  <c r="Y32" i="22"/>
  <c r="P33" i="22"/>
  <c r="Q34" i="22"/>
  <c r="U34" i="22"/>
  <c r="W35" i="22"/>
  <c r="O35" i="22" s="1"/>
  <c r="Q35" i="22" s="1"/>
  <c r="X38" i="22"/>
  <c r="W40" i="22"/>
  <c r="O40" i="22" s="1"/>
  <c r="X41" i="22"/>
  <c r="W42" i="22"/>
  <c r="O42" i="22" s="1"/>
  <c r="V44" i="22"/>
  <c r="X46" i="22"/>
  <c r="W48" i="22"/>
  <c r="O48" i="22" s="1"/>
  <c r="Y40" i="22"/>
  <c r="X20" i="22"/>
  <c r="V26" i="22"/>
  <c r="V53" i="22" s="1"/>
  <c r="Q31" i="22"/>
  <c r="Y38" i="22"/>
  <c r="W44" i="22"/>
  <c r="O44" i="22" s="1"/>
  <c r="AA34" i="22"/>
  <c r="Y20" i="22"/>
  <c r="Q22" i="22"/>
  <c r="W26" i="22"/>
  <c r="O26" i="22" s="1"/>
  <c r="Q26" i="22" s="1"/>
  <c r="U32" i="22"/>
  <c r="Q37" i="22"/>
  <c r="T38" i="22"/>
  <c r="N38" i="22" s="1"/>
  <c r="P38" i="22" s="1"/>
  <c r="AA39" i="22"/>
  <c r="X44" i="22"/>
  <c r="X52" i="22" s="1"/>
  <c r="T20" i="22"/>
  <c r="N20" i="22" s="1"/>
  <c r="P20" i="22" s="1"/>
  <c r="X26" i="22"/>
  <c r="V32" i="22"/>
  <c r="U38" i="22"/>
  <c r="Q42" i="22"/>
  <c r="Q44" i="22"/>
  <c r="N34" i="22"/>
  <c r="P34" i="22" s="1"/>
  <c r="AA31" i="22"/>
  <c r="AA37" i="22"/>
  <c r="Q19" i="22"/>
  <c r="BH34" i="22"/>
  <c r="AZ34" i="22"/>
  <c r="AO34" i="22"/>
  <c r="BD34" i="22"/>
  <c r="AV34" i="22"/>
  <c r="AX25" i="22"/>
  <c r="BD22" i="22"/>
  <c r="AV22" i="22"/>
  <c r="AZ22" i="22"/>
  <c r="BH22" i="22"/>
  <c r="AO22" i="22"/>
  <c r="AZ23" i="22"/>
  <c r="BH23" i="22"/>
  <c r="AO23" i="22"/>
  <c r="BD23" i="22"/>
  <c r="AV23" i="22"/>
  <c r="BD26" i="22"/>
  <c r="AZ26" i="22"/>
  <c r="BH26" i="22"/>
  <c r="AO26" i="22"/>
  <c r="AV26" i="22"/>
  <c r="BH28" i="22"/>
  <c r="AZ28" i="22"/>
  <c r="BD28" i="22"/>
  <c r="AV28" i="22"/>
  <c r="AO28" i="22"/>
  <c r="AV21" i="22"/>
  <c r="BD21" i="22"/>
  <c r="BH21" i="22"/>
  <c r="AZ21" i="22"/>
  <c r="AO21" i="22"/>
  <c r="BD27" i="22"/>
  <c r="AV27" i="22"/>
  <c r="AO27" i="22"/>
  <c r="AZ27" i="22"/>
  <c r="BH27" i="22"/>
  <c r="BH37" i="22"/>
  <c r="AZ37" i="22"/>
  <c r="AO37" i="22"/>
  <c r="BD37" i="22"/>
  <c r="AV37" i="22"/>
  <c r="BH40" i="22"/>
  <c r="AZ40" i="22"/>
  <c r="AO40" i="22"/>
  <c r="BD40" i="22"/>
  <c r="AV40" i="22"/>
  <c r="Q27" i="22"/>
  <c r="AO24" i="22"/>
  <c r="V47" i="22"/>
  <c r="U47" i="22"/>
  <c r="X47" i="22"/>
  <c r="D37" i="22"/>
  <c r="AM37" i="22"/>
  <c r="BI37" i="22" s="1"/>
  <c r="AS49" i="22"/>
  <c r="BJ49" i="22" s="1"/>
  <c r="T49" i="22"/>
  <c r="D19" i="22"/>
  <c r="K21" i="22"/>
  <c r="AQ24" i="22"/>
  <c r="BB24" i="22" s="1"/>
  <c r="AL25" i="22"/>
  <c r="AW53" i="22"/>
  <c r="BH29" i="22"/>
  <c r="BA30" i="22"/>
  <c r="BH31" i="22"/>
  <c r="AZ31" i="22"/>
  <c r="AO31" i="22"/>
  <c r="BD31" i="22"/>
  <c r="AV31" i="22"/>
  <c r="N37" i="22"/>
  <c r="P37" i="22" s="1"/>
  <c r="AP37" i="22"/>
  <c r="AX37" i="22" s="1"/>
  <c r="BE40" i="22"/>
  <c r="L45" i="22"/>
  <c r="BE50" i="22"/>
  <c r="W47" i="22"/>
  <c r="O47" i="22" s="1"/>
  <c r="Q47" i="22" s="1"/>
  <c r="N48" i="22"/>
  <c r="AA48" i="22"/>
  <c r="W45" i="22"/>
  <c r="V45" i="22"/>
  <c r="U45" i="22"/>
  <c r="T45" i="22"/>
  <c r="E53" i="22"/>
  <c r="BA50" i="22"/>
  <c r="G46" i="22"/>
  <c r="E46" i="22"/>
  <c r="M46" i="22" s="1"/>
  <c r="Q46" i="22" s="1"/>
  <c r="B46" i="22"/>
  <c r="L46" i="22" s="1"/>
  <c r="F46" i="22"/>
  <c r="F50" i="22" s="1"/>
  <c r="D49" i="22"/>
  <c r="AM49" i="22"/>
  <c r="BI49" i="22" s="1"/>
  <c r="AS19" i="22"/>
  <c r="BJ19" i="22" s="1"/>
  <c r="AV20" i="22"/>
  <c r="AA21" i="22"/>
  <c r="AQ21" i="22"/>
  <c r="BB21" i="22" s="1"/>
  <c r="AL22" i="22"/>
  <c r="BE22" i="22" s="1"/>
  <c r="N78" i="22"/>
  <c r="N85" i="22"/>
  <c r="S25" i="22"/>
  <c r="AI25" i="22" s="1"/>
  <c r="G53" i="22"/>
  <c r="AL28" i="22"/>
  <c r="BE28" i="22" s="1"/>
  <c r="N84" i="22"/>
  <c r="N77" i="22"/>
  <c r="S30" i="22"/>
  <c r="AI30" i="22" s="1"/>
  <c r="K30" i="22"/>
  <c r="G52" i="22"/>
  <c r="O30" i="22"/>
  <c r="Q30" i="22" s="1"/>
  <c r="BE52" i="22"/>
  <c r="AS31" i="22"/>
  <c r="BJ31" i="22" s="1"/>
  <c r="BH32" i="22"/>
  <c r="BD38" i="22"/>
  <c r="L40" i="22"/>
  <c r="AO41" i="22"/>
  <c r="AO46" i="22"/>
  <c r="BH46" i="22"/>
  <c r="AZ46" i="22"/>
  <c r="BD46" i="22"/>
  <c r="BD19" i="22"/>
  <c r="AV19" i="22"/>
  <c r="D31" i="22"/>
  <c r="AM31" i="22"/>
  <c r="BI31" i="22" s="1"/>
  <c r="Y36" i="22"/>
  <c r="AQ36" i="22"/>
  <c r="BB36" i="22" s="1"/>
  <c r="AP36" i="22"/>
  <c r="AX36" i="22" s="1"/>
  <c r="Y42" i="22"/>
  <c r="AQ42" i="22"/>
  <c r="BB42" i="22" s="1"/>
  <c r="AP42" i="22"/>
  <c r="AX42" i="22" s="1"/>
  <c r="AP48" i="22"/>
  <c r="AX48" i="22" s="1"/>
  <c r="Y48" i="22"/>
  <c r="AL19" i="22"/>
  <c r="BE19" i="22" s="1"/>
  <c r="BD24" i="22"/>
  <c r="L25" i="22"/>
  <c r="T25" i="22"/>
  <c r="AV29" i="22"/>
  <c r="S33" i="22"/>
  <c r="AI33" i="22" s="1"/>
  <c r="K33" i="22"/>
  <c r="BF51" i="22"/>
  <c r="Q43" i="22"/>
  <c r="X45" i="22"/>
  <c r="AQ48" i="22"/>
  <c r="BB48" i="22" s="1"/>
  <c r="Y27" i="22"/>
  <c r="AP27" i="22"/>
  <c r="AX27" i="22" s="1"/>
  <c r="Y33" i="22"/>
  <c r="AQ33" i="22"/>
  <c r="BB33" i="22" s="1"/>
  <c r="AP33" i="22"/>
  <c r="AX33" i="22" s="1"/>
  <c r="D34" i="22"/>
  <c r="D52" i="22" s="1"/>
  <c r="AM34" i="22"/>
  <c r="BI34" i="22" s="1"/>
  <c r="Y39" i="22"/>
  <c r="AQ39" i="22"/>
  <c r="BB39" i="22" s="1"/>
  <c r="AP39" i="22"/>
  <c r="AX39" i="22" s="1"/>
  <c r="D51" i="22"/>
  <c r="D43" i="22"/>
  <c r="AM43" i="22"/>
  <c r="BI43" i="22" s="1"/>
  <c r="AL43" i="22"/>
  <c r="BE43" i="22" s="1"/>
  <c r="AO19" i="22"/>
  <c r="BH19" i="22"/>
  <c r="BH20" i="22"/>
  <c r="K22" i="22"/>
  <c r="AV24" i="22"/>
  <c r="M25" i="22"/>
  <c r="BA25" i="22"/>
  <c r="BJ25" i="22"/>
  <c r="AZ29" i="22"/>
  <c r="C52" i="22"/>
  <c r="P30" i="22"/>
  <c r="AR52" i="22"/>
  <c r="BF30" i="22"/>
  <c r="BF52" i="22" s="1"/>
  <c r="AL31" i="22"/>
  <c r="BE31" i="22" s="1"/>
  <c r="AV32" i="22"/>
  <c r="Q33" i="22"/>
  <c r="S36" i="22"/>
  <c r="AI36" i="22" s="1"/>
  <c r="K36" i="22"/>
  <c r="AS37" i="22"/>
  <c r="BJ37" i="22" s="1"/>
  <c r="BH38" i="22"/>
  <c r="E51" i="22"/>
  <c r="M40" i="22"/>
  <c r="AZ41" i="22"/>
  <c r="AV41" i="22"/>
  <c r="BD42" i="22"/>
  <c r="AV42" i="22"/>
  <c r="BH42" i="22"/>
  <c r="AZ42" i="22"/>
  <c r="E50" i="22"/>
  <c r="M45" i="22"/>
  <c r="C46" i="22"/>
  <c r="B52" i="22"/>
  <c r="AZ24" i="22"/>
  <c r="Y30" i="22"/>
  <c r="AQ30" i="22"/>
  <c r="AP30" i="22"/>
  <c r="T43" i="22"/>
  <c r="AS43" i="22"/>
  <c r="BJ43" i="22" s="1"/>
  <c r="K19" i="22"/>
  <c r="T19" i="22"/>
  <c r="AZ19" i="22"/>
  <c r="D25" i="22"/>
  <c r="BB25" i="22"/>
  <c r="K27" i="22"/>
  <c r="AA27" i="22"/>
  <c r="P28" i="22"/>
  <c r="BD29" i="22"/>
  <c r="AJ52" i="22"/>
  <c r="N31" i="22"/>
  <c r="P31" i="22" s="1"/>
  <c r="AP31" i="22"/>
  <c r="AX31" i="22" s="1"/>
  <c r="AZ32" i="22"/>
  <c r="AA33" i="22"/>
  <c r="Q36" i="22"/>
  <c r="S39" i="22"/>
  <c r="AI39" i="22" s="1"/>
  <c r="K39" i="22"/>
  <c r="AO42" i="22"/>
  <c r="AJ50" i="22"/>
  <c r="E52" i="22"/>
  <c r="AM40" i="22"/>
  <c r="AZ43" i="22"/>
  <c r="S44" i="22"/>
  <c r="AI44" i="22" s="1"/>
  <c r="K44" i="22"/>
  <c r="C50" i="22"/>
  <c r="AQ47" i="22"/>
  <c r="BB47" i="22" s="1"/>
  <c r="Y47" i="22"/>
  <c r="AM48" i="22"/>
  <c r="BI48" i="22" s="1"/>
  <c r="AL48" i="22"/>
  <c r="BE48" i="22" s="1"/>
  <c r="BD45" i="22"/>
  <c r="AV45" i="22"/>
  <c r="BH45" i="22"/>
  <c r="AZ45" i="22"/>
  <c r="BH47" i="22"/>
  <c r="AZ47" i="22"/>
  <c r="AO47" i="22"/>
  <c r="BD47" i="22"/>
  <c r="AV47" i="22"/>
  <c r="Q48" i="22"/>
  <c r="D50" i="22"/>
  <c r="F52" i="22"/>
  <c r="D47" i="22"/>
  <c r="AM47" i="22"/>
  <c r="Y45" i="22"/>
  <c r="AQ45" i="22"/>
  <c r="D46" i="22"/>
  <c r="N46" i="22"/>
  <c r="AA46" i="22"/>
  <c r="F51" i="22"/>
  <c r="V51" i="22"/>
  <c r="AJ51" i="22"/>
  <c r="AW50" i="22"/>
  <c r="Q49" i="22"/>
  <c r="AP44" i="22"/>
  <c r="AX44" i="22" s="1"/>
  <c r="Y44" i="22"/>
  <c r="N76" i="22"/>
  <c r="N83" i="22"/>
  <c r="AR51" i="22"/>
  <c r="BA40" i="22"/>
  <c r="BA51" i="22" s="1"/>
  <c r="BH43" i="22"/>
  <c r="AL50" i="22"/>
  <c r="BA47" i="22"/>
  <c r="BD48" i="22"/>
  <c r="AV48" i="22"/>
  <c r="AP43" i="22"/>
  <c r="AX43" i="22" s="1"/>
  <c r="AM44" i="22"/>
  <c r="BI44" i="22" s="1"/>
  <c r="AL44" i="22"/>
  <c r="BE44" i="22" s="1"/>
  <c r="AQ49" i="22"/>
  <c r="BB49" i="22" s="1"/>
  <c r="AP49" i="22"/>
  <c r="AX49" i="22" s="1"/>
  <c r="Y49" i="22"/>
  <c r="B48" i="22"/>
  <c r="L48" i="22" s="1"/>
  <c r="P48" i="22" s="1"/>
  <c r="N75" i="22"/>
  <c r="C48" i="22"/>
  <c r="C53" i="22" s="1"/>
  <c r="AQ20" i="21"/>
  <c r="BB20" i="21" s="1"/>
  <c r="AQ23" i="21"/>
  <c r="BB23" i="21" s="1"/>
  <c r="AQ29" i="21"/>
  <c r="BB29" i="21" s="1"/>
  <c r="AQ35" i="21"/>
  <c r="BB35" i="21" s="1"/>
  <c r="AQ41" i="21"/>
  <c r="BB41" i="21" s="1"/>
  <c r="Y32" i="21"/>
  <c r="AQ22" i="21"/>
  <c r="BB22" i="21" s="1"/>
  <c r="AQ28" i="21"/>
  <c r="BB28" i="21" s="1"/>
  <c r="X43" i="21"/>
  <c r="X20" i="21"/>
  <c r="X32" i="21"/>
  <c r="X44" i="21"/>
  <c r="Q29" i="21"/>
  <c r="Q49" i="21"/>
  <c r="Q23" i="21"/>
  <c r="AR20" i="21"/>
  <c r="BF20" i="21" s="1"/>
  <c r="AR32" i="21"/>
  <c r="BF32" i="21" s="1"/>
  <c r="AR38" i="21"/>
  <c r="BF38" i="21" s="1"/>
  <c r="V35" i="21"/>
  <c r="V42" i="21"/>
  <c r="AR43" i="21"/>
  <c r="BF43" i="21" s="1"/>
  <c r="AS42" i="21"/>
  <c r="BJ42" i="21" s="1"/>
  <c r="AS30" i="21"/>
  <c r="BJ30" i="21" s="1"/>
  <c r="V30" i="21"/>
  <c r="AS25" i="21"/>
  <c r="AS37" i="21"/>
  <c r="BJ37" i="21" s="1"/>
  <c r="V24" i="21"/>
  <c r="V19" i="21"/>
  <c r="AP24" i="21"/>
  <c r="AX24" i="21" s="1"/>
  <c r="AQ31" i="21"/>
  <c r="BB31" i="21" s="1"/>
  <c r="AQ37" i="21"/>
  <c r="BB37" i="21" s="1"/>
  <c r="AP21" i="21"/>
  <c r="AX21" i="21" s="1"/>
  <c r="AP19" i="21"/>
  <c r="AX19" i="21" s="1"/>
  <c r="AS19" i="21"/>
  <c r="BJ19" i="21" s="1"/>
  <c r="AS31" i="21"/>
  <c r="BJ31" i="21" s="1"/>
  <c r="AP31" i="21"/>
  <c r="AX31" i="21" s="1"/>
  <c r="T31" i="21"/>
  <c r="N31" i="21" s="1"/>
  <c r="P31" i="21" s="1"/>
  <c r="T21" i="21"/>
  <c r="N21" i="21" s="1"/>
  <c r="T25" i="21"/>
  <c r="N25" i="21" s="1"/>
  <c r="P25" i="21" s="1"/>
  <c r="AP25" i="21"/>
  <c r="AX25" i="21" s="1"/>
  <c r="V148" i="21"/>
  <c r="AS44" i="21" s="1"/>
  <c r="BJ44" i="21" s="1"/>
  <c r="T36" i="21"/>
  <c r="N36" i="21" s="1"/>
  <c r="P36" i="21" s="1"/>
  <c r="V126" i="21"/>
  <c r="V132" i="21"/>
  <c r="V138" i="21"/>
  <c r="V144" i="21"/>
  <c r="AP30" i="21"/>
  <c r="AX30" i="21" s="1"/>
  <c r="T30" i="21"/>
  <c r="AQ26" i="21"/>
  <c r="BB26" i="21" s="1"/>
  <c r="T24" i="21"/>
  <c r="N24" i="21" s="1"/>
  <c r="P24" i="21" s="1"/>
  <c r="V124" i="21"/>
  <c r="T20" i="21" s="1"/>
  <c r="V127" i="21"/>
  <c r="V130" i="21"/>
  <c r="T26" i="21" s="1"/>
  <c r="V133" i="21"/>
  <c r="V136" i="21"/>
  <c r="AS32" i="21" s="1"/>
  <c r="BJ32" i="21" s="1"/>
  <c r="V139" i="21"/>
  <c r="V142" i="21"/>
  <c r="AS38" i="21" s="1"/>
  <c r="BJ38" i="21" s="1"/>
  <c r="V145" i="21"/>
  <c r="AQ44" i="21"/>
  <c r="BB44" i="21" s="1"/>
  <c r="T19" i="21"/>
  <c r="AA19" i="21" s="1"/>
  <c r="O40" i="21"/>
  <c r="V26" i="21"/>
  <c r="Q35" i="21"/>
  <c r="X41" i="21"/>
  <c r="T42" i="21"/>
  <c r="W46" i="21"/>
  <c r="O46" i="21" s="1"/>
  <c r="Q48" i="21"/>
  <c r="Y34" i="21"/>
  <c r="Y40" i="21"/>
  <c r="T46" i="21"/>
  <c r="N46" i="21" s="1"/>
  <c r="P46" i="21" s="1"/>
  <c r="Q22" i="21"/>
  <c r="U20" i="21"/>
  <c r="W26" i="21"/>
  <c r="O26" i="21" s="1"/>
  <c r="Q26" i="21" s="1"/>
  <c r="U32" i="21"/>
  <c r="U44" i="21"/>
  <c r="Q41" i="21"/>
  <c r="V20" i="21"/>
  <c r="X26" i="21"/>
  <c r="Q27" i="21"/>
  <c r="V32" i="21"/>
  <c r="Q34" i="21"/>
  <c r="U38" i="21"/>
  <c r="V44" i="21"/>
  <c r="Q46" i="21"/>
  <c r="Y20" i="21"/>
  <c r="Q21" i="21"/>
  <c r="W20" i="21"/>
  <c r="O20" i="21" s="1"/>
  <c r="Q20" i="21" s="1"/>
  <c r="W32" i="21"/>
  <c r="O32" i="21" s="1"/>
  <c r="Q32" i="21" s="1"/>
  <c r="Q36" i="21"/>
  <c r="V38" i="21"/>
  <c r="W44" i="21"/>
  <c r="O44" i="21" s="1"/>
  <c r="Q44" i="21" s="1"/>
  <c r="Q37" i="21"/>
  <c r="P21" i="21"/>
  <c r="Q24" i="21"/>
  <c r="Q28" i="21"/>
  <c r="Q38" i="21"/>
  <c r="U19" i="21"/>
  <c r="AO24" i="21"/>
  <c r="AV24" i="21"/>
  <c r="BD24" i="21"/>
  <c r="AZ24" i="21"/>
  <c r="BH24" i="21"/>
  <c r="BU24" i="21" s="1"/>
  <c r="BH21" i="21"/>
  <c r="BU21" i="21" s="1"/>
  <c r="AZ21" i="21"/>
  <c r="AO21" i="21"/>
  <c r="BD21" i="21"/>
  <c r="AV21" i="21"/>
  <c r="AO19" i="21"/>
  <c r="BD19" i="21"/>
  <c r="AV19" i="21"/>
  <c r="BH19" i="21"/>
  <c r="BU19" i="21" s="1"/>
  <c r="AZ19" i="21"/>
  <c r="BH23" i="21"/>
  <c r="BU23" i="21" s="1"/>
  <c r="AZ23" i="21"/>
  <c r="AO23" i="21"/>
  <c r="AV23" i="21"/>
  <c r="BD23" i="21"/>
  <c r="BH29" i="21"/>
  <c r="BU29" i="21" s="1"/>
  <c r="AZ29" i="21"/>
  <c r="AV29" i="21"/>
  <c r="BD29" i="21"/>
  <c r="AO29" i="21"/>
  <c r="BH22" i="21"/>
  <c r="BU22" i="21" s="1"/>
  <c r="AO22" i="21"/>
  <c r="AV22" i="21"/>
  <c r="BD22" i="21"/>
  <c r="AZ22" i="21"/>
  <c r="S20" i="21"/>
  <c r="AI20" i="21" s="1"/>
  <c r="AK53" i="21"/>
  <c r="BD30" i="21"/>
  <c r="AV30" i="21"/>
  <c r="BH30" i="21"/>
  <c r="BU30" i="21" s="1"/>
  <c r="AO30" i="21"/>
  <c r="AO31" i="21"/>
  <c r="BH32" i="21"/>
  <c r="BU32" i="21" s="1"/>
  <c r="BE40" i="21"/>
  <c r="N75" i="21"/>
  <c r="N82" i="21"/>
  <c r="S45" i="21"/>
  <c r="AI45" i="21" s="1"/>
  <c r="U45" i="21"/>
  <c r="U50" i="21" s="1"/>
  <c r="Y45" i="21"/>
  <c r="W45" i="21"/>
  <c r="G46" i="21"/>
  <c r="G51" i="21" s="1"/>
  <c r="U83" i="21" s="1"/>
  <c r="F46" i="21"/>
  <c r="F50" i="21" s="1"/>
  <c r="Q82" i="21" s="1"/>
  <c r="C46" i="21"/>
  <c r="C53" i="21" s="1"/>
  <c r="V47" i="21"/>
  <c r="V50" i="21" s="1"/>
  <c r="T82" i="21" s="1"/>
  <c r="U47" i="21"/>
  <c r="X47" i="21"/>
  <c r="X50" i="21" s="1"/>
  <c r="W47" i="21"/>
  <c r="O47" i="21" s="1"/>
  <c r="Q47" i="21" s="1"/>
  <c r="AM25" i="21"/>
  <c r="AL25" i="21"/>
  <c r="BJ25" i="21"/>
  <c r="AM31" i="21"/>
  <c r="BI31" i="21" s="1"/>
  <c r="D31" i="21"/>
  <c r="AP36" i="21"/>
  <c r="AX36" i="21" s="1"/>
  <c r="Y36" i="21"/>
  <c r="T37" i="21"/>
  <c r="AP37" i="21"/>
  <c r="AX37" i="21" s="1"/>
  <c r="AP42" i="21"/>
  <c r="AX42" i="21" s="1"/>
  <c r="Y42" i="21"/>
  <c r="AM43" i="21"/>
  <c r="BI43" i="21" s="1"/>
  <c r="AL43" i="21"/>
  <c r="BE43" i="21" s="1"/>
  <c r="D43" i="21"/>
  <c r="T48" i="21"/>
  <c r="AS48" i="21"/>
  <c r="BJ48" i="21" s="1"/>
  <c r="AP48" i="21"/>
  <c r="AX48" i="21" s="1"/>
  <c r="Y48" i="21"/>
  <c r="D49" i="21"/>
  <c r="S81" i="21" s="1"/>
  <c r="AM49" i="21"/>
  <c r="BI49" i="21" s="1"/>
  <c r="K24" i="21"/>
  <c r="E53" i="21"/>
  <c r="O25" i="21"/>
  <c r="Q25" i="21" s="1"/>
  <c r="Y26" i="21"/>
  <c r="S27" i="21"/>
  <c r="AI27" i="21" s="1"/>
  <c r="N84" i="21"/>
  <c r="N77" i="21"/>
  <c r="N30" i="21"/>
  <c r="AA30" i="21"/>
  <c r="BB30" i="21"/>
  <c r="AA31" i="21"/>
  <c r="T33" i="21"/>
  <c r="AS33" i="21"/>
  <c r="BJ33" i="21" s="1"/>
  <c r="BD37" i="21"/>
  <c r="AV37" i="21"/>
  <c r="AZ37" i="21"/>
  <c r="AO37" i="21"/>
  <c r="Q39" i="21"/>
  <c r="AW51" i="21"/>
  <c r="B50" i="21"/>
  <c r="L45" i="21"/>
  <c r="K45" i="21"/>
  <c r="BD31" i="21"/>
  <c r="AV31" i="21"/>
  <c r="BD33" i="21"/>
  <c r="AV33" i="21"/>
  <c r="AZ33" i="21"/>
  <c r="K33" i="21"/>
  <c r="BD36" i="21"/>
  <c r="AV36" i="21"/>
  <c r="AO36" i="21"/>
  <c r="AZ36" i="21"/>
  <c r="E51" i="21"/>
  <c r="M40" i="21"/>
  <c r="AK50" i="21"/>
  <c r="BA45" i="21"/>
  <c r="BA50" i="21" s="1"/>
  <c r="K19" i="21"/>
  <c r="AA21" i="21"/>
  <c r="K22" i="21"/>
  <c r="N78" i="21"/>
  <c r="N85" i="21"/>
  <c r="S25" i="21"/>
  <c r="AI25" i="21" s="1"/>
  <c r="K25" i="21"/>
  <c r="G53" i="21"/>
  <c r="U85" i="21" s="1"/>
  <c r="BB25" i="21"/>
  <c r="BH26" i="21"/>
  <c r="BU26" i="21" s="1"/>
  <c r="AZ26" i="21"/>
  <c r="C52" i="21"/>
  <c r="L30" i="21"/>
  <c r="BH31" i="21"/>
  <c r="BU31" i="21" s="1"/>
  <c r="K36" i="21"/>
  <c r="BD43" i="21"/>
  <c r="AV43" i="21"/>
  <c r="AO43" i="21"/>
  <c r="BH43" i="21"/>
  <c r="BU43" i="21" s="1"/>
  <c r="BE45" i="21"/>
  <c r="BF25" i="21"/>
  <c r="BD26" i="21"/>
  <c r="S28" i="21"/>
  <c r="AI28" i="21" s="1"/>
  <c r="K28" i="21"/>
  <c r="O30" i="21"/>
  <c r="Q30" i="21" s="1"/>
  <c r="BE30" i="21"/>
  <c r="AW52" i="21"/>
  <c r="AO32" i="21"/>
  <c r="AZ32" i="21"/>
  <c r="AO33" i="21"/>
  <c r="BD34" i="21"/>
  <c r="AV34" i="21"/>
  <c r="AO34" i="21"/>
  <c r="BH34" i="21"/>
  <c r="BU34" i="21" s="1"/>
  <c r="BH35" i="21"/>
  <c r="BU35" i="21" s="1"/>
  <c r="AV35" i="21"/>
  <c r="AO35" i="21"/>
  <c r="BD35" i="21"/>
  <c r="S42" i="21"/>
  <c r="AI42" i="21" s="1"/>
  <c r="K42" i="21"/>
  <c r="AZ43" i="21"/>
  <c r="BB45" i="21"/>
  <c r="AP27" i="21"/>
  <c r="AX27" i="21" s="1"/>
  <c r="T27" i="21"/>
  <c r="AM33" i="21"/>
  <c r="BI33" i="21" s="1"/>
  <c r="AL33" i="21"/>
  <c r="BE33" i="21" s="1"/>
  <c r="D33" i="21"/>
  <c r="D53" i="21" s="1"/>
  <c r="S85" i="21" s="1"/>
  <c r="AQ38" i="21"/>
  <c r="BB38" i="21" s="1"/>
  <c r="Y38" i="21"/>
  <c r="AP39" i="21"/>
  <c r="AX39" i="21" s="1"/>
  <c r="T39" i="21"/>
  <c r="BI45" i="21"/>
  <c r="AJ53" i="21"/>
  <c r="AW25" i="21"/>
  <c r="AW53" i="21" s="1"/>
  <c r="BH33" i="21"/>
  <c r="BU33" i="21" s="1"/>
  <c r="BH36" i="21"/>
  <c r="BU36" i="21" s="1"/>
  <c r="BD44" i="21"/>
  <c r="BH44" i="21"/>
  <c r="BU44" i="21" s="1"/>
  <c r="AV44" i="21"/>
  <c r="AO44" i="21"/>
  <c r="B53" i="21"/>
  <c r="AJ52" i="21"/>
  <c r="AR52" i="21"/>
  <c r="BF30" i="21"/>
  <c r="AO38" i="21"/>
  <c r="B51" i="21"/>
  <c r="L40" i="21"/>
  <c r="L53" i="21" s="1"/>
  <c r="Q78" i="21" s="1"/>
  <c r="AJ51" i="21"/>
  <c r="BB40" i="21"/>
  <c r="AR50" i="21"/>
  <c r="BF45" i="21"/>
  <c r="BF50" i="21" s="1"/>
  <c r="E52" i="21"/>
  <c r="AK52" i="21"/>
  <c r="BD39" i="21"/>
  <c r="AV39" i="21"/>
  <c r="BH46" i="21"/>
  <c r="BU46" i="21" s="1"/>
  <c r="AZ46" i="21"/>
  <c r="AO46" i="21"/>
  <c r="BD46" i="21"/>
  <c r="AV46" i="21"/>
  <c r="BH47" i="21"/>
  <c r="BU47" i="21" s="1"/>
  <c r="AZ47" i="21"/>
  <c r="AO47" i="21"/>
  <c r="BD47" i="21"/>
  <c r="AV47" i="21"/>
  <c r="AQ46" i="21"/>
  <c r="BB46" i="21" s="1"/>
  <c r="AP46" i="21"/>
  <c r="AX46" i="21" s="1"/>
  <c r="Y46" i="21"/>
  <c r="D47" i="21"/>
  <c r="AM47" i="21"/>
  <c r="BI47" i="21" s="1"/>
  <c r="AL47" i="21"/>
  <c r="BE47" i="21" s="1"/>
  <c r="M50" i="21"/>
  <c r="R75" i="21" s="1"/>
  <c r="N76" i="21"/>
  <c r="N83" i="21"/>
  <c r="W51" i="21"/>
  <c r="AK51" i="21"/>
  <c r="BA40" i="21"/>
  <c r="BA51" i="21" s="1"/>
  <c r="V151" i="21"/>
  <c r="AP47" i="21" s="1"/>
  <c r="AX47" i="21" s="1"/>
  <c r="AQ47" i="21"/>
  <c r="BB47" i="21" s="1"/>
  <c r="Y47" i="21"/>
  <c r="D48" i="21"/>
  <c r="AM48" i="21"/>
  <c r="BI48" i="21" s="1"/>
  <c r="AL48" i="21"/>
  <c r="BE48" i="21" s="1"/>
  <c r="S40" i="21"/>
  <c r="AI40" i="21" s="1"/>
  <c r="E50" i="21"/>
  <c r="AO48" i="21"/>
  <c r="BD48" i="21"/>
  <c r="AV48" i="21"/>
  <c r="V149" i="21"/>
  <c r="D46" i="21"/>
  <c r="AM46" i="21"/>
  <c r="BI46" i="21" s="1"/>
  <c r="V147" i="21"/>
  <c r="V153" i="21"/>
  <c r="AP49" i="21" s="1"/>
  <c r="AX49" i="21" s="1"/>
  <c r="AQ49" i="21"/>
  <c r="BB49" i="21" s="1"/>
  <c r="Y49" i="21"/>
  <c r="V81" i="21" s="1"/>
  <c r="Y41" i="20"/>
  <c r="W41" i="20"/>
  <c r="O41" i="20" s="1"/>
  <c r="Q41" i="20" s="1"/>
  <c r="W20" i="20"/>
  <c r="O20" i="20" s="1"/>
  <c r="Q20" i="20" s="1"/>
  <c r="W26" i="20"/>
  <c r="O26" i="20" s="1"/>
  <c r="Q26" i="20" s="1"/>
  <c r="W44" i="20"/>
  <c r="O44" i="20" s="1"/>
  <c r="Q44" i="20" s="1"/>
  <c r="AR28" i="20"/>
  <c r="BF28" i="20" s="1"/>
  <c r="AR34" i="20"/>
  <c r="BF34" i="20" s="1"/>
  <c r="AR40" i="20"/>
  <c r="BF40" i="20" s="1"/>
  <c r="Q24" i="20"/>
  <c r="Q36" i="20"/>
  <c r="AR20" i="20"/>
  <c r="BF20" i="20" s="1"/>
  <c r="AR26" i="20"/>
  <c r="BF26" i="20" s="1"/>
  <c r="AR32" i="20"/>
  <c r="BF32" i="20" s="1"/>
  <c r="AR38" i="20"/>
  <c r="BF38" i="20" s="1"/>
  <c r="AR44" i="20"/>
  <c r="BF44" i="20" s="1"/>
  <c r="AS34" i="20"/>
  <c r="BJ34" i="20" s="1"/>
  <c r="AS47" i="20"/>
  <c r="BJ47" i="20" s="1"/>
  <c r="V32" i="20"/>
  <c r="V38" i="20"/>
  <c r="AR50" i="20"/>
  <c r="AP29" i="20"/>
  <c r="AX29" i="20" s="1"/>
  <c r="AP19" i="20"/>
  <c r="AX19" i="20" s="1"/>
  <c r="AS49" i="20"/>
  <c r="BJ49" i="20" s="1"/>
  <c r="T49" i="20"/>
  <c r="N49" i="20" s="1"/>
  <c r="P34" i="20"/>
  <c r="AS29" i="20"/>
  <c r="BJ29" i="20" s="1"/>
  <c r="AS41" i="20"/>
  <c r="BJ41" i="20" s="1"/>
  <c r="V129" i="20"/>
  <c r="T25" i="20" s="1"/>
  <c r="V135" i="20"/>
  <c r="V141" i="20"/>
  <c r="V147" i="20"/>
  <c r="AQ49" i="20"/>
  <c r="BB49" i="20" s="1"/>
  <c r="P23" i="20"/>
  <c r="V124" i="20"/>
  <c r="AS20" i="20" s="1"/>
  <c r="BJ20" i="20" s="1"/>
  <c r="V136" i="20"/>
  <c r="AS32" i="20" s="1"/>
  <c r="BJ32" i="20" s="1"/>
  <c r="V142" i="20"/>
  <c r="AS38" i="20" s="1"/>
  <c r="BJ38" i="20" s="1"/>
  <c r="V130" i="20"/>
  <c r="AS26" i="20" s="1"/>
  <c r="BJ26" i="20" s="1"/>
  <c r="V148" i="20"/>
  <c r="AS44" i="20" s="1"/>
  <c r="BJ44" i="20" s="1"/>
  <c r="T47" i="20"/>
  <c r="V125" i="20"/>
  <c r="T21" i="20" s="1"/>
  <c r="N21" i="20" s="1"/>
  <c r="P21" i="20" s="1"/>
  <c r="V128" i="20"/>
  <c r="V131" i="20"/>
  <c r="AS27" i="20" s="1"/>
  <c r="BJ27" i="20" s="1"/>
  <c r="V134" i="20"/>
  <c r="V137" i="20"/>
  <c r="V140" i="20"/>
  <c r="V143" i="20"/>
  <c r="V146" i="20"/>
  <c r="V149" i="20"/>
  <c r="V152" i="20"/>
  <c r="Q22" i="20"/>
  <c r="X38" i="20"/>
  <c r="W21" i="20"/>
  <c r="Q23" i="20"/>
  <c r="P29" i="20"/>
  <c r="U33" i="20"/>
  <c r="Q34" i="20"/>
  <c r="U39" i="20"/>
  <c r="Q40" i="20"/>
  <c r="W45" i="20"/>
  <c r="Q49" i="20"/>
  <c r="Y21" i="20"/>
  <c r="Y27" i="20"/>
  <c r="Y33" i="20"/>
  <c r="Y39" i="20"/>
  <c r="Y45" i="20"/>
  <c r="AA46" i="20"/>
  <c r="X32" i="20"/>
  <c r="Q46" i="20"/>
  <c r="U20" i="20"/>
  <c r="X21" i="20"/>
  <c r="U26" i="20"/>
  <c r="U27" i="20"/>
  <c r="Q29" i="20"/>
  <c r="T32" i="20"/>
  <c r="AA32" i="20" s="1"/>
  <c r="V33" i="20"/>
  <c r="V39" i="20"/>
  <c r="U44" i="20"/>
  <c r="U51" i="20" s="1"/>
  <c r="X45" i="20"/>
  <c r="Q48" i="20"/>
  <c r="P49" i="20"/>
  <c r="T27" i="20"/>
  <c r="AA27" i="20" s="1"/>
  <c r="Y20" i="20"/>
  <c r="Y26" i="20"/>
  <c r="V20" i="20"/>
  <c r="V26" i="20"/>
  <c r="V27" i="20"/>
  <c r="U32" i="20"/>
  <c r="W33" i="20"/>
  <c r="O33" i="20" s="1"/>
  <c r="Q33" i="20" s="1"/>
  <c r="U38" i="20"/>
  <c r="U52" i="20" s="1"/>
  <c r="W39" i="20"/>
  <c r="O39" i="20" s="1"/>
  <c r="Q39" i="20" s="1"/>
  <c r="V44" i="20"/>
  <c r="P22" i="20"/>
  <c r="Q27" i="20"/>
  <c r="U50" i="20"/>
  <c r="V19" i="20"/>
  <c r="P19" i="20"/>
  <c r="X19" i="20"/>
  <c r="W19" i="20"/>
  <c r="AO25" i="20"/>
  <c r="AV25" i="20"/>
  <c r="BD25" i="20"/>
  <c r="AZ25" i="20"/>
  <c r="BH25" i="20"/>
  <c r="BH31" i="20"/>
  <c r="AZ31" i="20"/>
  <c r="AO31" i="20"/>
  <c r="AV31" i="20"/>
  <c r="BD31" i="20"/>
  <c r="AO35" i="20"/>
  <c r="AZ35" i="20"/>
  <c r="AV35" i="20"/>
  <c r="BH35" i="20"/>
  <c r="BD35" i="20"/>
  <c r="BH19" i="20"/>
  <c r="AO19" i="20"/>
  <c r="AV19" i="20"/>
  <c r="BD19" i="20"/>
  <c r="AZ19" i="20"/>
  <c r="BD20" i="20"/>
  <c r="AZ20" i="20"/>
  <c r="AO20" i="20"/>
  <c r="BH20" i="20"/>
  <c r="AV20" i="20"/>
  <c r="AZ28" i="20"/>
  <c r="BH28" i="20"/>
  <c r="AO28" i="20"/>
  <c r="AV28" i="20"/>
  <c r="BD28" i="20"/>
  <c r="BH40" i="20"/>
  <c r="AZ40" i="20"/>
  <c r="BD40" i="20"/>
  <c r="AO40" i="20"/>
  <c r="AV40" i="20"/>
  <c r="BH43" i="20"/>
  <c r="AZ43" i="20"/>
  <c r="AO43" i="20"/>
  <c r="AV43" i="20"/>
  <c r="BD43" i="20"/>
  <c r="AO44" i="20"/>
  <c r="AZ44" i="20"/>
  <c r="AV44" i="20"/>
  <c r="BH44" i="20"/>
  <c r="BD44" i="20"/>
  <c r="AO32" i="20"/>
  <c r="AZ32" i="20"/>
  <c r="AV32" i="20"/>
  <c r="BH32" i="20"/>
  <c r="BD32" i="20"/>
  <c r="BH37" i="20"/>
  <c r="AZ37" i="20"/>
  <c r="AO37" i="20"/>
  <c r="AV37" i="20"/>
  <c r="BD37" i="20"/>
  <c r="AO38" i="20"/>
  <c r="AZ38" i="20"/>
  <c r="AV38" i="20"/>
  <c r="BH38" i="20"/>
  <c r="BD38" i="20"/>
  <c r="BH23" i="20"/>
  <c r="AV23" i="20"/>
  <c r="BD23" i="20"/>
  <c r="AZ23" i="20"/>
  <c r="AO23" i="20"/>
  <c r="Q42" i="20"/>
  <c r="BD21" i="20"/>
  <c r="AV21" i="20"/>
  <c r="AZ21" i="20"/>
  <c r="BH21" i="20"/>
  <c r="AO21" i="20"/>
  <c r="BD27" i="20"/>
  <c r="AV27" i="20"/>
  <c r="AZ27" i="20"/>
  <c r="BH27" i="20"/>
  <c r="AO27" i="20"/>
  <c r="AO41" i="20"/>
  <c r="AZ41" i="20"/>
  <c r="AV41" i="20"/>
  <c r="BH41" i="20"/>
  <c r="BD41" i="20"/>
  <c r="BE40" i="20"/>
  <c r="BJ40" i="20"/>
  <c r="U19" i="20"/>
  <c r="BD22" i="20"/>
  <c r="K23" i="20"/>
  <c r="Y23" i="20"/>
  <c r="F24" i="20"/>
  <c r="AL24" i="20"/>
  <c r="BE24" i="20" s="1"/>
  <c r="BD26" i="20"/>
  <c r="K27" i="20"/>
  <c r="AQ27" i="20"/>
  <c r="BB27" i="20" s="1"/>
  <c r="AM29" i="20"/>
  <c r="BI29" i="20" s="1"/>
  <c r="BH29" i="20"/>
  <c r="E30" i="20"/>
  <c r="AK52" i="20"/>
  <c r="K32" i="20"/>
  <c r="Y32" i="20"/>
  <c r="AV34" i="20"/>
  <c r="K38" i="20"/>
  <c r="Y38" i="20"/>
  <c r="AQ41" i="20"/>
  <c r="BB41" i="20" s="1"/>
  <c r="BB52" i="20" s="1"/>
  <c r="K44" i="20"/>
  <c r="Y44" i="20"/>
  <c r="N46" i="20"/>
  <c r="AS46" i="20"/>
  <c r="BJ46" i="20" s="1"/>
  <c r="AV22" i="20"/>
  <c r="AA23" i="20"/>
  <c r="AO24" i="20"/>
  <c r="BH24" i="20"/>
  <c r="AV26" i="20"/>
  <c r="AO29" i="20"/>
  <c r="AZ29" i="20"/>
  <c r="F52" i="20"/>
  <c r="BI40" i="20"/>
  <c r="AW51" i="20"/>
  <c r="P46" i="20"/>
  <c r="AO46" i="20"/>
  <c r="BD46" i="20"/>
  <c r="AV46" i="20"/>
  <c r="AZ46" i="20"/>
  <c r="AA47" i="20"/>
  <c r="N47" i="20"/>
  <c r="P47" i="20" s="1"/>
  <c r="AP35" i="20"/>
  <c r="AX35" i="20" s="1"/>
  <c r="AL36" i="20"/>
  <c r="BE36" i="20" s="1"/>
  <c r="AM36" i="20"/>
  <c r="BI36" i="20" s="1"/>
  <c r="AL42" i="20"/>
  <c r="BE42" i="20" s="1"/>
  <c r="AM42" i="20"/>
  <c r="BI42" i="20" s="1"/>
  <c r="AQ47" i="20"/>
  <c r="BB47" i="20" s="1"/>
  <c r="Y47" i="20"/>
  <c r="AP47" i="20"/>
  <c r="AX47" i="20" s="1"/>
  <c r="AS48" i="20"/>
  <c r="BJ48" i="20" s="1"/>
  <c r="T48" i="20"/>
  <c r="K20" i="20"/>
  <c r="AA22" i="20"/>
  <c r="AO22" i="20"/>
  <c r="K24" i="20"/>
  <c r="E53" i="20"/>
  <c r="BB25" i="20"/>
  <c r="BH26" i="20"/>
  <c r="AA29" i="20"/>
  <c r="G52" i="20"/>
  <c r="AA34" i="20"/>
  <c r="K35" i="20"/>
  <c r="C51" i="20"/>
  <c r="L40" i="20"/>
  <c r="AA40" i="20"/>
  <c r="AX40" i="20"/>
  <c r="K41" i="20"/>
  <c r="BB45" i="20"/>
  <c r="AA35" i="20"/>
  <c r="N35" i="20"/>
  <c r="P35" i="20" s="1"/>
  <c r="AA41" i="20"/>
  <c r="N41" i="20"/>
  <c r="P41" i="20" s="1"/>
  <c r="Y46" i="20"/>
  <c r="AP46" i="20"/>
  <c r="AX46" i="20" s="1"/>
  <c r="AM47" i="20"/>
  <c r="BI47" i="20" s="1"/>
  <c r="AL47" i="20"/>
  <c r="BE47" i="20" s="1"/>
  <c r="D47" i="20"/>
  <c r="D51" i="20" s="1"/>
  <c r="BH22" i="20"/>
  <c r="BD24" i="20"/>
  <c r="AV24" i="20"/>
  <c r="F53" i="20"/>
  <c r="AO26" i="20"/>
  <c r="P28" i="20"/>
  <c r="AA28" i="20"/>
  <c r="N84" i="20"/>
  <c r="N77" i="20"/>
  <c r="S30" i="20"/>
  <c r="AI30" i="20" s="1"/>
  <c r="K30" i="20"/>
  <c r="BH34" i="20"/>
  <c r="AZ34" i="20"/>
  <c r="F50" i="20"/>
  <c r="BF45" i="20"/>
  <c r="BF50" i="20" s="1"/>
  <c r="BH46" i="20"/>
  <c r="AM46" i="20"/>
  <c r="BI46" i="20" s="1"/>
  <c r="AL46" i="20"/>
  <c r="BE46" i="20" s="1"/>
  <c r="Q25" i="20"/>
  <c r="BI25" i="20"/>
  <c r="BE25" i="20"/>
  <c r="BD29" i="20"/>
  <c r="B52" i="20"/>
  <c r="L30" i="20"/>
  <c r="L53" i="20" s="1"/>
  <c r="Q78" i="20" s="1"/>
  <c r="K33" i="20"/>
  <c r="S33" i="20"/>
  <c r="AI33" i="20" s="1"/>
  <c r="BD34" i="20"/>
  <c r="K39" i="20"/>
  <c r="S39" i="20"/>
  <c r="AI39" i="20" s="1"/>
  <c r="E51" i="20"/>
  <c r="N40" i="20"/>
  <c r="N75" i="20"/>
  <c r="N82" i="20"/>
  <c r="K45" i="20"/>
  <c r="S45" i="20"/>
  <c r="AI45" i="20" s="1"/>
  <c r="G50" i="20"/>
  <c r="AJ50" i="20"/>
  <c r="AW45" i="20"/>
  <c r="AW50" i="20" s="1"/>
  <c r="AQ46" i="20"/>
  <c r="BB46" i="20" s="1"/>
  <c r="BH47" i="20"/>
  <c r="AZ47" i="20"/>
  <c r="BD47" i="20"/>
  <c r="AV47" i="20"/>
  <c r="D48" i="20"/>
  <c r="C52" i="20"/>
  <c r="V31" i="20"/>
  <c r="W31" i="20"/>
  <c r="O31" i="20" s="1"/>
  <c r="Q31" i="20" s="1"/>
  <c r="AL33" i="20"/>
  <c r="BE33" i="20" s="1"/>
  <c r="AM33" i="20"/>
  <c r="BI33" i="20" s="1"/>
  <c r="AL39" i="20"/>
  <c r="BE39" i="20" s="1"/>
  <c r="AM39" i="20"/>
  <c r="BI39" i="20" s="1"/>
  <c r="AL45" i="20"/>
  <c r="AL51" i="20" s="1"/>
  <c r="AM45" i="20"/>
  <c r="K21" i="20"/>
  <c r="B53" i="20"/>
  <c r="AW25" i="20"/>
  <c r="AW53" i="20" s="1"/>
  <c r="AP27" i="20"/>
  <c r="AX27" i="20" s="1"/>
  <c r="D30" i="20"/>
  <c r="D53" i="20" s="1"/>
  <c r="AJ52" i="20"/>
  <c r="AM35" i="20"/>
  <c r="BI35" i="20" s="1"/>
  <c r="K36" i="20"/>
  <c r="S36" i="20"/>
  <c r="AI36" i="20" s="1"/>
  <c r="AM41" i="20"/>
  <c r="BI41" i="20" s="1"/>
  <c r="K42" i="20"/>
  <c r="S42" i="20"/>
  <c r="AI42" i="20" s="1"/>
  <c r="L50" i="20"/>
  <c r="Q75" i="20" s="1"/>
  <c r="M45" i="20"/>
  <c r="M51" i="20" s="1"/>
  <c r="R76" i="20" s="1"/>
  <c r="N78" i="20"/>
  <c r="N85" i="20"/>
  <c r="G53" i="20"/>
  <c r="AK53" i="20"/>
  <c r="BA25" i="20"/>
  <c r="N32" i="20"/>
  <c r="P32" i="20" s="1"/>
  <c r="N76" i="20"/>
  <c r="N83" i="20"/>
  <c r="W51" i="20"/>
  <c r="AK51" i="20"/>
  <c r="AR51" i="20"/>
  <c r="BA40" i="20"/>
  <c r="BA51" i="20" s="1"/>
  <c r="G51" i="20"/>
  <c r="G46" i="20"/>
  <c r="C46" i="20"/>
  <c r="C50" i="20" s="1"/>
  <c r="V47" i="20"/>
  <c r="V53" i="20" s="1"/>
  <c r="X47" i="20"/>
  <c r="X50" i="20" s="1"/>
  <c r="AP48" i="20"/>
  <c r="AX48" i="20" s="1"/>
  <c r="D49" i="20"/>
  <c r="AM49" i="20"/>
  <c r="BI49" i="20" s="1"/>
  <c r="F51" i="20"/>
  <c r="AJ51" i="20"/>
  <c r="B50" i="20"/>
  <c r="AP49" i="20"/>
  <c r="AX49" i="20" s="1"/>
  <c r="Y49" i="20"/>
  <c r="X23" i="19"/>
  <c r="U25" i="19"/>
  <c r="U34" i="19"/>
  <c r="Y36" i="19"/>
  <c r="X41" i="19"/>
  <c r="U43" i="19"/>
  <c r="X49" i="19"/>
  <c r="W32" i="19"/>
  <c r="O32" i="19" s="1"/>
  <c r="Y44" i="19"/>
  <c r="U44" i="19"/>
  <c r="Y20" i="19"/>
  <c r="U32" i="19"/>
  <c r="Y38" i="19"/>
  <c r="U28" i="19"/>
  <c r="Y34" i="19"/>
  <c r="U20" i="19"/>
  <c r="V33" i="19"/>
  <c r="Y26" i="19"/>
  <c r="U29" i="19"/>
  <c r="W33" i="19"/>
  <c r="O33" i="19" s="1"/>
  <c r="X32" i="19"/>
  <c r="V38" i="19"/>
  <c r="X26" i="19"/>
  <c r="X44" i="19"/>
  <c r="U26" i="19"/>
  <c r="V32" i="19"/>
  <c r="X33" i="19"/>
  <c r="U38" i="19"/>
  <c r="V44" i="19"/>
  <c r="W20" i="19"/>
  <c r="O20" i="19" s="1"/>
  <c r="Q20" i="19" s="1"/>
  <c r="V21" i="19"/>
  <c r="Y23" i="19"/>
  <c r="V39" i="19"/>
  <c r="Y41" i="19"/>
  <c r="X20" i="19"/>
  <c r="W21" i="19"/>
  <c r="O21" i="19" s="1"/>
  <c r="Q21" i="19" s="1"/>
  <c r="X38" i="19"/>
  <c r="U45" i="19"/>
  <c r="X47" i="19"/>
  <c r="T20" i="19"/>
  <c r="N20" i="19" s="1"/>
  <c r="AS20" i="19"/>
  <c r="BJ20" i="19" s="1"/>
  <c r="AS30" i="19"/>
  <c r="BJ30" i="19" s="1"/>
  <c r="AR30" i="19"/>
  <c r="BF30" i="19" s="1"/>
  <c r="BF52" i="19" s="1"/>
  <c r="AR36" i="19"/>
  <c r="BF36" i="19" s="1"/>
  <c r="Q27" i="19"/>
  <c r="AP20" i="19"/>
  <c r="AX20" i="19" s="1"/>
  <c r="V48" i="19"/>
  <c r="V127" i="19"/>
  <c r="T23" i="19" s="1"/>
  <c r="N23" i="19" s="1"/>
  <c r="P23" i="19" s="1"/>
  <c r="Q23" i="19"/>
  <c r="AR21" i="19"/>
  <c r="BF21" i="19" s="1"/>
  <c r="AQ20" i="19"/>
  <c r="BB20" i="19" s="1"/>
  <c r="AQ38" i="19"/>
  <c r="BB38" i="19" s="1"/>
  <c r="V45" i="19"/>
  <c r="Q24" i="19"/>
  <c r="V30" i="19"/>
  <c r="Q32" i="19"/>
  <c r="BH21" i="19"/>
  <c r="AZ21" i="19"/>
  <c r="AO21" i="19"/>
  <c r="AV21" i="19"/>
  <c r="BD21" i="19"/>
  <c r="S22" i="19"/>
  <c r="AI22" i="19" s="1"/>
  <c r="K22" i="19"/>
  <c r="AO19" i="19"/>
  <c r="BD19" i="19"/>
  <c r="AV19" i="19"/>
  <c r="AP21" i="19"/>
  <c r="AX21" i="19" s="1"/>
  <c r="T21" i="19"/>
  <c r="S26" i="19"/>
  <c r="AI26" i="19" s="1"/>
  <c r="K26" i="19"/>
  <c r="AP27" i="19"/>
  <c r="AX27" i="19" s="1"/>
  <c r="T27" i="19"/>
  <c r="E28" i="19"/>
  <c r="M28" i="19" s="1"/>
  <c r="Q28" i="19" s="1"/>
  <c r="AL28" i="19"/>
  <c r="BE28" i="19" s="1"/>
  <c r="AS29" i="19"/>
  <c r="BJ29" i="19" s="1"/>
  <c r="AP29" i="19"/>
  <c r="AX29" i="19" s="1"/>
  <c r="K31" i="19"/>
  <c r="S31" i="19"/>
  <c r="AI31" i="19" s="1"/>
  <c r="AP31" i="19"/>
  <c r="AX31" i="19" s="1"/>
  <c r="T31" i="19"/>
  <c r="AS31" i="19"/>
  <c r="BJ31" i="19" s="1"/>
  <c r="K33" i="19"/>
  <c r="S33" i="19"/>
  <c r="AI33" i="19" s="1"/>
  <c r="T33" i="19"/>
  <c r="AS33" i="19"/>
  <c r="BJ33" i="19" s="1"/>
  <c r="AP33" i="19"/>
  <c r="AX33" i="19" s="1"/>
  <c r="AL34" i="19"/>
  <c r="BE34" i="19" s="1"/>
  <c r="E34" i="19"/>
  <c r="M34" i="19" s="1"/>
  <c r="Q34" i="19" s="1"/>
  <c r="AS34" i="19"/>
  <c r="BJ34" i="19" s="1"/>
  <c r="AP34" i="19"/>
  <c r="AX34" i="19" s="1"/>
  <c r="T34" i="19"/>
  <c r="E35" i="19"/>
  <c r="M35" i="19" s="1"/>
  <c r="Q35" i="19" s="1"/>
  <c r="AL35" i="19"/>
  <c r="BE35" i="19" s="1"/>
  <c r="AP35" i="19"/>
  <c r="AX35" i="19" s="1"/>
  <c r="T35" i="19"/>
  <c r="AS35" i="19"/>
  <c r="BJ35" i="19" s="1"/>
  <c r="AL36" i="19"/>
  <c r="BE36" i="19" s="1"/>
  <c r="E36" i="19"/>
  <c r="M36" i="19" s="1"/>
  <c r="Q36" i="19" s="1"/>
  <c r="AS37" i="19"/>
  <c r="BJ37" i="19" s="1"/>
  <c r="AP37" i="19"/>
  <c r="AX37" i="19" s="1"/>
  <c r="T37" i="19"/>
  <c r="K40" i="19"/>
  <c r="N76" i="19"/>
  <c r="S40" i="19"/>
  <c r="AI40" i="19" s="1"/>
  <c r="S42" i="19"/>
  <c r="AI42" i="19" s="1"/>
  <c r="K42" i="19"/>
  <c r="AL42" i="19"/>
  <c r="BE42" i="19" s="1"/>
  <c r="E42" i="19"/>
  <c r="M42" i="19" s="1"/>
  <c r="Q42" i="19" s="1"/>
  <c r="T42" i="19"/>
  <c r="AS42" i="19"/>
  <c r="BJ42" i="19" s="1"/>
  <c r="AL43" i="19"/>
  <c r="BE43" i="19" s="1"/>
  <c r="E43" i="19"/>
  <c r="M43" i="19" s="1"/>
  <c r="Q43" i="19" s="1"/>
  <c r="K46" i="19"/>
  <c r="S46" i="19"/>
  <c r="AI46" i="19" s="1"/>
  <c r="AS46" i="19"/>
  <c r="BJ46" i="19" s="1"/>
  <c r="AP46" i="19"/>
  <c r="AX46" i="19" s="1"/>
  <c r="AS49" i="19"/>
  <c r="BJ49" i="19" s="1"/>
  <c r="T49" i="19"/>
  <c r="AP49" i="19"/>
  <c r="AX49" i="19" s="1"/>
  <c r="K19" i="19"/>
  <c r="BH19" i="19"/>
  <c r="AJ53" i="19"/>
  <c r="AW25" i="19"/>
  <c r="K27" i="19"/>
  <c r="S20" i="19"/>
  <c r="AI20" i="19" s="1"/>
  <c r="K20" i="19"/>
  <c r="E22" i="19"/>
  <c r="M22" i="19" s="1"/>
  <c r="Q22" i="19" s="1"/>
  <c r="AL22" i="19"/>
  <c r="BE22" i="19" s="1"/>
  <c r="BH24" i="19"/>
  <c r="AZ24" i="19"/>
  <c r="AO24" i="19"/>
  <c r="BD24" i="19"/>
  <c r="AV24" i="19"/>
  <c r="AP24" i="19"/>
  <c r="AX24" i="19" s="1"/>
  <c r="T24" i="19"/>
  <c r="E25" i="19"/>
  <c r="AL25" i="19"/>
  <c r="AS26" i="19"/>
  <c r="BJ26" i="19" s="1"/>
  <c r="AP26" i="19"/>
  <c r="AX26" i="19" s="1"/>
  <c r="S29" i="19"/>
  <c r="AI29" i="19" s="1"/>
  <c r="K29" i="19"/>
  <c r="T32" i="19"/>
  <c r="AS32" i="19"/>
  <c r="BJ32" i="19" s="1"/>
  <c r="AP32" i="19"/>
  <c r="AX32" i="19" s="1"/>
  <c r="AL33" i="19"/>
  <c r="BE33" i="19" s="1"/>
  <c r="E33" i="19"/>
  <c r="M33" i="19" s="1"/>
  <c r="S39" i="19"/>
  <c r="AI39" i="19" s="1"/>
  <c r="K39" i="19"/>
  <c r="AL39" i="19"/>
  <c r="BE39" i="19" s="1"/>
  <c r="E39" i="19"/>
  <c r="M39" i="19" s="1"/>
  <c r="S41" i="19"/>
  <c r="AI41" i="19" s="1"/>
  <c r="K41" i="19"/>
  <c r="K43" i="19"/>
  <c r="S43" i="19"/>
  <c r="AI43" i="19" s="1"/>
  <c r="AS43" i="19"/>
  <c r="BJ43" i="19" s="1"/>
  <c r="AP43" i="19"/>
  <c r="AX43" i="19" s="1"/>
  <c r="T43" i="19"/>
  <c r="AP44" i="19"/>
  <c r="AX44" i="19" s="1"/>
  <c r="T44" i="19"/>
  <c r="AS44" i="19"/>
  <c r="BJ44" i="19" s="1"/>
  <c r="E47" i="19"/>
  <c r="M47" i="19" s="1"/>
  <c r="Q47" i="19" s="1"/>
  <c r="AL47" i="19"/>
  <c r="BE47" i="19" s="1"/>
  <c r="E48" i="19"/>
  <c r="M48" i="19" s="1"/>
  <c r="Q48" i="19" s="1"/>
  <c r="AL48" i="19"/>
  <c r="BE48" i="19" s="1"/>
  <c r="AL49" i="19"/>
  <c r="BE49" i="19" s="1"/>
  <c r="E49" i="19"/>
  <c r="M49" i="19" s="1"/>
  <c r="Q49" i="19" s="1"/>
  <c r="K24" i="19"/>
  <c r="AS27" i="19"/>
  <c r="BJ27" i="19" s="1"/>
  <c r="C52" i="19"/>
  <c r="T30" i="19"/>
  <c r="AL32" i="19"/>
  <c r="BE32" i="19" s="1"/>
  <c r="D42" i="19"/>
  <c r="C42" i="19"/>
  <c r="B42" i="19"/>
  <c r="B52" i="19" s="1"/>
  <c r="G42" i="19"/>
  <c r="F42" i="19"/>
  <c r="F53" i="19" s="1"/>
  <c r="N83" i="19"/>
  <c r="X46" i="19"/>
  <c r="W46" i="19"/>
  <c r="O46" i="19" s="1"/>
  <c r="O51" i="19" s="1"/>
  <c r="U76" i="19" s="1"/>
  <c r="V46" i="19"/>
  <c r="Y46" i="19"/>
  <c r="Y50" i="19" s="1"/>
  <c r="AP22" i="19"/>
  <c r="AX22" i="19" s="1"/>
  <c r="T22" i="19"/>
  <c r="AS22" i="19"/>
  <c r="BJ22" i="19" s="1"/>
  <c r="AS23" i="19"/>
  <c r="BJ23" i="19" s="1"/>
  <c r="AP23" i="19"/>
  <c r="AX23" i="19" s="1"/>
  <c r="BH27" i="19"/>
  <c r="AZ27" i="19"/>
  <c r="AO27" i="19"/>
  <c r="BD27" i="19"/>
  <c r="AV27" i="19"/>
  <c r="N84" i="19"/>
  <c r="K30" i="19"/>
  <c r="S30" i="19"/>
  <c r="AI30" i="19" s="1"/>
  <c r="N77" i="19"/>
  <c r="E31" i="19"/>
  <c r="M31" i="19" s="1"/>
  <c r="Q31" i="19" s="1"/>
  <c r="AL31" i="19"/>
  <c r="BE31" i="19" s="1"/>
  <c r="S35" i="19"/>
  <c r="AI35" i="19" s="1"/>
  <c r="K35" i="19"/>
  <c r="T36" i="19"/>
  <c r="AS36" i="19"/>
  <c r="BJ36" i="19" s="1"/>
  <c r="AP36" i="19"/>
  <c r="AX36" i="19" s="1"/>
  <c r="AL37" i="19"/>
  <c r="BE37" i="19" s="1"/>
  <c r="E37" i="19"/>
  <c r="M37" i="19" s="1"/>
  <c r="Q37" i="19" s="1"/>
  <c r="AP38" i="19"/>
  <c r="AX38" i="19" s="1"/>
  <c r="T38" i="19"/>
  <c r="AS38" i="19"/>
  <c r="BJ38" i="19" s="1"/>
  <c r="AL40" i="19"/>
  <c r="E40" i="19"/>
  <c r="AL41" i="19"/>
  <c r="BE41" i="19" s="1"/>
  <c r="E41" i="19"/>
  <c r="M41" i="19" s="1"/>
  <c r="Q41" i="19" s="1"/>
  <c r="S44" i="19"/>
  <c r="AI44" i="19" s="1"/>
  <c r="K44" i="19"/>
  <c r="E44" i="19"/>
  <c r="M44" i="19" s="1"/>
  <c r="Q44" i="19" s="1"/>
  <c r="AL44" i="19"/>
  <c r="BE44" i="19" s="1"/>
  <c r="T45" i="19"/>
  <c r="AS45" i="19"/>
  <c r="AP45" i="19"/>
  <c r="P20" i="19"/>
  <c r="T29" i="19"/>
  <c r="T46" i="19"/>
  <c r="AX30" i="19"/>
  <c r="AP19" i="19"/>
  <c r="AX19" i="19" s="1"/>
  <c r="T19" i="19"/>
  <c r="AS19" i="19"/>
  <c r="BJ19" i="19" s="1"/>
  <c r="S23" i="19"/>
  <c r="AI23" i="19" s="1"/>
  <c r="K23" i="19"/>
  <c r="N78" i="19"/>
  <c r="N85" i="19"/>
  <c r="S25" i="19"/>
  <c r="AI25" i="19" s="1"/>
  <c r="K25" i="19"/>
  <c r="AP25" i="19"/>
  <c r="T25" i="19"/>
  <c r="AS25" i="19"/>
  <c r="AL26" i="19"/>
  <c r="BE26" i="19" s="1"/>
  <c r="E26" i="19"/>
  <c r="M26" i="19" s="1"/>
  <c r="Q26" i="19" s="1"/>
  <c r="S28" i="19"/>
  <c r="AI28" i="19" s="1"/>
  <c r="K28" i="19"/>
  <c r="AP28" i="19"/>
  <c r="AX28" i="19" s="1"/>
  <c r="T28" i="19"/>
  <c r="AS28" i="19"/>
  <c r="BJ28" i="19" s="1"/>
  <c r="AL29" i="19"/>
  <c r="BE29" i="19" s="1"/>
  <c r="E29" i="19"/>
  <c r="M29" i="19" s="1"/>
  <c r="Q29" i="19" s="1"/>
  <c r="AL30" i="19"/>
  <c r="E30" i="19"/>
  <c r="S32" i="19"/>
  <c r="AI32" i="19" s="1"/>
  <c r="K32" i="19"/>
  <c r="K34" i="19"/>
  <c r="S34" i="19"/>
  <c r="AI34" i="19" s="1"/>
  <c r="S36" i="19"/>
  <c r="AI36" i="19" s="1"/>
  <c r="K36" i="19"/>
  <c r="S38" i="19"/>
  <c r="AI38" i="19" s="1"/>
  <c r="K38" i="19"/>
  <c r="E38" i="19"/>
  <c r="M38" i="19" s="1"/>
  <c r="Q38" i="19" s="1"/>
  <c r="AL38" i="19"/>
  <c r="BE38" i="19" s="1"/>
  <c r="T39" i="19"/>
  <c r="AS39" i="19"/>
  <c r="BJ39" i="19" s="1"/>
  <c r="AP39" i="19"/>
  <c r="AX39" i="19" s="1"/>
  <c r="AS40" i="19"/>
  <c r="AP40" i="19"/>
  <c r="T40" i="19"/>
  <c r="AP41" i="19"/>
  <c r="AX41" i="19" s="1"/>
  <c r="T41" i="19"/>
  <c r="AS41" i="19"/>
  <c r="BJ41" i="19" s="1"/>
  <c r="N82" i="19"/>
  <c r="S45" i="19"/>
  <c r="AI45" i="19" s="1"/>
  <c r="K45" i="19"/>
  <c r="N75" i="19"/>
  <c r="AL45" i="19"/>
  <c r="E45" i="19"/>
  <c r="AL46" i="19"/>
  <c r="BE46" i="19" s="1"/>
  <c r="E46" i="19"/>
  <c r="M46" i="19" s="1"/>
  <c r="AP47" i="19"/>
  <c r="AX47" i="19" s="1"/>
  <c r="T47" i="19"/>
  <c r="AS47" i="19"/>
  <c r="BJ47" i="19" s="1"/>
  <c r="AP48" i="19"/>
  <c r="AX48" i="19" s="1"/>
  <c r="T48" i="19"/>
  <c r="AS48" i="19"/>
  <c r="BJ48" i="19" s="1"/>
  <c r="E19" i="19"/>
  <c r="M19" i="19" s="1"/>
  <c r="Q19" i="19" s="1"/>
  <c r="AS21" i="19"/>
  <c r="BJ21" i="19" s="1"/>
  <c r="AS24" i="19"/>
  <c r="BJ24" i="19" s="1"/>
  <c r="AQ53" i="19"/>
  <c r="BB25" i="19"/>
  <c r="T26" i="19"/>
  <c r="AL27" i="19"/>
  <c r="BE27" i="19" s="1"/>
  <c r="S37" i="19"/>
  <c r="AI37" i="19" s="1"/>
  <c r="AP42" i="19"/>
  <c r="AX42" i="19" s="1"/>
  <c r="G53" i="19"/>
  <c r="AR53" i="19"/>
  <c r="BA25" i="19"/>
  <c r="BB30" i="19"/>
  <c r="C51" i="19"/>
  <c r="AM51" i="19"/>
  <c r="BI40" i="19"/>
  <c r="Y39" i="19"/>
  <c r="X39" i="19"/>
  <c r="W39" i="19"/>
  <c r="O39" i="19" s="1"/>
  <c r="F51" i="19"/>
  <c r="B53" i="19"/>
  <c r="D52" i="19"/>
  <c r="D51" i="19"/>
  <c r="C53" i="19"/>
  <c r="L25" i="19"/>
  <c r="AM53" i="19"/>
  <c r="AK52" i="19"/>
  <c r="BB45" i="19"/>
  <c r="BB50" i="19" s="1"/>
  <c r="AQ50" i="19"/>
  <c r="AJ52" i="19"/>
  <c r="F52" i="19"/>
  <c r="AM52" i="19"/>
  <c r="BI30" i="19"/>
  <c r="AR50" i="19"/>
  <c r="BF25" i="19"/>
  <c r="G52" i="19"/>
  <c r="U39" i="19"/>
  <c r="D53" i="19"/>
  <c r="AK50" i="19"/>
  <c r="BA45" i="19"/>
  <c r="BA50" i="19" s="1"/>
  <c r="U46" i="19"/>
  <c r="BA30" i="19"/>
  <c r="Y51" i="19"/>
  <c r="BH48" i="19"/>
  <c r="AZ48" i="19"/>
  <c r="AO48" i="19"/>
  <c r="BD48" i="19"/>
  <c r="AV48" i="19"/>
  <c r="AJ51" i="19"/>
  <c r="BF51" i="19"/>
  <c r="AW45" i="19"/>
  <c r="AW50" i="19" s="1"/>
  <c r="AJ50" i="19"/>
  <c r="AQ51" i="19"/>
  <c r="G51" i="19"/>
  <c r="AM50" i="19"/>
  <c r="BF50" i="19"/>
  <c r="BH47" i="19"/>
  <c r="AZ47" i="19"/>
  <c r="AO47" i="19"/>
  <c r="L50" i="19"/>
  <c r="Q75" i="19" s="1"/>
  <c r="AR51" i="19"/>
  <c r="V51" i="19"/>
  <c r="AK51" i="19"/>
  <c r="AW51" i="19"/>
  <c r="BD47" i="19"/>
  <c r="BI45" i="19"/>
  <c r="BI50" i="19" s="1"/>
  <c r="D50" i="19"/>
  <c r="N21" i="17"/>
  <c r="X20" i="17"/>
  <c r="AA27" i="17"/>
  <c r="U32" i="17"/>
  <c r="T38" i="17"/>
  <c r="N38" i="17" s="1"/>
  <c r="W21" i="17"/>
  <c r="O21" i="17" s="1"/>
  <c r="W26" i="17"/>
  <c r="O26" i="17" s="1"/>
  <c r="U27" i="17"/>
  <c r="AA29" i="17"/>
  <c r="V32" i="17"/>
  <c r="T33" i="17"/>
  <c r="N33" i="17" s="1"/>
  <c r="U38" i="17"/>
  <c r="W39" i="17"/>
  <c r="O39" i="17" s="1"/>
  <c r="Q39" i="17" s="1"/>
  <c r="U44" i="17"/>
  <c r="T23" i="17"/>
  <c r="N23" i="17" s="1"/>
  <c r="W32" i="17"/>
  <c r="O32" i="17" s="1"/>
  <c r="T35" i="17"/>
  <c r="N35" i="17" s="1"/>
  <c r="V26" i="17"/>
  <c r="T20" i="17"/>
  <c r="N20" i="17" s="1"/>
  <c r="P20" i="17" s="1"/>
  <c r="X21" i="17"/>
  <c r="X26" i="17"/>
  <c r="V27" i="17"/>
  <c r="U33" i="17"/>
  <c r="V38" i="17"/>
  <c r="P39" i="17"/>
  <c r="X39" i="17"/>
  <c r="W44" i="17"/>
  <c r="O44" i="17" s="1"/>
  <c r="T44" i="17"/>
  <c r="N44" i="17" s="1"/>
  <c r="U20" i="17"/>
  <c r="P21" i="17"/>
  <c r="Y21" i="17"/>
  <c r="P24" i="17"/>
  <c r="Q27" i="17"/>
  <c r="W27" i="17"/>
  <c r="O27" i="17" s="1"/>
  <c r="V33" i="17"/>
  <c r="W38" i="17"/>
  <c r="O38" i="17" s="1"/>
  <c r="Y39" i="17"/>
  <c r="Y20" i="17"/>
  <c r="V23" i="17"/>
  <c r="Y26" i="17"/>
  <c r="V29" i="17"/>
  <c r="Y32" i="17"/>
  <c r="V35" i="17"/>
  <c r="X45" i="17"/>
  <c r="P28" i="17"/>
  <c r="W19" i="17"/>
  <c r="O19" i="17" s="1"/>
  <c r="U20" i="16"/>
  <c r="W26" i="16"/>
  <c r="O26" i="16" s="1"/>
  <c r="V32" i="16"/>
  <c r="V38" i="16"/>
  <c r="U42" i="16"/>
  <c r="W44" i="16"/>
  <c r="O44" i="16" s="1"/>
  <c r="X47" i="16"/>
  <c r="W38" i="16"/>
  <c r="O38" i="16" s="1"/>
  <c r="X44" i="16"/>
  <c r="Y20" i="16"/>
  <c r="Y26" i="16"/>
  <c r="Y32" i="16"/>
  <c r="Y44" i="16"/>
  <c r="X38" i="16"/>
  <c r="W19" i="16"/>
  <c r="O19" i="16" s="1"/>
  <c r="X19" i="16"/>
  <c r="Y19" i="16"/>
  <c r="AA43" i="17"/>
  <c r="N43" i="17"/>
  <c r="P43" i="17" s="1"/>
  <c r="AA49" i="17"/>
  <c r="N49" i="17"/>
  <c r="P49" i="17" s="1"/>
  <c r="Q26" i="17"/>
  <c r="Q31" i="17"/>
  <c r="AR50" i="17"/>
  <c r="T25" i="17"/>
  <c r="N25" i="17" s="1"/>
  <c r="AP20" i="17"/>
  <c r="AX20" i="17" s="1"/>
  <c r="AR23" i="17"/>
  <c r="BF23" i="17" s="1"/>
  <c r="AA24" i="17"/>
  <c r="AP26" i="17"/>
  <c r="AX26" i="17" s="1"/>
  <c r="N27" i="17"/>
  <c r="P27" i="17" s="1"/>
  <c r="Y29" i="17"/>
  <c r="AP31" i="17"/>
  <c r="AX31" i="17" s="1"/>
  <c r="P33" i="17"/>
  <c r="Q35" i="17"/>
  <c r="AR35" i="17"/>
  <c r="BF35" i="17" s="1"/>
  <c r="AA38" i="17"/>
  <c r="AS43" i="17"/>
  <c r="BJ43" i="17" s="1"/>
  <c r="V49" i="17"/>
  <c r="P23" i="17"/>
  <c r="T19" i="17"/>
  <c r="N19" i="17" s="1"/>
  <c r="P19" i="17" s="1"/>
  <c r="P22" i="17"/>
  <c r="AS23" i="17"/>
  <c r="BJ23" i="17" s="1"/>
  <c r="Q24" i="17"/>
  <c r="AR29" i="17"/>
  <c r="BF29" i="17" s="1"/>
  <c r="AS35" i="17"/>
  <c r="BJ35" i="17" s="1"/>
  <c r="Q36" i="17"/>
  <c r="AP37" i="17"/>
  <c r="AX37" i="17" s="1"/>
  <c r="BF40" i="17"/>
  <c r="AS49" i="17"/>
  <c r="BJ49" i="17" s="1"/>
  <c r="Q21" i="17"/>
  <c r="Q22" i="17"/>
  <c r="AS29" i="17"/>
  <c r="BJ29" i="17" s="1"/>
  <c r="Q34" i="17"/>
  <c r="AR41" i="17"/>
  <c r="BF41" i="17" s="1"/>
  <c r="AA42" i="17"/>
  <c r="Q43" i="17"/>
  <c r="AA46" i="17"/>
  <c r="Q47" i="17"/>
  <c r="Q48" i="17"/>
  <c r="Q38" i="17"/>
  <c r="Q37" i="17"/>
  <c r="V41" i="17"/>
  <c r="V52" i="17" s="1"/>
  <c r="Q19" i="17"/>
  <c r="P26" i="17"/>
  <c r="Q29" i="17"/>
  <c r="Q32" i="17"/>
  <c r="P41" i="17"/>
  <c r="V44" i="17"/>
  <c r="P46" i="17"/>
  <c r="AQ20" i="17"/>
  <c r="BB20" i="17" s="1"/>
  <c r="AQ26" i="17"/>
  <c r="BB26" i="17" s="1"/>
  <c r="AQ32" i="17"/>
  <c r="BB32" i="17" s="1"/>
  <c r="AQ38" i="17"/>
  <c r="BB38" i="17" s="1"/>
  <c r="AQ44" i="17"/>
  <c r="BB44" i="17" s="1"/>
  <c r="C53" i="17"/>
  <c r="BH27" i="17"/>
  <c r="AZ27" i="17"/>
  <c r="AO27" i="17"/>
  <c r="AV27" i="17"/>
  <c r="BD27" i="17"/>
  <c r="BH39" i="17"/>
  <c r="AZ39" i="17"/>
  <c r="AO39" i="17"/>
  <c r="AV39" i="17"/>
  <c r="BD39" i="17"/>
  <c r="AO37" i="17"/>
  <c r="BD37" i="17"/>
  <c r="AV37" i="17"/>
  <c r="BH37" i="17"/>
  <c r="AZ37" i="17"/>
  <c r="AZ38" i="17"/>
  <c r="BH38" i="17"/>
  <c r="AO38" i="17"/>
  <c r="AV38" i="17"/>
  <c r="BD38" i="17"/>
  <c r="BH24" i="17"/>
  <c r="AZ24" i="17"/>
  <c r="AO24" i="17"/>
  <c r="AV24" i="17"/>
  <c r="BD24" i="17"/>
  <c r="BD35" i="17"/>
  <c r="AZ35" i="17"/>
  <c r="BH35" i="17"/>
  <c r="AO35" i="17"/>
  <c r="AV35" i="17"/>
  <c r="AV19" i="17"/>
  <c r="BH19" i="17"/>
  <c r="AZ19" i="17"/>
  <c r="AO19" i="17"/>
  <c r="BD19" i="17"/>
  <c r="BD22" i="17"/>
  <c r="BH22" i="17"/>
  <c r="AZ22" i="17"/>
  <c r="AV22" i="17"/>
  <c r="AO22" i="17"/>
  <c r="BH20" i="17"/>
  <c r="AZ20" i="17"/>
  <c r="AO20" i="17"/>
  <c r="BD20" i="17"/>
  <c r="AV20" i="17"/>
  <c r="AO21" i="17"/>
  <c r="BD21" i="17"/>
  <c r="AV21" i="17"/>
  <c r="BH21" i="17"/>
  <c r="AZ21" i="17"/>
  <c r="BH23" i="17"/>
  <c r="AZ23" i="17"/>
  <c r="AO23" i="17"/>
  <c r="BD23" i="17"/>
  <c r="AV23" i="17"/>
  <c r="AO28" i="17"/>
  <c r="BD28" i="17"/>
  <c r="AV28" i="17"/>
  <c r="AZ28" i="17"/>
  <c r="BH28" i="17"/>
  <c r="BD32" i="17"/>
  <c r="AV32" i="17"/>
  <c r="AZ32" i="17"/>
  <c r="BH32" i="17"/>
  <c r="AO32" i="17"/>
  <c r="AO34" i="17"/>
  <c r="BD34" i="17"/>
  <c r="AV34" i="17"/>
  <c r="BH34" i="17"/>
  <c r="AZ34" i="17"/>
  <c r="AR52" i="17"/>
  <c r="BF30" i="17"/>
  <c r="K20" i="17"/>
  <c r="AA22" i="17"/>
  <c r="K23" i="17"/>
  <c r="BE30" i="17"/>
  <c r="AA32" i="17"/>
  <c r="AO43" i="17"/>
  <c r="BD43" i="17"/>
  <c r="AV43" i="17"/>
  <c r="O25" i="17"/>
  <c r="O40" i="17"/>
  <c r="N78" i="17"/>
  <c r="N85" i="17"/>
  <c r="BI25" i="17"/>
  <c r="K28" i="17"/>
  <c r="N84" i="17"/>
  <c r="N77" i="17"/>
  <c r="K30" i="17"/>
  <c r="S30" i="17"/>
  <c r="AI30" i="17" s="1"/>
  <c r="BI30" i="17"/>
  <c r="AO31" i="17"/>
  <c r="BD31" i="17"/>
  <c r="AV31" i="17"/>
  <c r="P32" i="17"/>
  <c r="S33" i="17"/>
  <c r="AI33" i="17" s="1"/>
  <c r="AA35" i="17"/>
  <c r="E51" i="17"/>
  <c r="M40" i="17"/>
  <c r="AS50" i="17"/>
  <c r="O30" i="17"/>
  <c r="BB40" i="17"/>
  <c r="AA20" i="17"/>
  <c r="K21" i="17"/>
  <c r="AA23" i="17"/>
  <c r="K24" i="17"/>
  <c r="B53" i="17"/>
  <c r="K25" i="17"/>
  <c r="S25" i="17"/>
  <c r="AI25" i="17" s="1"/>
  <c r="K27" i="17"/>
  <c r="AA28" i="17"/>
  <c r="L30" i="17"/>
  <c r="AA30" i="17"/>
  <c r="BJ30" i="17"/>
  <c r="AA33" i="17"/>
  <c r="AA34" i="17"/>
  <c r="P35" i="17"/>
  <c r="S36" i="17"/>
  <c r="AI36" i="17" s="1"/>
  <c r="BA51" i="17"/>
  <c r="Q42" i="17"/>
  <c r="P44" i="17"/>
  <c r="BD45" i="17"/>
  <c r="AV45" i="17"/>
  <c r="BH45" i="17"/>
  <c r="AZ45" i="17"/>
  <c r="Q49" i="17"/>
  <c r="E53" i="17"/>
  <c r="M25" i="17"/>
  <c r="N45" i="17"/>
  <c r="L25" i="17"/>
  <c r="AW25" i="17"/>
  <c r="AW53" i="17" s="1"/>
  <c r="AJ53" i="17"/>
  <c r="BB25" i="17"/>
  <c r="S26" i="17"/>
  <c r="AI26" i="17" s="1"/>
  <c r="S29" i="17"/>
  <c r="AI29" i="17" s="1"/>
  <c r="C52" i="17"/>
  <c r="M30" i="17"/>
  <c r="AX30" i="17"/>
  <c r="BA30" i="17"/>
  <c r="BA52" i="17" s="1"/>
  <c r="BH31" i="17"/>
  <c r="K34" i="17"/>
  <c r="AA36" i="17"/>
  <c r="AA37" i="17"/>
  <c r="P38" i="17"/>
  <c r="N76" i="17"/>
  <c r="N83" i="17"/>
  <c r="S40" i="17"/>
  <c r="AI40" i="17" s="1"/>
  <c r="BF51" i="17"/>
  <c r="AA41" i="17"/>
  <c r="AZ43" i="17"/>
  <c r="L45" i="17"/>
  <c r="B50" i="17"/>
  <c r="BE25" i="17"/>
  <c r="AK53" i="17"/>
  <c r="B51" i="17"/>
  <c r="L40" i="17"/>
  <c r="AX40" i="17"/>
  <c r="AA44" i="17"/>
  <c r="AA25" i="17"/>
  <c r="F52" i="17"/>
  <c r="T31" i="17"/>
  <c r="Y31" i="17"/>
  <c r="P48" i="17"/>
  <c r="C50" i="17"/>
  <c r="M50" i="17"/>
  <c r="R75" i="17" s="1"/>
  <c r="BA50" i="17"/>
  <c r="AJ52" i="17"/>
  <c r="AA40" i="17"/>
  <c r="AJ51" i="17"/>
  <c r="AW40" i="17"/>
  <c r="AW51" i="17" s="1"/>
  <c r="BD41" i="17"/>
  <c r="AV41" i="17"/>
  <c r="AO41" i="17"/>
  <c r="BD44" i="17"/>
  <c r="AV44" i="17"/>
  <c r="AO44" i="17"/>
  <c r="BH46" i="17"/>
  <c r="AZ46" i="17"/>
  <c r="AO46" i="17"/>
  <c r="BD46" i="17"/>
  <c r="AV46" i="17"/>
  <c r="AO48" i="17"/>
  <c r="BD48" i="17"/>
  <c r="AV48" i="17"/>
  <c r="BH48" i="17"/>
  <c r="F51" i="17"/>
  <c r="BE40" i="17"/>
  <c r="Q41" i="17"/>
  <c r="BD42" i="17"/>
  <c r="AV42" i="17"/>
  <c r="BH42" i="17"/>
  <c r="AZ42" i="17"/>
  <c r="Q44" i="17"/>
  <c r="W45" i="17"/>
  <c r="W52" i="17" s="1"/>
  <c r="V45" i="17"/>
  <c r="U45" i="17"/>
  <c r="G46" i="17"/>
  <c r="G53" i="17" s="1"/>
  <c r="F46" i="17"/>
  <c r="F50" i="17" s="1"/>
  <c r="E46" i="17"/>
  <c r="M46" i="17" s="1"/>
  <c r="Q46" i="17" s="1"/>
  <c r="C46" i="17"/>
  <c r="C51" i="17" s="1"/>
  <c r="V47" i="17"/>
  <c r="U47" i="17"/>
  <c r="T47" i="17"/>
  <c r="X47" i="17"/>
  <c r="BI40" i="17"/>
  <c r="AM41" i="17"/>
  <c r="BI41" i="17" s="1"/>
  <c r="AL41" i="17"/>
  <c r="BE41" i="17" s="1"/>
  <c r="AP41" i="17"/>
  <c r="AX41" i="17" s="1"/>
  <c r="Y41" i="17"/>
  <c r="Y42" i="17"/>
  <c r="AQ42" i="17"/>
  <c r="BB42" i="17" s="1"/>
  <c r="AP42" i="17"/>
  <c r="AX42" i="17" s="1"/>
  <c r="D43" i="17"/>
  <c r="D52" i="17" s="1"/>
  <c r="AM43" i="17"/>
  <c r="BI43" i="17" s="1"/>
  <c r="AP43" i="17"/>
  <c r="AX43" i="17" s="1"/>
  <c r="Y43" i="17"/>
  <c r="AM44" i="17"/>
  <c r="BI44" i="17" s="1"/>
  <c r="AL44" i="17"/>
  <c r="BE44" i="17" s="1"/>
  <c r="AP44" i="17"/>
  <c r="AX44" i="17" s="1"/>
  <c r="Y44" i="17"/>
  <c r="Y45" i="17"/>
  <c r="AQ45" i="17"/>
  <c r="AP45" i="17"/>
  <c r="D46" i="17"/>
  <c r="D50" i="17" s="1"/>
  <c r="AM46" i="17"/>
  <c r="AQ46" i="17"/>
  <c r="BB46" i="17" s="1"/>
  <c r="AP46" i="17"/>
  <c r="AX46" i="17" s="1"/>
  <c r="Y46" i="17"/>
  <c r="D47" i="17"/>
  <c r="AM47" i="17"/>
  <c r="BI47" i="17" s="1"/>
  <c r="AL47" i="17"/>
  <c r="BE47" i="17" s="1"/>
  <c r="BE50" i="17" s="1"/>
  <c r="AQ47" i="17"/>
  <c r="BB47" i="17" s="1"/>
  <c r="AP47" i="17"/>
  <c r="AX47" i="17" s="1"/>
  <c r="Y47" i="17"/>
  <c r="D48" i="17"/>
  <c r="AM48" i="17"/>
  <c r="BI48" i="17" s="1"/>
  <c r="AL48" i="17"/>
  <c r="BE48" i="17" s="1"/>
  <c r="AP48" i="17"/>
  <c r="AX48" i="17" s="1"/>
  <c r="Y48" i="17"/>
  <c r="D49" i="17"/>
  <c r="AM49" i="17"/>
  <c r="BI49" i="17" s="1"/>
  <c r="AQ49" i="17"/>
  <c r="BB49" i="17" s="1"/>
  <c r="AP49" i="17"/>
  <c r="AX49" i="17" s="1"/>
  <c r="Y49" i="17"/>
  <c r="BF45" i="17"/>
  <c r="BF50" i="17" s="1"/>
  <c r="K41" i="17"/>
  <c r="K44" i="17"/>
  <c r="AV47" i="17"/>
  <c r="BD47" i="17"/>
  <c r="N75" i="17"/>
  <c r="AO47" i="17"/>
  <c r="AK51" i="17"/>
  <c r="BJ45" i="17"/>
  <c r="AA48" i="17"/>
  <c r="AZ47" i="17"/>
  <c r="W28" i="16"/>
  <c r="O28" i="16" s="1"/>
  <c r="V35" i="16"/>
  <c r="AR41" i="16"/>
  <c r="BF41" i="16" s="1"/>
  <c r="AQ20" i="16"/>
  <c r="BB20" i="16" s="1"/>
  <c r="W22" i="16"/>
  <c r="O22" i="16" s="1"/>
  <c r="V23" i="16"/>
  <c r="V29" i="16"/>
  <c r="V53" i="16" s="1"/>
  <c r="AQ36" i="16"/>
  <c r="BB36" i="16" s="1"/>
  <c r="AQ42" i="16"/>
  <c r="BB42" i="16" s="1"/>
  <c r="AR23" i="16"/>
  <c r="BF23" i="16" s="1"/>
  <c r="BF50" i="16"/>
  <c r="AQ26" i="16"/>
  <c r="BB26" i="16" s="1"/>
  <c r="AQ32" i="16"/>
  <c r="BB32" i="16" s="1"/>
  <c r="AQ44" i="16"/>
  <c r="BB44" i="16" s="1"/>
  <c r="K20" i="16"/>
  <c r="S20" i="16"/>
  <c r="AI20" i="16" s="1"/>
  <c r="K21" i="16"/>
  <c r="S21" i="16"/>
  <c r="AI21" i="16" s="1"/>
  <c r="K23" i="16"/>
  <c r="S23" i="16"/>
  <c r="AI23" i="16" s="1"/>
  <c r="N78" i="16"/>
  <c r="N85" i="16"/>
  <c r="S25" i="16"/>
  <c r="AI25" i="16" s="1"/>
  <c r="K25" i="16"/>
  <c r="S33" i="16"/>
  <c r="AI33" i="16" s="1"/>
  <c r="K33" i="16"/>
  <c r="K40" i="16"/>
  <c r="N76" i="16"/>
  <c r="S40" i="16"/>
  <c r="AI40" i="16" s="1"/>
  <c r="N83" i="16"/>
  <c r="AO22" i="16"/>
  <c r="AZ22" i="16"/>
  <c r="BH22" i="16"/>
  <c r="AV22" i="16"/>
  <c r="BD22" i="16"/>
  <c r="AO36" i="16"/>
  <c r="AZ36" i="16"/>
  <c r="BH36" i="16"/>
  <c r="AV36" i="16"/>
  <c r="BD36" i="16"/>
  <c r="S19" i="16"/>
  <c r="AI19" i="16" s="1"/>
  <c r="K19" i="16"/>
  <c r="T22" i="16"/>
  <c r="AP22" i="16"/>
  <c r="AX22" i="16" s="1"/>
  <c r="AS22" i="16"/>
  <c r="BJ22" i="16" s="1"/>
  <c r="AL23" i="16"/>
  <c r="BE23" i="16" s="1"/>
  <c r="E23" i="16"/>
  <c r="M23" i="16" s="1"/>
  <c r="Q23" i="16" s="1"/>
  <c r="K26" i="16"/>
  <c r="S26" i="16"/>
  <c r="AI26" i="16" s="1"/>
  <c r="S28" i="16"/>
  <c r="AI28" i="16" s="1"/>
  <c r="K28" i="16"/>
  <c r="T28" i="16"/>
  <c r="AP28" i="16"/>
  <c r="AX28" i="16" s="1"/>
  <c r="AL33" i="16"/>
  <c r="BE33" i="16" s="1"/>
  <c r="E33" i="16"/>
  <c r="M33" i="16" s="1"/>
  <c r="Q33" i="16" s="1"/>
  <c r="S38" i="16"/>
  <c r="AI38" i="16" s="1"/>
  <c r="K38" i="16"/>
  <c r="K41" i="16"/>
  <c r="S41" i="16"/>
  <c r="AI41" i="16" s="1"/>
  <c r="K44" i="16"/>
  <c r="S44" i="16"/>
  <c r="AI44" i="16" s="1"/>
  <c r="AL44" i="16"/>
  <c r="BE44" i="16" s="1"/>
  <c r="E44" i="16"/>
  <c r="M44" i="16" s="1"/>
  <c r="E45" i="16"/>
  <c r="AL45" i="16"/>
  <c r="T47" i="16"/>
  <c r="AS47" i="16"/>
  <c r="BJ47" i="16" s="1"/>
  <c r="AP47" i="16"/>
  <c r="AX47" i="16" s="1"/>
  <c r="AL48" i="16"/>
  <c r="BE48" i="16" s="1"/>
  <c r="E48" i="16"/>
  <c r="M48" i="16" s="1"/>
  <c r="Q48" i="16" s="1"/>
  <c r="AL49" i="16"/>
  <c r="BE49" i="16" s="1"/>
  <c r="E49" i="16"/>
  <c r="M49" i="16" s="1"/>
  <c r="Q49" i="16" s="1"/>
  <c r="E19" i="16"/>
  <c r="M19" i="16" s="1"/>
  <c r="T30" i="16"/>
  <c r="K31" i="16"/>
  <c r="T23" i="16"/>
  <c r="E26" i="16"/>
  <c r="M26" i="16" s="1"/>
  <c r="Q26" i="16" s="1"/>
  <c r="AS28" i="16"/>
  <c r="BJ28" i="16" s="1"/>
  <c r="B23" i="16"/>
  <c r="L23" i="16" s="1"/>
  <c r="F23" i="16"/>
  <c r="D23" i="16"/>
  <c r="C23" i="16"/>
  <c r="V24" i="16"/>
  <c r="U24" i="16"/>
  <c r="Y24" i="16"/>
  <c r="B29" i="16"/>
  <c r="L29" i="16" s="1"/>
  <c r="G29" i="16"/>
  <c r="F29" i="16"/>
  <c r="F53" i="16" s="1"/>
  <c r="Y30" i="16"/>
  <c r="V30" i="16"/>
  <c r="X30" i="16"/>
  <c r="W30" i="16"/>
  <c r="U30" i="16"/>
  <c r="BH48" i="16"/>
  <c r="AZ48" i="16"/>
  <c r="BD48" i="16"/>
  <c r="AO48" i="16"/>
  <c r="AV48" i="16"/>
  <c r="T19" i="16"/>
  <c r="AS19" i="16"/>
  <c r="BJ19" i="16" s="1"/>
  <c r="AP19" i="16"/>
  <c r="AX19" i="16" s="1"/>
  <c r="AL20" i="16"/>
  <c r="BE20" i="16" s="1"/>
  <c r="E20" i="16"/>
  <c r="M20" i="16" s="1"/>
  <c r="Q20" i="16" s="1"/>
  <c r="AL22" i="16"/>
  <c r="BE22" i="16" s="1"/>
  <c r="E22" i="16"/>
  <c r="M22" i="16" s="1"/>
  <c r="T25" i="16"/>
  <c r="AS25" i="16"/>
  <c r="AO31" i="16"/>
  <c r="AZ31" i="16"/>
  <c r="BH31" i="16"/>
  <c r="AV31" i="16"/>
  <c r="E32" i="16"/>
  <c r="M32" i="16" s="1"/>
  <c r="Q32" i="16" s="1"/>
  <c r="AL32" i="16"/>
  <c r="BE32" i="16" s="1"/>
  <c r="S35" i="16"/>
  <c r="AI35" i="16" s="1"/>
  <c r="K35" i="16"/>
  <c r="K37" i="16"/>
  <c r="S37" i="16"/>
  <c r="AI37" i="16" s="1"/>
  <c r="AS37" i="16"/>
  <c r="BJ37" i="16" s="1"/>
  <c r="T37" i="16"/>
  <c r="AP37" i="16"/>
  <c r="AX37" i="16" s="1"/>
  <c r="AL38" i="16"/>
  <c r="BE38" i="16" s="1"/>
  <c r="E38" i="16"/>
  <c r="M38" i="16" s="1"/>
  <c r="Q38" i="16" s="1"/>
  <c r="AL39" i="16"/>
  <c r="BE39" i="16" s="1"/>
  <c r="E39" i="16"/>
  <c r="M39" i="16" s="1"/>
  <c r="Q39" i="16" s="1"/>
  <c r="T39" i="16"/>
  <c r="AS39" i="16"/>
  <c r="BJ39" i="16" s="1"/>
  <c r="AP39" i="16"/>
  <c r="AX39" i="16" s="1"/>
  <c r="AS40" i="16"/>
  <c r="T40" i="16"/>
  <c r="AP40" i="16"/>
  <c r="K43" i="16"/>
  <c r="S43" i="16"/>
  <c r="AI43" i="16" s="1"/>
  <c r="AS43" i="16"/>
  <c r="BJ43" i="16" s="1"/>
  <c r="T43" i="16"/>
  <c r="AP43" i="16"/>
  <c r="AX43" i="16" s="1"/>
  <c r="K46" i="16"/>
  <c r="S46" i="16"/>
  <c r="AI46" i="16" s="1"/>
  <c r="AS46" i="16"/>
  <c r="BJ46" i="16" s="1"/>
  <c r="T46" i="16"/>
  <c r="AP46" i="16"/>
  <c r="AX46" i="16" s="1"/>
  <c r="AP49" i="16"/>
  <c r="AX49" i="16" s="1"/>
  <c r="AS49" i="16"/>
  <c r="BJ49" i="16" s="1"/>
  <c r="T49" i="16"/>
  <c r="E24" i="16"/>
  <c r="M24" i="16" s="1"/>
  <c r="Q24" i="16" s="1"/>
  <c r="L25" i="16"/>
  <c r="AP25" i="16"/>
  <c r="BD31" i="16"/>
  <c r="AX30" i="16"/>
  <c r="S24" i="16"/>
  <c r="AI24" i="16" s="1"/>
  <c r="K24" i="16"/>
  <c r="AP24" i="16"/>
  <c r="AX24" i="16" s="1"/>
  <c r="T24" i="16"/>
  <c r="AL25" i="16"/>
  <c r="E25" i="16"/>
  <c r="S27" i="16"/>
  <c r="AI27" i="16" s="1"/>
  <c r="K27" i="16"/>
  <c r="K29" i="16"/>
  <c r="S29" i="16"/>
  <c r="AI29" i="16" s="1"/>
  <c r="E30" i="16"/>
  <c r="AL30" i="16"/>
  <c r="E31" i="16"/>
  <c r="M31" i="16" s="1"/>
  <c r="Q31" i="16" s="1"/>
  <c r="AL31" i="16"/>
  <c r="BE31" i="16" s="1"/>
  <c r="K34" i="16"/>
  <c r="S34" i="16"/>
  <c r="AI34" i="16" s="1"/>
  <c r="AS34" i="16"/>
  <c r="BJ34" i="16" s="1"/>
  <c r="T34" i="16"/>
  <c r="AP34" i="16"/>
  <c r="AX34" i="16" s="1"/>
  <c r="AP35" i="16"/>
  <c r="AX35" i="16" s="1"/>
  <c r="T35" i="16"/>
  <c r="AS35" i="16"/>
  <c r="BJ35" i="16" s="1"/>
  <c r="T36" i="16"/>
  <c r="AP36" i="16"/>
  <c r="AX36" i="16" s="1"/>
  <c r="AS36" i="16"/>
  <c r="BJ36" i="16" s="1"/>
  <c r="AL37" i="16"/>
  <c r="BE37" i="16" s="1"/>
  <c r="E37" i="16"/>
  <c r="M37" i="16" s="1"/>
  <c r="Q37" i="16" s="1"/>
  <c r="AP38" i="16"/>
  <c r="AX38" i="16" s="1"/>
  <c r="T38" i="16"/>
  <c r="AS38" i="16"/>
  <c r="BJ38" i="16" s="1"/>
  <c r="AL40" i="16"/>
  <c r="E40" i="16"/>
  <c r="AL41" i="16"/>
  <c r="BE41" i="16" s="1"/>
  <c r="E41" i="16"/>
  <c r="M41" i="16" s="1"/>
  <c r="Q41" i="16" s="1"/>
  <c r="AS41" i="16"/>
  <c r="BJ41" i="16" s="1"/>
  <c r="AP41" i="16"/>
  <c r="AX41" i="16" s="1"/>
  <c r="T41" i="16"/>
  <c r="T42" i="16"/>
  <c r="AP42" i="16"/>
  <c r="AX42" i="16" s="1"/>
  <c r="N82" i="16"/>
  <c r="N75" i="16"/>
  <c r="S45" i="16"/>
  <c r="AI45" i="16" s="1"/>
  <c r="K45" i="16"/>
  <c r="T45" i="16"/>
  <c r="AP45" i="16"/>
  <c r="AS45" i="16"/>
  <c r="AL46" i="16"/>
  <c r="BE46" i="16" s="1"/>
  <c r="E46" i="16"/>
  <c r="M46" i="16" s="1"/>
  <c r="AL47" i="16"/>
  <c r="BE47" i="16" s="1"/>
  <c r="E47" i="16"/>
  <c r="M47" i="16" s="1"/>
  <c r="Q47" i="16" s="1"/>
  <c r="AS48" i="16"/>
  <c r="BJ48" i="16" s="1"/>
  <c r="AP48" i="16"/>
  <c r="AX48" i="16" s="1"/>
  <c r="T48" i="16"/>
  <c r="E21" i="16"/>
  <c r="M21" i="16" s="1"/>
  <c r="Q21" i="16" s="1"/>
  <c r="AP23" i="16"/>
  <c r="AX23" i="16" s="1"/>
  <c r="AK53" i="16"/>
  <c r="AS24" i="16"/>
  <c r="BJ24" i="16" s="1"/>
  <c r="BI53" i="16"/>
  <c r="AJ52" i="16"/>
  <c r="AQ53" i="16"/>
  <c r="BB25" i="16"/>
  <c r="E28" i="16"/>
  <c r="M28" i="16" s="1"/>
  <c r="N84" i="16"/>
  <c r="N77" i="16"/>
  <c r="S30" i="16"/>
  <c r="AI30" i="16" s="1"/>
  <c r="K30" i="16"/>
  <c r="AO32" i="16"/>
  <c r="BH32" i="16"/>
  <c r="BD32" i="16"/>
  <c r="AZ32" i="16"/>
  <c r="X46" i="16"/>
  <c r="U46" i="16"/>
  <c r="U50" i="16" s="1"/>
  <c r="Y46" i="16"/>
  <c r="W46" i="16"/>
  <c r="W51" i="16" s="1"/>
  <c r="V46" i="16"/>
  <c r="V50" i="16" s="1"/>
  <c r="AS20" i="16"/>
  <c r="BJ20" i="16" s="1"/>
  <c r="AP20" i="16"/>
  <c r="AX20" i="16" s="1"/>
  <c r="T20" i="16"/>
  <c r="AP21" i="16"/>
  <c r="AX21" i="16" s="1"/>
  <c r="T21" i="16"/>
  <c r="AS26" i="16"/>
  <c r="BJ26" i="16" s="1"/>
  <c r="AP26" i="16"/>
  <c r="AX26" i="16" s="1"/>
  <c r="T26" i="16"/>
  <c r="AL27" i="16"/>
  <c r="BE27" i="16" s="1"/>
  <c r="E27" i="16"/>
  <c r="M27" i="16" s="1"/>
  <c r="Q27" i="16" s="1"/>
  <c r="AL29" i="16"/>
  <c r="BE29" i="16" s="1"/>
  <c r="E29" i="16"/>
  <c r="M29" i="16" s="1"/>
  <c r="Q29" i="16" s="1"/>
  <c r="AP29" i="16"/>
  <c r="AX29" i="16" s="1"/>
  <c r="AS29" i="16"/>
  <c r="BJ29" i="16" s="1"/>
  <c r="T29" i="16"/>
  <c r="BJ30" i="16"/>
  <c r="T31" i="16"/>
  <c r="AP31" i="16"/>
  <c r="AX31" i="16" s="1"/>
  <c r="AP32" i="16"/>
  <c r="AX32" i="16" s="1"/>
  <c r="T32" i="16"/>
  <c r="AS32" i="16"/>
  <c r="BJ32" i="16" s="1"/>
  <c r="T33" i="16"/>
  <c r="AP33" i="16"/>
  <c r="AX33" i="16" s="1"/>
  <c r="AS33" i="16"/>
  <c r="BJ33" i="16" s="1"/>
  <c r="AL34" i="16"/>
  <c r="BE34" i="16" s="1"/>
  <c r="E34" i="16"/>
  <c r="M34" i="16" s="1"/>
  <c r="Q34" i="16" s="1"/>
  <c r="E35" i="16"/>
  <c r="M35" i="16" s="1"/>
  <c r="Q35" i="16" s="1"/>
  <c r="AL35" i="16"/>
  <c r="BE35" i="16" s="1"/>
  <c r="AL36" i="16"/>
  <c r="BE36" i="16" s="1"/>
  <c r="E36" i="16"/>
  <c r="M36" i="16" s="1"/>
  <c r="Q36" i="16" s="1"/>
  <c r="K39" i="16"/>
  <c r="S39" i="16"/>
  <c r="AI39" i="16" s="1"/>
  <c r="S42" i="16"/>
  <c r="AI42" i="16" s="1"/>
  <c r="K42" i="16"/>
  <c r="E42" i="16"/>
  <c r="M42" i="16" s="1"/>
  <c r="Q42" i="16" s="1"/>
  <c r="AL42" i="16"/>
  <c r="BE42" i="16" s="1"/>
  <c r="AL43" i="16"/>
  <c r="BE43" i="16" s="1"/>
  <c r="E43" i="16"/>
  <c r="M43" i="16" s="1"/>
  <c r="Q43" i="16" s="1"/>
  <c r="AS44" i="16"/>
  <c r="BJ44" i="16" s="1"/>
  <c r="T44" i="16"/>
  <c r="AP44" i="16"/>
  <c r="AX44" i="16" s="1"/>
  <c r="AS21" i="16"/>
  <c r="BJ21" i="16" s="1"/>
  <c r="G53" i="16"/>
  <c r="T27" i="16"/>
  <c r="AP27" i="16"/>
  <c r="AX27" i="16" s="1"/>
  <c r="G52" i="16"/>
  <c r="AV32" i="16"/>
  <c r="AJ51" i="16"/>
  <c r="AW40" i="16"/>
  <c r="AW52" i="16" s="1"/>
  <c r="AJ53" i="16"/>
  <c r="AW25" i="16"/>
  <c r="AR53" i="16"/>
  <c r="L30" i="16"/>
  <c r="AK52" i="16"/>
  <c r="AR52" i="16"/>
  <c r="BA51" i="16"/>
  <c r="B51" i="16"/>
  <c r="BF52" i="16"/>
  <c r="BI51" i="16"/>
  <c r="G50" i="16"/>
  <c r="BD47" i="16"/>
  <c r="AV47" i="16"/>
  <c r="BH47" i="16"/>
  <c r="AZ47" i="16"/>
  <c r="AO47" i="16"/>
  <c r="AK51" i="16"/>
  <c r="W53" i="16"/>
  <c r="BF53" i="16"/>
  <c r="D52" i="16"/>
  <c r="BI52" i="16"/>
  <c r="F51" i="16"/>
  <c r="AW50" i="16"/>
  <c r="AM53" i="16"/>
  <c r="G51" i="16"/>
  <c r="L45" i="16"/>
  <c r="BA45" i="16"/>
  <c r="BA50" i="16" s="1"/>
  <c r="AK50" i="16"/>
  <c r="D53" i="16"/>
  <c r="B35" i="16"/>
  <c r="L35" i="16" s="1"/>
  <c r="C37" i="16"/>
  <c r="C53" i="16" s="1"/>
  <c r="B39" i="16"/>
  <c r="L39" i="16" s="1"/>
  <c r="C50" i="16"/>
  <c r="AR50" i="16"/>
  <c r="C35" i="16"/>
  <c r="C39" i="16"/>
  <c r="D51" i="16"/>
  <c r="AM50" i="16"/>
  <c r="BB50" i="16"/>
  <c r="D35" i="16"/>
  <c r="Y51" i="16"/>
  <c r="BF51" i="16"/>
  <c r="X51" i="16"/>
  <c r="AQ50" i="16"/>
  <c r="C52" i="16"/>
  <c r="AM52" i="16"/>
  <c r="F39" i="16"/>
  <c r="F52" i="16" s="1"/>
  <c r="AR51" i="16"/>
  <c r="AW46" i="16"/>
  <c r="AJ50" i="16"/>
  <c r="C51" i="16"/>
  <c r="AM51" i="16"/>
  <c r="F50" i="16"/>
  <c r="B48" i="16"/>
  <c r="L48" i="16" s="1"/>
  <c r="Y49" i="16"/>
  <c r="R73" i="13"/>
  <c r="Q73" i="13"/>
  <c r="AQ49" i="13"/>
  <c r="BB49" i="13" s="1"/>
  <c r="AM49" i="13"/>
  <c r="BI49" i="13" s="1"/>
  <c r="AA153" i="13"/>
  <c r="Z153" i="13"/>
  <c r="Y153" i="13"/>
  <c r="X153" i="13"/>
  <c r="W153" i="13"/>
  <c r="V153" i="13"/>
  <c r="T49" i="13" s="1"/>
  <c r="U153" i="13"/>
  <c r="T153" i="13"/>
  <c r="S153" i="13"/>
  <c r="I153" i="13"/>
  <c r="H153" i="13"/>
  <c r="G153" i="13"/>
  <c r="F153" i="13"/>
  <c r="E153" i="13"/>
  <c r="C49" i="13" s="1"/>
  <c r="D153" i="13"/>
  <c r="B49" i="13" s="1"/>
  <c r="L49" i="13" s="1"/>
  <c r="C153" i="13"/>
  <c r="B153" i="13"/>
  <c r="A153" i="13"/>
  <c r="E89" i="13"/>
  <c r="D89" i="13"/>
  <c r="C89" i="13"/>
  <c r="Y49" i="13" s="1"/>
  <c r="B89" i="13"/>
  <c r="A89" i="13"/>
  <c r="AI37" i="2"/>
  <c r="AI36" i="2"/>
  <c r="AD37" i="2"/>
  <c r="AA37" i="2"/>
  <c r="AA36" i="2"/>
  <c r="AD36" i="2"/>
  <c r="AT138" i="2"/>
  <c r="AS138" i="2"/>
  <c r="AQ138" i="2"/>
  <c r="AP138" i="2"/>
  <c r="AN138" i="2"/>
  <c r="AM138" i="2"/>
  <c r="AO138" i="2" s="1"/>
  <c r="AJ138" i="2"/>
  <c r="AI138" i="2"/>
  <c r="AG138" i="2"/>
  <c r="AF138" i="2"/>
  <c r="AD138" i="2"/>
  <c r="AC138" i="2"/>
  <c r="AE138" i="2" s="1"/>
  <c r="Z138" i="2"/>
  <c r="Y138" i="2"/>
  <c r="W138" i="2"/>
  <c r="V138" i="2"/>
  <c r="T138" i="2"/>
  <c r="S138" i="2"/>
  <c r="U138" i="2" s="1"/>
  <c r="BI78" i="2"/>
  <c r="BF78" i="2"/>
  <c r="BF37" i="2"/>
  <c r="BI37" i="2"/>
  <c r="AT78" i="2"/>
  <c r="AQ78" i="2"/>
  <c r="AQ37" i="2"/>
  <c r="AT37" i="2"/>
  <c r="AD81" i="2"/>
  <c r="AA81" i="2"/>
  <c r="Q77" i="2"/>
  <c r="N77" i="2"/>
  <c r="P77" i="2"/>
  <c r="P37" i="2"/>
  <c r="N37" i="2"/>
  <c r="Q37" i="2"/>
  <c r="E78" i="2"/>
  <c r="B78" i="2"/>
  <c r="E37" i="2"/>
  <c r="B37" i="2"/>
  <c r="BI50" i="21" l="1"/>
  <c r="U52" i="21"/>
  <c r="BW52" i="21"/>
  <c r="BL5" i="29" s="1"/>
  <c r="D51" i="21"/>
  <c r="S83" i="21" s="1"/>
  <c r="AM51" i="21"/>
  <c r="AR53" i="21"/>
  <c r="BI51" i="21"/>
  <c r="BW51" i="21"/>
  <c r="BL4" i="29" s="1"/>
  <c r="C51" i="21"/>
  <c r="D50" i="21"/>
  <c r="S82" i="21" s="1"/>
  <c r="AA25" i="21"/>
  <c r="R82" i="21"/>
  <c r="AF3" i="29"/>
  <c r="BW53" i="21"/>
  <c r="BL6" i="29" s="1"/>
  <c r="C50" i="21"/>
  <c r="AM52" i="21"/>
  <c r="BF52" i="21"/>
  <c r="AP38" i="21"/>
  <c r="AX38" i="21" s="1"/>
  <c r="BI52" i="21"/>
  <c r="AA24" i="21"/>
  <c r="V51" i="21"/>
  <c r="T83" i="21" s="1"/>
  <c r="AA30" i="28"/>
  <c r="AA37" i="28"/>
  <c r="N31" i="28"/>
  <c r="P31" i="28" s="1"/>
  <c r="AR50" i="28"/>
  <c r="BF45" i="28"/>
  <c r="N24" i="28"/>
  <c r="P24" i="28" s="1"/>
  <c r="X51" i="28"/>
  <c r="U53" i="28"/>
  <c r="T26" i="28"/>
  <c r="AP26" i="28"/>
  <c r="AX26" i="28" s="1"/>
  <c r="AS26" i="28"/>
  <c r="BJ26" i="28" s="1"/>
  <c r="AS20" i="28"/>
  <c r="BJ20" i="28" s="1"/>
  <c r="AP20" i="28"/>
  <c r="AX20" i="28" s="1"/>
  <c r="BF52" i="28"/>
  <c r="AS19" i="28"/>
  <c r="BJ19" i="28" s="1"/>
  <c r="AP19" i="28"/>
  <c r="AX19" i="28" s="1"/>
  <c r="AA38" i="28"/>
  <c r="X50" i="28"/>
  <c r="X52" i="28"/>
  <c r="Y51" i="28"/>
  <c r="T52" i="28"/>
  <c r="Y53" i="28"/>
  <c r="X53" i="28"/>
  <c r="V51" i="28"/>
  <c r="W53" i="28"/>
  <c r="AA20" i="28"/>
  <c r="N19" i="28"/>
  <c r="P19" i="28" s="1"/>
  <c r="S78" i="28"/>
  <c r="N43" i="28"/>
  <c r="P43" i="28" s="1"/>
  <c r="AA43" i="28"/>
  <c r="W50" i="28"/>
  <c r="AA50" i="28" s="1"/>
  <c r="O45" i="28"/>
  <c r="O50" i="28" s="1"/>
  <c r="U75" i="28" s="1"/>
  <c r="AM51" i="28"/>
  <c r="AS51" i="28"/>
  <c r="Y52" i="28"/>
  <c r="AQ50" i="28"/>
  <c r="BB45" i="28"/>
  <c r="BB53" i="28" s="1"/>
  <c r="E50" i="28"/>
  <c r="V52" i="28"/>
  <c r="BF53" i="28"/>
  <c r="M52" i="28"/>
  <c r="R77" i="28" s="1"/>
  <c r="Q30" i="28"/>
  <c r="L52" i="28"/>
  <c r="Q77" i="28" s="1"/>
  <c r="P30" i="28"/>
  <c r="AL51" i="28"/>
  <c r="AM52" i="28"/>
  <c r="G53" i="28"/>
  <c r="B51" i="28"/>
  <c r="B53" i="28"/>
  <c r="C52" i="28"/>
  <c r="Y50" i="28"/>
  <c r="C51" i="28"/>
  <c r="AM53" i="28"/>
  <c r="BD39" i="28"/>
  <c r="AV39" i="28"/>
  <c r="BH39" i="28"/>
  <c r="AO39" i="28"/>
  <c r="AZ39" i="28"/>
  <c r="V53" i="28"/>
  <c r="E52" i="28"/>
  <c r="B52" i="28"/>
  <c r="L51" i="28"/>
  <c r="Q76" i="28" s="1"/>
  <c r="N49" i="28"/>
  <c r="P49" i="28" s="1"/>
  <c r="AA49" i="28"/>
  <c r="BJ53" i="28"/>
  <c r="D50" i="28"/>
  <c r="BI53" i="28"/>
  <c r="G51" i="28"/>
  <c r="W51" i="28"/>
  <c r="O43" i="28"/>
  <c r="O52" i="28" s="1"/>
  <c r="U77" i="28" s="1"/>
  <c r="BD44" i="28"/>
  <c r="AV44" i="28"/>
  <c r="AO44" i="28"/>
  <c r="BH44" i="28"/>
  <c r="AZ44" i="28"/>
  <c r="F52" i="28"/>
  <c r="N41" i="28"/>
  <c r="AA41" i="28"/>
  <c r="AQ53" i="28"/>
  <c r="W52" i="28"/>
  <c r="AA52" i="28" s="1"/>
  <c r="T53" i="28"/>
  <c r="M50" i="28"/>
  <c r="R75" i="28" s="1"/>
  <c r="S75" i="28" s="1"/>
  <c r="BJ51" i="28"/>
  <c r="AS53" i="28"/>
  <c r="BI45" i="28"/>
  <c r="BI50" i="28" s="1"/>
  <c r="AM50" i="28"/>
  <c r="BA53" i="28"/>
  <c r="AO31" i="28"/>
  <c r="BD31" i="28"/>
  <c r="AV31" i="28"/>
  <c r="AZ31" i="28"/>
  <c r="BH31" i="28"/>
  <c r="BA52" i="28"/>
  <c r="AQ51" i="28"/>
  <c r="L53" i="28"/>
  <c r="Q78" i="28" s="1"/>
  <c r="BJ52" i="28"/>
  <c r="E53" i="28"/>
  <c r="B50" i="28"/>
  <c r="N50" i="28"/>
  <c r="T75" i="28" s="1"/>
  <c r="AP51" i="28"/>
  <c r="AQ52" i="28"/>
  <c r="E51" i="28"/>
  <c r="AS52" i="28"/>
  <c r="T51" i="28"/>
  <c r="AS50" i="28"/>
  <c r="AO30" i="28"/>
  <c r="BD30" i="28"/>
  <c r="AV30" i="28"/>
  <c r="BH30" i="28"/>
  <c r="AZ30" i="28"/>
  <c r="AO24" i="28"/>
  <c r="BD24" i="28"/>
  <c r="AV24" i="28"/>
  <c r="AZ24" i="28"/>
  <c r="BH24" i="28"/>
  <c r="BE52" i="28"/>
  <c r="V50" i="28"/>
  <c r="P45" i="28"/>
  <c r="P50" i="28" s="1"/>
  <c r="W75" i="28" s="1"/>
  <c r="L50" i="28"/>
  <c r="Q75" i="28" s="1"/>
  <c r="AP50" i="28"/>
  <c r="AX45" i="28"/>
  <c r="AX50" i="28" s="1"/>
  <c r="AO28" i="28"/>
  <c r="BD28" i="28"/>
  <c r="AV28" i="28"/>
  <c r="AZ28" i="28"/>
  <c r="BH28" i="28"/>
  <c r="AW53" i="28"/>
  <c r="M51" i="28"/>
  <c r="R76" i="28" s="1"/>
  <c r="Q40" i="28"/>
  <c r="AW52" i="28"/>
  <c r="AP52" i="28"/>
  <c r="BI52" i="28"/>
  <c r="AL52" i="28"/>
  <c r="D53" i="28"/>
  <c r="BB53" i="27"/>
  <c r="X53" i="27"/>
  <c r="N38" i="27"/>
  <c r="P38" i="27" s="1"/>
  <c r="V50" i="27"/>
  <c r="AA42" i="27"/>
  <c r="AS35" i="27"/>
  <c r="BJ35" i="27" s="1"/>
  <c r="AP35" i="27"/>
  <c r="AX35" i="27" s="1"/>
  <c r="T35" i="27"/>
  <c r="T20" i="27"/>
  <c r="AP20" i="27"/>
  <c r="AX20" i="27" s="1"/>
  <c r="AS20" i="27"/>
  <c r="BJ20" i="27" s="1"/>
  <c r="AA41" i="27"/>
  <c r="W53" i="27"/>
  <c r="AR53" i="27"/>
  <c r="BF53" i="27"/>
  <c r="AA19" i="27"/>
  <c r="AP23" i="27"/>
  <c r="AX23" i="27" s="1"/>
  <c r="T23" i="27"/>
  <c r="AS23" i="27"/>
  <c r="BJ23" i="27" s="1"/>
  <c r="Y51" i="27"/>
  <c r="U50" i="27"/>
  <c r="P31" i="27"/>
  <c r="Y53" i="27"/>
  <c r="X51" i="27"/>
  <c r="X52" i="27"/>
  <c r="U51" i="27"/>
  <c r="U53" i="27"/>
  <c r="Y52" i="27"/>
  <c r="V53" i="27"/>
  <c r="AA32" i="27"/>
  <c r="BI50" i="27"/>
  <c r="AP34" i="27"/>
  <c r="AX34" i="27" s="1"/>
  <c r="T34" i="27"/>
  <c r="AS34" i="27"/>
  <c r="BJ34" i="27" s="1"/>
  <c r="AL50" i="27"/>
  <c r="BE45" i="27"/>
  <c r="C50" i="27"/>
  <c r="BD45" i="27"/>
  <c r="AV45" i="27"/>
  <c r="AO45" i="27"/>
  <c r="AZ45" i="27"/>
  <c r="BH45" i="27"/>
  <c r="AQ52" i="27"/>
  <c r="W52" i="27"/>
  <c r="V52" i="27"/>
  <c r="X50" i="27"/>
  <c r="M51" i="27"/>
  <c r="R76" i="27" s="1"/>
  <c r="BA52" i="27"/>
  <c r="AS28" i="27"/>
  <c r="BJ28" i="27" s="1"/>
  <c r="AP28" i="27"/>
  <c r="AX28" i="27" s="1"/>
  <c r="T28" i="27"/>
  <c r="M52" i="27"/>
  <c r="R77" i="27" s="1"/>
  <c r="Q30" i="27"/>
  <c r="BD39" i="27"/>
  <c r="AV39" i="27"/>
  <c r="AZ39" i="27"/>
  <c r="AO39" i="27"/>
  <c r="BH39" i="27"/>
  <c r="P25" i="27"/>
  <c r="BI53" i="27"/>
  <c r="M53" i="27"/>
  <c r="R78" i="27" s="1"/>
  <c r="AS21" i="27"/>
  <c r="BJ21" i="27" s="1"/>
  <c r="AP21" i="27"/>
  <c r="AX21" i="27" s="1"/>
  <c r="T21" i="27"/>
  <c r="AL51" i="27"/>
  <c r="AQ53" i="27"/>
  <c r="T49" i="27"/>
  <c r="AS49" i="27"/>
  <c r="BJ49" i="27" s="1"/>
  <c r="AS45" i="27"/>
  <c r="AP45" i="27"/>
  <c r="T45" i="27"/>
  <c r="AP22" i="27"/>
  <c r="AX22" i="27" s="1"/>
  <c r="T22" i="27"/>
  <c r="AS22" i="27"/>
  <c r="BJ22" i="27" s="1"/>
  <c r="AQ51" i="27"/>
  <c r="V51" i="27"/>
  <c r="D52" i="27"/>
  <c r="AM50" i="27"/>
  <c r="E52" i="27"/>
  <c r="B52" i="27"/>
  <c r="AO30" i="27"/>
  <c r="BD30" i="27"/>
  <c r="AV30" i="27"/>
  <c r="AZ30" i="27"/>
  <c r="BH30" i="27"/>
  <c r="B53" i="27"/>
  <c r="AM53" i="27"/>
  <c r="M50" i="27"/>
  <c r="R75" i="27" s="1"/>
  <c r="AS39" i="27"/>
  <c r="BJ39" i="27" s="1"/>
  <c r="AP39" i="27"/>
  <c r="AX39" i="27" s="1"/>
  <c r="T39" i="27"/>
  <c r="G51" i="27"/>
  <c r="W51" i="27"/>
  <c r="O40" i="27"/>
  <c r="BB50" i="27"/>
  <c r="BD42" i="27"/>
  <c r="AV42" i="27"/>
  <c r="BH42" i="27"/>
  <c r="AZ42" i="27"/>
  <c r="AO42" i="27"/>
  <c r="D50" i="27"/>
  <c r="AW51" i="27"/>
  <c r="AW52" i="27"/>
  <c r="AL53" i="27"/>
  <c r="L52" i="27"/>
  <c r="Q77" i="27" s="1"/>
  <c r="P30" i="27"/>
  <c r="AO44" i="27"/>
  <c r="AV44" i="27"/>
  <c r="BH44" i="27"/>
  <c r="BD44" i="27"/>
  <c r="AZ44" i="27"/>
  <c r="G53" i="27"/>
  <c r="D51" i="27"/>
  <c r="U52" i="27"/>
  <c r="AS43" i="27"/>
  <c r="BJ43" i="27" s="1"/>
  <c r="T43" i="27"/>
  <c r="AP43" i="27"/>
  <c r="AX43" i="27" s="1"/>
  <c r="AS33" i="27"/>
  <c r="T33" i="27"/>
  <c r="AP33" i="27"/>
  <c r="T46" i="27"/>
  <c r="AS46" i="27"/>
  <c r="BJ46" i="27" s="1"/>
  <c r="AP46" i="27"/>
  <c r="AX46" i="27" s="1"/>
  <c r="AA48" i="27"/>
  <c r="N48" i="27"/>
  <c r="P48" i="27" s="1"/>
  <c r="B50" i="27"/>
  <c r="L45" i="27"/>
  <c r="AM51" i="27"/>
  <c r="BD36" i="27"/>
  <c r="AV36" i="27"/>
  <c r="AZ36" i="27"/>
  <c r="AO36" i="27"/>
  <c r="BH36" i="27"/>
  <c r="AO35" i="27"/>
  <c r="BD35" i="27"/>
  <c r="AZ35" i="27"/>
  <c r="AV35" i="27"/>
  <c r="BH35" i="27"/>
  <c r="AL52" i="27"/>
  <c r="N47" i="27"/>
  <c r="P47" i="27" s="1"/>
  <c r="AA47" i="27"/>
  <c r="AA37" i="27"/>
  <c r="N37" i="27"/>
  <c r="P37" i="27" s="1"/>
  <c r="T44" i="27"/>
  <c r="AS44" i="27"/>
  <c r="BJ44" i="27" s="1"/>
  <c r="AP27" i="27"/>
  <c r="AX27" i="27" s="1"/>
  <c r="AS27" i="27"/>
  <c r="T27" i="27"/>
  <c r="T40" i="27"/>
  <c r="AP40" i="27"/>
  <c r="AS40" i="27"/>
  <c r="Y50" i="27"/>
  <c r="BB51" i="27"/>
  <c r="BA53" i="27"/>
  <c r="BI51" i="27"/>
  <c r="BB52" i="27"/>
  <c r="AW53" i="27"/>
  <c r="O45" i="27"/>
  <c r="O50" i="27" s="1"/>
  <c r="U75" i="27" s="1"/>
  <c r="W50" i="27"/>
  <c r="BH21" i="27"/>
  <c r="AZ21" i="27"/>
  <c r="AO21" i="27"/>
  <c r="BD21" i="27"/>
  <c r="AV21" i="27"/>
  <c r="X52" i="26"/>
  <c r="AQ51" i="26"/>
  <c r="BF50" i="26"/>
  <c r="AA38" i="26"/>
  <c r="AR53" i="26"/>
  <c r="AP26" i="26"/>
  <c r="AX26" i="26" s="1"/>
  <c r="AS26" i="26"/>
  <c r="BJ26" i="26" s="1"/>
  <c r="AR51" i="26"/>
  <c r="T41" i="26"/>
  <c r="AR50" i="26"/>
  <c r="AS23" i="26"/>
  <c r="BJ23" i="26" s="1"/>
  <c r="T23" i="26"/>
  <c r="AP23" i="26"/>
  <c r="AX23" i="26" s="1"/>
  <c r="V51" i="26"/>
  <c r="AR52" i="26"/>
  <c r="AS41" i="26"/>
  <c r="BJ41" i="26" s="1"/>
  <c r="U52" i="26"/>
  <c r="U53" i="26"/>
  <c r="U51" i="26"/>
  <c r="Y52" i="26"/>
  <c r="V52" i="26"/>
  <c r="Y51" i="26"/>
  <c r="V53" i="26"/>
  <c r="N32" i="26"/>
  <c r="BE53" i="26"/>
  <c r="AL53" i="26"/>
  <c r="T46" i="26"/>
  <c r="AS46" i="26"/>
  <c r="BJ46" i="26" s="1"/>
  <c r="AS40" i="26"/>
  <c r="AP40" i="26"/>
  <c r="T40" i="26"/>
  <c r="L50" i="26"/>
  <c r="Q75" i="26" s="1"/>
  <c r="AS45" i="26"/>
  <c r="AP45" i="26"/>
  <c r="T45" i="26"/>
  <c r="E50" i="26"/>
  <c r="N36" i="26"/>
  <c r="P36" i="26" s="1"/>
  <c r="AA36" i="26"/>
  <c r="BH30" i="26"/>
  <c r="AZ30" i="26"/>
  <c r="AV30" i="26"/>
  <c r="BD30" i="26"/>
  <c r="AO30" i="26"/>
  <c r="M53" i="26"/>
  <c r="R78" i="26" s="1"/>
  <c r="AQ52" i="26"/>
  <c r="BD36" i="26"/>
  <c r="AV36" i="26"/>
  <c r="AZ36" i="26"/>
  <c r="AO36" i="26"/>
  <c r="BH36" i="26"/>
  <c r="BH45" i="26"/>
  <c r="AZ45" i="26"/>
  <c r="AV45" i="26"/>
  <c r="BD45" i="26"/>
  <c r="AO45" i="26"/>
  <c r="AS33" i="26"/>
  <c r="AP33" i="26"/>
  <c r="T33" i="26"/>
  <c r="O50" i="26"/>
  <c r="U75" i="26" s="1"/>
  <c r="P48" i="26"/>
  <c r="T34" i="26"/>
  <c r="AS34" i="26"/>
  <c r="BJ34" i="26" s="1"/>
  <c r="AP34" i="26"/>
  <c r="AX34" i="26" s="1"/>
  <c r="AS39" i="26"/>
  <c r="BJ39" i="26" s="1"/>
  <c r="T39" i="26"/>
  <c r="AP39" i="26"/>
  <c r="AX39" i="26" s="1"/>
  <c r="F51" i="26"/>
  <c r="E53" i="26"/>
  <c r="N44" i="26"/>
  <c r="P44" i="26" s="1"/>
  <c r="AA44" i="26"/>
  <c r="D53" i="26"/>
  <c r="M51" i="26"/>
  <c r="R76" i="26" s="1"/>
  <c r="Q40" i="26"/>
  <c r="E52" i="26"/>
  <c r="P32" i="26"/>
  <c r="AP28" i="26"/>
  <c r="AX28" i="26" s="1"/>
  <c r="T28" i="26"/>
  <c r="AS28" i="26"/>
  <c r="BJ28" i="26" s="1"/>
  <c r="AA42" i="26"/>
  <c r="N42" i="26"/>
  <c r="P42" i="26" s="1"/>
  <c r="D50" i="26"/>
  <c r="BA53" i="26"/>
  <c r="L53" i="26"/>
  <c r="Q78" i="26" s="1"/>
  <c r="P25" i="26"/>
  <c r="AP22" i="26"/>
  <c r="AX22" i="26" s="1"/>
  <c r="T22" i="26"/>
  <c r="AS22" i="26"/>
  <c r="BJ22" i="26" s="1"/>
  <c r="AA47" i="26"/>
  <c r="N47" i="26"/>
  <c r="P47" i="26" s="1"/>
  <c r="B50" i="26"/>
  <c r="AP27" i="26"/>
  <c r="T27" i="26"/>
  <c r="AS27" i="26"/>
  <c r="AA49" i="26"/>
  <c r="N49" i="26"/>
  <c r="P49" i="26" s="1"/>
  <c r="W50" i="26"/>
  <c r="AM52" i="26"/>
  <c r="BF53" i="26"/>
  <c r="BE45" i="26"/>
  <c r="BE50" i="26" s="1"/>
  <c r="AL50" i="26"/>
  <c r="AM51" i="26"/>
  <c r="AL52" i="26"/>
  <c r="Y53" i="26"/>
  <c r="AO44" i="26"/>
  <c r="AV44" i="26"/>
  <c r="BH44" i="26"/>
  <c r="BD44" i="26"/>
  <c r="AZ44" i="26"/>
  <c r="B53" i="26"/>
  <c r="G51" i="26"/>
  <c r="BE52" i="26"/>
  <c r="AO38" i="26"/>
  <c r="AZ38" i="26"/>
  <c r="BH38" i="26"/>
  <c r="BD38" i="26"/>
  <c r="AV38" i="26"/>
  <c r="L52" i="26"/>
  <c r="Q77" i="26" s="1"/>
  <c r="O51" i="26"/>
  <c r="U76" i="26" s="1"/>
  <c r="Q45" i="26"/>
  <c r="Q50" i="26" s="1"/>
  <c r="X75" i="26" s="1"/>
  <c r="AP46" i="26"/>
  <c r="AX46" i="26" s="1"/>
  <c r="Y50" i="26"/>
  <c r="AP21" i="26"/>
  <c r="AX21" i="26" s="1"/>
  <c r="T21" i="26"/>
  <c r="AS21" i="26"/>
  <c r="BJ21" i="26" s="1"/>
  <c r="F52" i="26"/>
  <c r="W51" i="26"/>
  <c r="BI45" i="26"/>
  <c r="BI50" i="26" s="1"/>
  <c r="AM50" i="26"/>
  <c r="AW53" i="26"/>
  <c r="AL51" i="26"/>
  <c r="O52" i="26"/>
  <c r="U77" i="26" s="1"/>
  <c r="Q30" i="26"/>
  <c r="Q52" i="26" s="1"/>
  <c r="X77" i="26" s="1"/>
  <c r="BD42" i="26"/>
  <c r="AV42" i="26"/>
  <c r="AZ42" i="26"/>
  <c r="AO42" i="26"/>
  <c r="BH42" i="26"/>
  <c r="M50" i="26"/>
  <c r="R75" i="26" s="1"/>
  <c r="S75" i="26" s="1"/>
  <c r="F53" i="26"/>
  <c r="AQ53" i="26"/>
  <c r="L51" i="26"/>
  <c r="Q76" i="26" s="1"/>
  <c r="BF52" i="26"/>
  <c r="AM53" i="26"/>
  <c r="AQ50" i="26"/>
  <c r="BB45" i="26"/>
  <c r="BB53" i="26" s="1"/>
  <c r="N41" i="26"/>
  <c r="P41" i="26" s="1"/>
  <c r="AA41" i="26"/>
  <c r="BD39" i="26"/>
  <c r="AV39" i="26"/>
  <c r="BH39" i="26"/>
  <c r="AZ39" i="26"/>
  <c r="AO39" i="26"/>
  <c r="D51" i="26"/>
  <c r="B51" i="26"/>
  <c r="BE51" i="26"/>
  <c r="BD32" i="26"/>
  <c r="AZ32" i="26"/>
  <c r="BH32" i="26"/>
  <c r="AO32" i="26"/>
  <c r="AV32" i="26"/>
  <c r="W52" i="26"/>
  <c r="E51" i="26"/>
  <c r="BF51" i="26"/>
  <c r="M52" i="26"/>
  <c r="R77" i="26" s="1"/>
  <c r="S77" i="26" s="1"/>
  <c r="W53" i="26"/>
  <c r="AW52" i="26"/>
  <c r="BA52" i="26"/>
  <c r="O53" i="26"/>
  <c r="U78" i="26" s="1"/>
  <c r="U52" i="25"/>
  <c r="AP23" i="25"/>
  <c r="AX23" i="25" s="1"/>
  <c r="T23" i="25"/>
  <c r="AS23" i="25"/>
  <c r="BJ23" i="25" s="1"/>
  <c r="AR51" i="25"/>
  <c r="P24" i="25"/>
  <c r="AA26" i="25"/>
  <c r="P46" i="25"/>
  <c r="AA41" i="25"/>
  <c r="V51" i="25"/>
  <c r="N45" i="25"/>
  <c r="P45" i="25" s="1"/>
  <c r="AA45" i="25"/>
  <c r="BB50" i="25"/>
  <c r="AA43" i="25"/>
  <c r="AR53" i="25"/>
  <c r="BF30" i="25"/>
  <c r="BF52" i="25" s="1"/>
  <c r="X53" i="25"/>
  <c r="AP33" i="25"/>
  <c r="AX33" i="25" s="1"/>
  <c r="AX53" i="25" s="1"/>
  <c r="T33" i="25"/>
  <c r="AS38" i="25"/>
  <c r="BJ38" i="25" s="1"/>
  <c r="N22" i="25"/>
  <c r="P22" i="25" s="1"/>
  <c r="N19" i="25"/>
  <c r="P19" i="25" s="1"/>
  <c r="W50" i="25"/>
  <c r="Y52" i="25"/>
  <c r="AA32" i="25"/>
  <c r="O52" i="25"/>
  <c r="U77" i="25" s="1"/>
  <c r="AA35" i="25"/>
  <c r="N35" i="25"/>
  <c r="P35" i="25" s="1"/>
  <c r="Y51" i="25"/>
  <c r="X51" i="25"/>
  <c r="U53" i="25"/>
  <c r="AA42" i="25"/>
  <c r="N42" i="25"/>
  <c r="P42" i="25" s="1"/>
  <c r="AA36" i="25"/>
  <c r="AA44" i="25"/>
  <c r="V52" i="25"/>
  <c r="AX50" i="25"/>
  <c r="AQ50" i="25"/>
  <c r="G50" i="25"/>
  <c r="BB51" i="25"/>
  <c r="AQ51" i="25"/>
  <c r="B51" i="25"/>
  <c r="AM53" i="25"/>
  <c r="BE51" i="25"/>
  <c r="G53" i="25"/>
  <c r="O51" i="25"/>
  <c r="U76" i="25" s="1"/>
  <c r="B52" i="25"/>
  <c r="AZ37" i="25"/>
  <c r="AO37" i="25"/>
  <c r="AV37" i="25"/>
  <c r="BD37" i="25"/>
  <c r="BH37" i="25"/>
  <c r="M50" i="25"/>
  <c r="R75" i="25" s="1"/>
  <c r="S75" i="25" s="1"/>
  <c r="D51" i="25"/>
  <c r="AP50" i="25"/>
  <c r="AX51" i="25"/>
  <c r="BE52" i="25"/>
  <c r="D53" i="25"/>
  <c r="W51" i="25"/>
  <c r="AQ52" i="25"/>
  <c r="BE53" i="25"/>
  <c r="W53" i="25"/>
  <c r="O25" i="25"/>
  <c r="O53" i="25" s="1"/>
  <c r="U78" i="25" s="1"/>
  <c r="AZ40" i="25"/>
  <c r="AO40" i="25"/>
  <c r="AV40" i="25"/>
  <c r="BH40" i="25"/>
  <c r="BD40" i="25"/>
  <c r="L53" i="25"/>
  <c r="Q78" i="25" s="1"/>
  <c r="P25" i="25"/>
  <c r="AP51" i="25"/>
  <c r="E53" i="25"/>
  <c r="N48" i="25"/>
  <c r="P48" i="25" s="1"/>
  <c r="AA48" i="25"/>
  <c r="O50" i="25"/>
  <c r="U75" i="25" s="1"/>
  <c r="N47" i="25"/>
  <c r="AA47" i="25"/>
  <c r="Y53" i="25"/>
  <c r="BI46" i="25"/>
  <c r="BI50" i="25" s="1"/>
  <c r="AM50" i="25"/>
  <c r="E50" i="25"/>
  <c r="L51" i="25"/>
  <c r="Q76" i="25" s="1"/>
  <c r="S76" i="25" s="1"/>
  <c r="P40" i="25"/>
  <c r="AL53" i="25"/>
  <c r="BD32" i="25"/>
  <c r="AV32" i="25"/>
  <c r="AZ32" i="25"/>
  <c r="BH32" i="25"/>
  <c r="AO32" i="25"/>
  <c r="BB53" i="25"/>
  <c r="AL52" i="25"/>
  <c r="AS49" i="25"/>
  <c r="AS53" i="25" s="1"/>
  <c r="T49" i="25"/>
  <c r="T53" i="25" s="1"/>
  <c r="AA53" i="25" s="1"/>
  <c r="Y50" i="25"/>
  <c r="Q47" i="25"/>
  <c r="Q51" i="25" s="1"/>
  <c r="X76" i="25" s="1"/>
  <c r="AM52" i="25"/>
  <c r="L52" i="25"/>
  <c r="Q77" i="25" s="1"/>
  <c r="P30" i="25"/>
  <c r="V53" i="25"/>
  <c r="BI51" i="25"/>
  <c r="BB52" i="25"/>
  <c r="BH30" i="25"/>
  <c r="AZ30" i="25"/>
  <c r="BD30" i="25"/>
  <c r="AV30" i="25"/>
  <c r="AO30" i="25"/>
  <c r="M53" i="25"/>
  <c r="R78" i="25" s="1"/>
  <c r="S78" i="25" s="1"/>
  <c r="AQ53" i="25"/>
  <c r="BD35" i="25"/>
  <c r="AV35" i="25"/>
  <c r="AZ35" i="25"/>
  <c r="AO35" i="25"/>
  <c r="BH35" i="25"/>
  <c r="M52" i="25"/>
  <c r="R77" i="25" s="1"/>
  <c r="S77" i="25" s="1"/>
  <c r="W52" i="25"/>
  <c r="AA48" i="24"/>
  <c r="AR53" i="24"/>
  <c r="BJ52" i="24"/>
  <c r="AR52" i="24"/>
  <c r="AR50" i="24"/>
  <c r="BF45" i="24"/>
  <c r="BF50" i="24" s="1"/>
  <c r="AS50" i="24"/>
  <c r="BF52" i="24"/>
  <c r="X53" i="24"/>
  <c r="V51" i="24"/>
  <c r="AA23" i="24"/>
  <c r="AR51" i="24"/>
  <c r="AX50" i="24"/>
  <c r="Y53" i="24"/>
  <c r="N41" i="24"/>
  <c r="P41" i="24" s="1"/>
  <c r="AA41" i="24"/>
  <c r="U53" i="24"/>
  <c r="AA26" i="24"/>
  <c r="N26" i="24"/>
  <c r="P26" i="24" s="1"/>
  <c r="Y52" i="24"/>
  <c r="X52" i="24"/>
  <c r="AA20" i="24"/>
  <c r="N20" i="24"/>
  <c r="P20" i="24" s="1"/>
  <c r="AA47" i="24"/>
  <c r="N47" i="24"/>
  <c r="BI53" i="24"/>
  <c r="V52" i="24"/>
  <c r="AS53" i="24"/>
  <c r="AM50" i="24"/>
  <c r="BI47" i="24"/>
  <c r="BI50" i="24" s="1"/>
  <c r="BJ51" i="24"/>
  <c r="Q30" i="24"/>
  <c r="M52" i="24"/>
  <c r="R77" i="24" s="1"/>
  <c r="S77" i="24" s="1"/>
  <c r="AW52" i="24"/>
  <c r="BA53" i="24"/>
  <c r="T52" i="24"/>
  <c r="AS52" i="24"/>
  <c r="N35" i="24"/>
  <c r="P35" i="24" s="1"/>
  <c r="AA35" i="24"/>
  <c r="BB51" i="24"/>
  <c r="V50" i="24"/>
  <c r="W51" i="24"/>
  <c r="AW53" i="24"/>
  <c r="AX41" i="24"/>
  <c r="AX51" i="24" s="1"/>
  <c r="AP51" i="24"/>
  <c r="AS51" i="24"/>
  <c r="AM52" i="24"/>
  <c r="W53" i="24"/>
  <c r="Y51" i="24"/>
  <c r="BD33" i="24"/>
  <c r="AV33" i="24"/>
  <c r="BH33" i="24"/>
  <c r="AZ33" i="24"/>
  <c r="AO33" i="24"/>
  <c r="AL52" i="24"/>
  <c r="AQ53" i="24"/>
  <c r="AP53" i="24"/>
  <c r="AX25" i="24"/>
  <c r="W50" i="24"/>
  <c r="AA45" i="24"/>
  <c r="O45" i="24"/>
  <c r="F52" i="24"/>
  <c r="T53" i="24"/>
  <c r="N25" i="24"/>
  <c r="AA25" i="24"/>
  <c r="N19" i="24"/>
  <c r="P19" i="24" s="1"/>
  <c r="AA19" i="24"/>
  <c r="BH20" i="24"/>
  <c r="AZ20" i="24"/>
  <c r="AO20" i="24"/>
  <c r="BD20" i="24"/>
  <c r="AV20" i="24"/>
  <c r="C53" i="24"/>
  <c r="B50" i="24"/>
  <c r="U51" i="24"/>
  <c r="N43" i="24"/>
  <c r="AA43" i="24"/>
  <c r="AP52" i="24"/>
  <c r="T51" i="24"/>
  <c r="AA51" i="24" s="1"/>
  <c r="BD30" i="24"/>
  <c r="AV30" i="24"/>
  <c r="BH30" i="24"/>
  <c r="AO30" i="24"/>
  <c r="AZ30" i="24"/>
  <c r="G53" i="24"/>
  <c r="T50" i="24"/>
  <c r="BD39" i="24"/>
  <c r="AV39" i="24"/>
  <c r="BH39" i="24"/>
  <c r="AZ39" i="24"/>
  <c r="AO39" i="24"/>
  <c r="W52" i="24"/>
  <c r="E53" i="24"/>
  <c r="G51" i="24"/>
  <c r="B52" i="24"/>
  <c r="M51" i="24"/>
  <c r="R76" i="24" s="1"/>
  <c r="Q40" i="24"/>
  <c r="BA52" i="24"/>
  <c r="M53" i="24"/>
  <c r="R78" i="24" s="1"/>
  <c r="S78" i="24" s="1"/>
  <c r="BD36" i="24"/>
  <c r="AV36" i="24"/>
  <c r="BH36" i="24"/>
  <c r="AZ36" i="24"/>
  <c r="AO36" i="24"/>
  <c r="P45" i="24"/>
  <c r="L50" i="24"/>
  <c r="Q75" i="24" s="1"/>
  <c r="BB50" i="24"/>
  <c r="L53" i="24"/>
  <c r="Q78" i="24" s="1"/>
  <c r="B51" i="24"/>
  <c r="C52" i="24"/>
  <c r="M50" i="24"/>
  <c r="R75" i="24" s="1"/>
  <c r="S75" i="24" s="1"/>
  <c r="AO38" i="24"/>
  <c r="BH38" i="24"/>
  <c r="BD38" i="24"/>
  <c r="AZ38" i="24"/>
  <c r="AV38" i="24"/>
  <c r="V53" i="24"/>
  <c r="BI51" i="24"/>
  <c r="U52" i="24"/>
  <c r="AW51" i="24"/>
  <c r="E51" i="24"/>
  <c r="AQ52" i="24"/>
  <c r="BB30" i="24"/>
  <c r="D53" i="24"/>
  <c r="N49" i="24"/>
  <c r="P49" i="24" s="1"/>
  <c r="AA49" i="24"/>
  <c r="E52" i="24"/>
  <c r="BE53" i="24"/>
  <c r="Y50" i="24"/>
  <c r="AQ50" i="24"/>
  <c r="AP50" i="24"/>
  <c r="N31" i="24"/>
  <c r="AA31" i="24"/>
  <c r="BF53" i="24"/>
  <c r="AQ51" i="24"/>
  <c r="AM51" i="24"/>
  <c r="G52" i="24"/>
  <c r="AM53" i="24"/>
  <c r="BE51" i="24"/>
  <c r="L51" i="24"/>
  <c r="Q76" i="24" s="1"/>
  <c r="AL53" i="24"/>
  <c r="BJ53" i="24"/>
  <c r="Y53" i="22"/>
  <c r="X51" i="22"/>
  <c r="W51" i="22"/>
  <c r="V52" i="22"/>
  <c r="U50" i="22"/>
  <c r="AA36" i="22"/>
  <c r="AA22" i="22"/>
  <c r="AA38" i="22"/>
  <c r="AA28" i="22"/>
  <c r="N32" i="22"/>
  <c r="P32" i="22" s="1"/>
  <c r="AA32" i="22"/>
  <c r="AP29" i="22"/>
  <c r="AX29" i="22" s="1"/>
  <c r="AS29" i="22"/>
  <c r="BJ29" i="22" s="1"/>
  <c r="T29" i="22"/>
  <c r="BJ30" i="22"/>
  <c r="AA44" i="22"/>
  <c r="AA24" i="22"/>
  <c r="AS41" i="22"/>
  <c r="AP41" i="22"/>
  <c r="AX41" i="22" s="1"/>
  <c r="T41" i="22"/>
  <c r="T51" i="22" s="1"/>
  <c r="AA51" i="22" s="1"/>
  <c r="AP23" i="22"/>
  <c r="AX23" i="22" s="1"/>
  <c r="T23" i="22"/>
  <c r="AS23" i="22"/>
  <c r="BJ23" i="22" s="1"/>
  <c r="AS47" i="22"/>
  <c r="AP47" i="22"/>
  <c r="AX47" i="22" s="1"/>
  <c r="AX50" i="22" s="1"/>
  <c r="AP38" i="22"/>
  <c r="AX38" i="22" s="1"/>
  <c r="AS38" i="22"/>
  <c r="BJ38" i="22" s="1"/>
  <c r="AP20" i="22"/>
  <c r="AX20" i="22" s="1"/>
  <c r="AS20" i="22"/>
  <c r="BJ20" i="22" s="1"/>
  <c r="AS35" i="22"/>
  <c r="BJ35" i="22" s="1"/>
  <c r="AP35" i="22"/>
  <c r="AX35" i="22" s="1"/>
  <c r="T35" i="22"/>
  <c r="T52" i="22" s="1"/>
  <c r="AS32" i="22"/>
  <c r="BJ32" i="22" s="1"/>
  <c r="AP32" i="22"/>
  <c r="AX32" i="22" s="1"/>
  <c r="AS26" i="22"/>
  <c r="BJ26" i="22" s="1"/>
  <c r="T26" i="22"/>
  <c r="AP26" i="22"/>
  <c r="AX26" i="22" s="1"/>
  <c r="AA20" i="22"/>
  <c r="P46" i="22"/>
  <c r="X53" i="22"/>
  <c r="AA40" i="22"/>
  <c r="W53" i="22"/>
  <c r="W52" i="22"/>
  <c r="AA42" i="22"/>
  <c r="BB30" i="22"/>
  <c r="BB53" i="22" s="1"/>
  <c r="AQ52" i="22"/>
  <c r="M51" i="22"/>
  <c r="R76" i="22" s="1"/>
  <c r="Q40" i="22"/>
  <c r="M52" i="22"/>
  <c r="R77" i="22" s="1"/>
  <c r="S77" i="22" s="1"/>
  <c r="L52" i="22"/>
  <c r="Q77" i="22" s="1"/>
  <c r="BI47" i="22"/>
  <c r="BI50" i="22" s="1"/>
  <c r="AM50" i="22"/>
  <c r="AA19" i="22"/>
  <c r="N19" i="22"/>
  <c r="P19" i="22" s="1"/>
  <c r="Y52" i="22"/>
  <c r="X50" i="22"/>
  <c r="P40" i="22"/>
  <c r="L51" i="22"/>
  <c r="Q76" i="22" s="1"/>
  <c r="AM52" i="22"/>
  <c r="BD30" i="22"/>
  <c r="AV30" i="22"/>
  <c r="BH30" i="22"/>
  <c r="AZ30" i="22"/>
  <c r="AO30" i="22"/>
  <c r="BD25" i="22"/>
  <c r="AV25" i="22"/>
  <c r="AZ25" i="22"/>
  <c r="BH25" i="22"/>
  <c r="AO25" i="22"/>
  <c r="V50" i="22"/>
  <c r="B50" i="22"/>
  <c r="BE51" i="22"/>
  <c r="F53" i="22"/>
  <c r="N49" i="22"/>
  <c r="P49" i="22" s="1"/>
  <c r="AA49" i="22"/>
  <c r="BD44" i="22"/>
  <c r="AV44" i="22"/>
  <c r="AO44" i="22"/>
  <c r="BH44" i="22"/>
  <c r="AZ44" i="22"/>
  <c r="AM53" i="22"/>
  <c r="U52" i="22"/>
  <c r="Y51" i="22"/>
  <c r="B51" i="22"/>
  <c r="G50" i="22"/>
  <c r="G51" i="22"/>
  <c r="W50" i="22"/>
  <c r="O45" i="22"/>
  <c r="O52" i="22" s="1"/>
  <c r="U77" i="22" s="1"/>
  <c r="L50" i="22"/>
  <c r="Q75" i="22" s="1"/>
  <c r="AL51" i="22"/>
  <c r="BF53" i="22"/>
  <c r="U51" i="22"/>
  <c r="M50" i="22"/>
  <c r="R75" i="22" s="1"/>
  <c r="S75" i="22" s="1"/>
  <c r="BA53" i="22"/>
  <c r="BD33" i="22"/>
  <c r="AV33" i="22"/>
  <c r="BH33" i="22"/>
  <c r="AZ33" i="22"/>
  <c r="AO33" i="22"/>
  <c r="N25" i="22"/>
  <c r="P25" i="22" s="1"/>
  <c r="AA25" i="22"/>
  <c r="AQ50" i="22"/>
  <c r="BB45" i="22"/>
  <c r="AM51" i="22"/>
  <c r="BI40" i="22"/>
  <c r="N43" i="22"/>
  <c r="AA43" i="22"/>
  <c r="AQ53" i="22"/>
  <c r="AP50" i="22"/>
  <c r="AQ51" i="22"/>
  <c r="L53" i="22"/>
  <c r="Q78" i="22" s="1"/>
  <c r="AL53" i="22"/>
  <c r="BE25" i="22"/>
  <c r="BE53" i="22" s="1"/>
  <c r="AA47" i="22"/>
  <c r="N47" i="22"/>
  <c r="P47" i="22" s="1"/>
  <c r="AL52" i="22"/>
  <c r="Y50" i="22"/>
  <c r="C51" i="22"/>
  <c r="BD39" i="22"/>
  <c r="AV39" i="22"/>
  <c r="BH39" i="22"/>
  <c r="AZ39" i="22"/>
  <c r="AO39" i="22"/>
  <c r="D53" i="22"/>
  <c r="AX30" i="22"/>
  <c r="BD36" i="22"/>
  <c r="AV36" i="22"/>
  <c r="BH36" i="22"/>
  <c r="AZ36" i="22"/>
  <c r="AO36" i="22"/>
  <c r="M53" i="22"/>
  <c r="R78" i="22" s="1"/>
  <c r="Q25" i="22"/>
  <c r="B53" i="22"/>
  <c r="T50" i="22"/>
  <c r="N45" i="22"/>
  <c r="AA45" i="22"/>
  <c r="BA52" i="22"/>
  <c r="U53" i="22"/>
  <c r="BF51" i="21"/>
  <c r="AR51" i="21"/>
  <c r="AP44" i="21"/>
  <c r="AX44" i="21" s="1"/>
  <c r="T44" i="21"/>
  <c r="N44" i="21" s="1"/>
  <c r="P44" i="21" s="1"/>
  <c r="N26" i="21"/>
  <c r="P26" i="21" s="1"/>
  <c r="AA26" i="21"/>
  <c r="T32" i="21"/>
  <c r="AP32" i="21"/>
  <c r="AX32" i="21" s="1"/>
  <c r="AP40" i="21"/>
  <c r="AX40" i="21" s="1"/>
  <c r="AS40" i="21"/>
  <c r="BJ40" i="21" s="1"/>
  <c r="T40" i="21"/>
  <c r="T38" i="21"/>
  <c r="AS29" i="21"/>
  <c r="BJ29" i="21" s="1"/>
  <c r="T29" i="21"/>
  <c r="AP29" i="21"/>
  <c r="AX29" i="21" s="1"/>
  <c r="AS34" i="21"/>
  <c r="BJ34" i="21" s="1"/>
  <c r="T34" i="21"/>
  <c r="AP34" i="21"/>
  <c r="AX34" i="21" s="1"/>
  <c r="AP35" i="21"/>
  <c r="AX35" i="21" s="1"/>
  <c r="AS35" i="21"/>
  <c r="BJ35" i="21" s="1"/>
  <c r="T35" i="21"/>
  <c r="AQ51" i="21"/>
  <c r="AA36" i="21"/>
  <c r="AP26" i="21"/>
  <c r="AX26" i="21" s="1"/>
  <c r="AS26" i="21"/>
  <c r="BJ26" i="21" s="1"/>
  <c r="AS28" i="21"/>
  <c r="BJ28" i="21" s="1"/>
  <c r="T28" i="21"/>
  <c r="AP28" i="21"/>
  <c r="AX28" i="21" s="1"/>
  <c r="N19" i="21"/>
  <c r="P19" i="21" s="1"/>
  <c r="AP41" i="21"/>
  <c r="AX41" i="21" s="1"/>
  <c r="T41" i="21"/>
  <c r="AS41" i="21"/>
  <c r="BJ41" i="21" s="1"/>
  <c r="AP23" i="21"/>
  <c r="AX23" i="21" s="1"/>
  <c r="T23" i="21"/>
  <c r="AS23" i="21"/>
  <c r="BJ23" i="21" s="1"/>
  <c r="AS22" i="21"/>
  <c r="BJ22" i="21" s="1"/>
  <c r="T22" i="21"/>
  <c r="AP22" i="21"/>
  <c r="AX22" i="21" s="1"/>
  <c r="AS20" i="21"/>
  <c r="BJ20" i="21" s="1"/>
  <c r="AP20" i="21"/>
  <c r="AX20" i="21" s="1"/>
  <c r="Y51" i="21"/>
  <c r="W52" i="21"/>
  <c r="X51" i="21"/>
  <c r="Y52" i="21"/>
  <c r="AA46" i="21"/>
  <c r="AA20" i="21"/>
  <c r="N20" i="21"/>
  <c r="P20" i="21" s="1"/>
  <c r="N42" i="21"/>
  <c r="P42" i="21" s="1"/>
  <c r="AA42" i="21"/>
  <c r="V52" i="21"/>
  <c r="T84" i="21" s="1"/>
  <c r="W53" i="21"/>
  <c r="Y53" i="21"/>
  <c r="D52" i="21"/>
  <c r="S84" i="21" s="1"/>
  <c r="BE50" i="21"/>
  <c r="L50" i="21"/>
  <c r="Q75" i="21" s="1"/>
  <c r="AL51" i="21"/>
  <c r="BH20" i="21"/>
  <c r="BU20" i="21" s="1"/>
  <c r="AZ20" i="21"/>
  <c r="AO20" i="21"/>
  <c r="BD20" i="21"/>
  <c r="AV20" i="21"/>
  <c r="AP45" i="21"/>
  <c r="AS45" i="21"/>
  <c r="T45" i="21"/>
  <c r="BD40" i="21"/>
  <c r="AV40" i="21"/>
  <c r="BH40" i="21"/>
  <c r="BU40" i="21" s="1"/>
  <c r="AZ40" i="21"/>
  <c r="AO40" i="21"/>
  <c r="S75" i="21"/>
  <c r="BB51" i="21"/>
  <c r="X53" i="21"/>
  <c r="X52" i="21"/>
  <c r="V53" i="21"/>
  <c r="T85" i="21" s="1"/>
  <c r="AM50" i="21"/>
  <c r="BD42" i="21"/>
  <c r="AV42" i="21"/>
  <c r="BH42" i="21"/>
  <c r="BU42" i="21" s="1"/>
  <c r="AZ42" i="21"/>
  <c r="AO42" i="21"/>
  <c r="AL50" i="21"/>
  <c r="BB53" i="21"/>
  <c r="F53" i="21"/>
  <c r="Q85" i="21" s="1"/>
  <c r="BB52" i="21"/>
  <c r="G52" i="21"/>
  <c r="U84" i="21" s="1"/>
  <c r="AL53" i="21"/>
  <c r="BE25" i="21"/>
  <c r="BE53" i="21" s="1"/>
  <c r="AQ50" i="21"/>
  <c r="BD28" i="21"/>
  <c r="AV28" i="21"/>
  <c r="AZ28" i="21"/>
  <c r="AO28" i="21"/>
  <c r="BH28" i="21"/>
  <c r="BU28" i="21" s="1"/>
  <c r="AQ53" i="21"/>
  <c r="BD25" i="21"/>
  <c r="AV25" i="21"/>
  <c r="BH25" i="21"/>
  <c r="BU25" i="21" s="1"/>
  <c r="AZ25" i="21"/>
  <c r="AO25" i="21"/>
  <c r="M51" i="21"/>
  <c r="R76" i="21" s="1"/>
  <c r="Q40" i="21"/>
  <c r="AQ52" i="21"/>
  <c r="AM53" i="21"/>
  <c r="BI25" i="21"/>
  <c r="BI53" i="21" s="1"/>
  <c r="AS49" i="21"/>
  <c r="BJ49" i="21" s="1"/>
  <c r="T49" i="21"/>
  <c r="N39" i="21"/>
  <c r="P39" i="21" s="1"/>
  <c r="AA39" i="21"/>
  <c r="BB50" i="21"/>
  <c r="BE52" i="21"/>
  <c r="P30" i="21"/>
  <c r="L52" i="21"/>
  <c r="Q77" i="21" s="1"/>
  <c r="N48" i="21"/>
  <c r="P48" i="21" s="1"/>
  <c r="AA48" i="21"/>
  <c r="M52" i="21"/>
  <c r="R77" i="21" s="1"/>
  <c r="AL52" i="21"/>
  <c r="BF53" i="21"/>
  <c r="AA37" i="21"/>
  <c r="N37" i="21"/>
  <c r="P37" i="21" s="1"/>
  <c r="W50" i="21"/>
  <c r="O45" i="21"/>
  <c r="O52" i="21" s="1"/>
  <c r="G50" i="21"/>
  <c r="U82" i="21" s="1"/>
  <c r="BA52" i="21"/>
  <c r="AS43" i="21"/>
  <c r="T43" i="21"/>
  <c r="AP43" i="21"/>
  <c r="T47" i="21"/>
  <c r="AS47" i="21"/>
  <c r="BJ47" i="21" s="1"/>
  <c r="U51" i="21"/>
  <c r="M53" i="21"/>
  <c r="R78" i="21" s="1"/>
  <c r="S78" i="21" s="1"/>
  <c r="L51" i="21"/>
  <c r="Q76" i="21" s="1"/>
  <c r="N27" i="21"/>
  <c r="AA27" i="21"/>
  <c r="U53" i="21"/>
  <c r="F51" i="21"/>
  <c r="Q83" i="21" s="1"/>
  <c r="BA53" i="21"/>
  <c r="N33" i="21"/>
  <c r="P33" i="21" s="1"/>
  <c r="AA33" i="21"/>
  <c r="AO27" i="21"/>
  <c r="AZ27" i="21"/>
  <c r="AV27" i="21"/>
  <c r="BH27" i="21"/>
  <c r="BU27" i="21" s="1"/>
  <c r="BD27" i="21"/>
  <c r="Y50" i="21"/>
  <c r="BH45" i="21"/>
  <c r="BU45" i="21" s="1"/>
  <c r="AV45" i="21"/>
  <c r="AO45" i="21"/>
  <c r="BD45" i="21"/>
  <c r="AZ45" i="21"/>
  <c r="BE51" i="21"/>
  <c r="F52" i="21"/>
  <c r="Q84" i="21" s="1"/>
  <c r="Y53" i="20"/>
  <c r="AR52" i="20"/>
  <c r="W53" i="20"/>
  <c r="AR53" i="20"/>
  <c r="BF51" i="20"/>
  <c r="BF52" i="20"/>
  <c r="U53" i="20"/>
  <c r="T26" i="20"/>
  <c r="N27" i="20"/>
  <c r="P27" i="20" s="1"/>
  <c r="AP32" i="20"/>
  <c r="AX32" i="20" s="1"/>
  <c r="AS33" i="20"/>
  <c r="BJ33" i="20" s="1"/>
  <c r="AP33" i="20"/>
  <c r="AX33" i="20" s="1"/>
  <c r="T33" i="20"/>
  <c r="T44" i="20"/>
  <c r="AS30" i="20"/>
  <c r="BJ30" i="20" s="1"/>
  <c r="AP30" i="20"/>
  <c r="T30" i="20"/>
  <c r="AP38" i="20"/>
  <c r="AX38" i="20" s="1"/>
  <c r="T43" i="20"/>
  <c r="AS43" i="20"/>
  <c r="BJ43" i="20" s="1"/>
  <c r="AP43" i="20"/>
  <c r="AX43" i="20" s="1"/>
  <c r="AS45" i="20"/>
  <c r="BJ45" i="20" s="1"/>
  <c r="BJ50" i="20" s="1"/>
  <c r="AP45" i="20"/>
  <c r="AX45" i="20" s="1"/>
  <c r="AX50" i="20" s="1"/>
  <c r="T45" i="20"/>
  <c r="AS37" i="20"/>
  <c r="BJ37" i="20" s="1"/>
  <c r="AP37" i="20"/>
  <c r="AX37" i="20" s="1"/>
  <c r="T37" i="20"/>
  <c r="AA49" i="20"/>
  <c r="AS42" i="20"/>
  <c r="BJ42" i="20" s="1"/>
  <c r="T42" i="20"/>
  <c r="AP42" i="20"/>
  <c r="AX42" i="20" s="1"/>
  <c r="AP24" i="20"/>
  <c r="AX24" i="20" s="1"/>
  <c r="AS24" i="20"/>
  <c r="BJ24" i="20" s="1"/>
  <c r="T24" i="20"/>
  <c r="AP44" i="20"/>
  <c r="AX44" i="20" s="1"/>
  <c r="AP26" i="20"/>
  <c r="AX26" i="20" s="1"/>
  <c r="T31" i="20"/>
  <c r="N31" i="20" s="1"/>
  <c r="P31" i="20" s="1"/>
  <c r="AS31" i="20"/>
  <c r="BJ31" i="20" s="1"/>
  <c r="AP31" i="20"/>
  <c r="AX31" i="20" s="1"/>
  <c r="T20" i="20"/>
  <c r="N20" i="20" s="1"/>
  <c r="P20" i="20" s="1"/>
  <c r="AS39" i="20"/>
  <c r="BJ39" i="20" s="1"/>
  <c r="AP39" i="20"/>
  <c r="AX39" i="20" s="1"/>
  <c r="T39" i="20"/>
  <c r="AS21" i="20"/>
  <c r="BJ21" i="20" s="1"/>
  <c r="AP21" i="20"/>
  <c r="AX21" i="20" s="1"/>
  <c r="AP20" i="20"/>
  <c r="AX20" i="20" s="1"/>
  <c r="AS25" i="20"/>
  <c r="AP25" i="20"/>
  <c r="AX25" i="20" s="1"/>
  <c r="T38" i="20"/>
  <c r="AA38" i="20" s="1"/>
  <c r="AS36" i="20"/>
  <c r="BJ36" i="20" s="1"/>
  <c r="AP36" i="20"/>
  <c r="AX36" i="20" s="1"/>
  <c r="T36" i="20"/>
  <c r="AA21" i="20"/>
  <c r="O21" i="20"/>
  <c r="Q21" i="20" s="1"/>
  <c r="AA20" i="20"/>
  <c r="Y52" i="20"/>
  <c r="W50" i="20"/>
  <c r="O45" i="20"/>
  <c r="Q45" i="20" s="1"/>
  <c r="Q50" i="20" s="1"/>
  <c r="X75" i="20" s="1"/>
  <c r="AA45" i="20"/>
  <c r="AA19" i="20"/>
  <c r="O19" i="20"/>
  <c r="Q19" i="20" s="1"/>
  <c r="BE52" i="20"/>
  <c r="BD33" i="20"/>
  <c r="AV33" i="20"/>
  <c r="BH33" i="20"/>
  <c r="AZ33" i="20"/>
  <c r="AO33" i="20"/>
  <c r="Y51" i="20"/>
  <c r="AL53" i="20"/>
  <c r="AQ52" i="20"/>
  <c r="N48" i="20"/>
  <c r="P48" i="20" s="1"/>
  <c r="AA48" i="20"/>
  <c r="AM51" i="20"/>
  <c r="AQ53" i="20"/>
  <c r="O52" i="20"/>
  <c r="U77" i="20" s="1"/>
  <c r="BD42" i="20"/>
  <c r="AV42" i="20"/>
  <c r="AZ42" i="20"/>
  <c r="AO42" i="20"/>
  <c r="BH42" i="20"/>
  <c r="BF53" i="20"/>
  <c r="AM50" i="20"/>
  <c r="BI45" i="20"/>
  <c r="BI50" i="20" s="1"/>
  <c r="BB51" i="20"/>
  <c r="X53" i="20"/>
  <c r="BB50" i="20"/>
  <c r="L51" i="20"/>
  <c r="Q76" i="20" s="1"/>
  <c r="S76" i="20" s="1"/>
  <c r="P40" i="20"/>
  <c r="X51" i="20"/>
  <c r="E52" i="20"/>
  <c r="M30" i="20"/>
  <c r="BE51" i="20"/>
  <c r="BE53" i="20"/>
  <c r="O53" i="20"/>
  <c r="U78" i="20" s="1"/>
  <c r="AQ50" i="20"/>
  <c r="D50" i="20"/>
  <c r="BA53" i="20"/>
  <c r="AL50" i="20"/>
  <c r="BE45" i="20"/>
  <c r="BE50" i="20" s="1"/>
  <c r="BA52" i="20"/>
  <c r="V51" i="20"/>
  <c r="V50" i="20"/>
  <c r="BD45" i="20"/>
  <c r="AV45" i="20"/>
  <c r="BH45" i="20"/>
  <c r="AZ45" i="20"/>
  <c r="AO45" i="20"/>
  <c r="BD39" i="20"/>
  <c r="AV39" i="20"/>
  <c r="BH39" i="20"/>
  <c r="AZ39" i="20"/>
  <c r="AO39" i="20"/>
  <c r="BI53" i="20"/>
  <c r="AQ51" i="20"/>
  <c r="BB53" i="20"/>
  <c r="AW52" i="20"/>
  <c r="T52" i="20"/>
  <c r="AA25" i="20"/>
  <c r="N25" i="20"/>
  <c r="BD36" i="20"/>
  <c r="AV36" i="20"/>
  <c r="AZ36" i="20"/>
  <c r="AO36" i="20"/>
  <c r="BH36" i="20"/>
  <c r="V52" i="20"/>
  <c r="L52" i="20"/>
  <c r="Q77" i="20" s="1"/>
  <c r="AM53" i="20"/>
  <c r="Y50" i="20"/>
  <c r="AM52" i="20"/>
  <c r="AL52" i="20"/>
  <c r="C53" i="20"/>
  <c r="M50" i="20"/>
  <c r="R75" i="20" s="1"/>
  <c r="S75" i="20" s="1"/>
  <c r="D52" i="20"/>
  <c r="BD30" i="20"/>
  <c r="AV30" i="20"/>
  <c r="AZ30" i="20"/>
  <c r="BH30" i="20"/>
  <c r="AO30" i="20"/>
  <c r="X52" i="20"/>
  <c r="W52" i="20"/>
  <c r="X53" i="19"/>
  <c r="V52" i="19"/>
  <c r="AA23" i="19"/>
  <c r="U52" i="19"/>
  <c r="AA20" i="19"/>
  <c r="U51" i="19"/>
  <c r="V50" i="19"/>
  <c r="O53" i="19"/>
  <c r="U78" i="19" s="1"/>
  <c r="Q33" i="19"/>
  <c r="X52" i="19"/>
  <c r="X51" i="19"/>
  <c r="BF53" i="19"/>
  <c r="W51" i="19"/>
  <c r="AQ52" i="19"/>
  <c r="X50" i="19"/>
  <c r="U53" i="19"/>
  <c r="Y53" i="19"/>
  <c r="W52" i="19"/>
  <c r="AR52" i="19"/>
  <c r="V53" i="19"/>
  <c r="Y52" i="19"/>
  <c r="N46" i="19"/>
  <c r="P46" i="19" s="1"/>
  <c r="AA46" i="19"/>
  <c r="E51" i="19"/>
  <c r="M40" i="19"/>
  <c r="AA42" i="19"/>
  <c r="N42" i="19"/>
  <c r="N34" i="19"/>
  <c r="P34" i="19" s="1"/>
  <c r="AA34" i="19"/>
  <c r="N40" i="19"/>
  <c r="T51" i="19"/>
  <c r="AA51" i="19" s="1"/>
  <c r="AA40" i="19"/>
  <c r="BH34" i="19"/>
  <c r="AZ34" i="19"/>
  <c r="AV34" i="19"/>
  <c r="BD34" i="19"/>
  <c r="AO34" i="19"/>
  <c r="AO28" i="19"/>
  <c r="BD28" i="19"/>
  <c r="AV28" i="19"/>
  <c r="AZ28" i="19"/>
  <c r="BH28" i="19"/>
  <c r="AL51" i="19"/>
  <c r="BE40" i="19"/>
  <c r="BE51" i="19" s="1"/>
  <c r="Q39" i="19"/>
  <c r="BD29" i="19"/>
  <c r="AV29" i="19"/>
  <c r="BH29" i="19"/>
  <c r="AZ29" i="19"/>
  <c r="AO29" i="19"/>
  <c r="BH46" i="19"/>
  <c r="AZ46" i="19"/>
  <c r="AV46" i="19"/>
  <c r="AO46" i="19"/>
  <c r="BD46" i="19"/>
  <c r="AA33" i="19"/>
  <c r="N33" i="19"/>
  <c r="P33" i="19" s="1"/>
  <c r="BH31" i="19"/>
  <c r="AZ31" i="19"/>
  <c r="AO31" i="19"/>
  <c r="AV31" i="19"/>
  <c r="BD31" i="19"/>
  <c r="N27" i="19"/>
  <c r="P27" i="19" s="1"/>
  <c r="AA27" i="19"/>
  <c r="N47" i="19"/>
  <c r="P47" i="19" s="1"/>
  <c r="AA47" i="19"/>
  <c r="BD23" i="19"/>
  <c r="AV23" i="19"/>
  <c r="BH23" i="19"/>
  <c r="AZ23" i="19"/>
  <c r="AO23" i="19"/>
  <c r="BI53" i="19"/>
  <c r="W50" i="19"/>
  <c r="O50" i="19"/>
  <c r="U75" i="19" s="1"/>
  <c r="BB51" i="19"/>
  <c r="N26" i="19"/>
  <c r="P26" i="19" s="1"/>
  <c r="AA26" i="19"/>
  <c r="Q46" i="19"/>
  <c r="AO45" i="19"/>
  <c r="BD45" i="19"/>
  <c r="AV45" i="19"/>
  <c r="BH45" i="19"/>
  <c r="AZ45" i="19"/>
  <c r="AP51" i="19"/>
  <c r="AX40" i="19"/>
  <c r="AO25" i="19"/>
  <c r="BD25" i="19"/>
  <c r="AV25" i="19"/>
  <c r="AZ25" i="19"/>
  <c r="BH25" i="19"/>
  <c r="AA19" i="19"/>
  <c r="N19" i="19"/>
  <c r="P19" i="19" s="1"/>
  <c r="AW52" i="19"/>
  <c r="N22" i="19"/>
  <c r="P22" i="19" s="1"/>
  <c r="AA22" i="19"/>
  <c r="T52" i="19"/>
  <c r="AA52" i="19" s="1"/>
  <c r="N30" i="19"/>
  <c r="AA30" i="19"/>
  <c r="N37" i="19"/>
  <c r="P37" i="19" s="1"/>
  <c r="AA37" i="19"/>
  <c r="N35" i="19"/>
  <c r="P35" i="19" s="1"/>
  <c r="AA35" i="19"/>
  <c r="AO33" i="19"/>
  <c r="AV33" i="19"/>
  <c r="BH33" i="19"/>
  <c r="BD33" i="19"/>
  <c r="AZ33" i="19"/>
  <c r="AO22" i="19"/>
  <c r="BD22" i="19"/>
  <c r="AV22" i="19"/>
  <c r="AZ22" i="19"/>
  <c r="BH22" i="19"/>
  <c r="BB52" i="19"/>
  <c r="AL52" i="19"/>
  <c r="BE30" i="19"/>
  <c r="N43" i="19"/>
  <c r="P43" i="19" s="1"/>
  <c r="AA43" i="19"/>
  <c r="N24" i="19"/>
  <c r="P24" i="19" s="1"/>
  <c r="AA24" i="19"/>
  <c r="L53" i="19"/>
  <c r="Q78" i="19" s="1"/>
  <c r="BI51" i="19"/>
  <c r="BA53" i="19"/>
  <c r="BA51" i="19"/>
  <c r="BB53" i="19"/>
  <c r="N48" i="19"/>
  <c r="P48" i="19" s="1"/>
  <c r="AA48" i="19"/>
  <c r="BJ40" i="19"/>
  <c r="BJ51" i="19" s="1"/>
  <c r="AS51" i="19"/>
  <c r="N29" i="19"/>
  <c r="P29" i="19" s="1"/>
  <c r="AA29" i="19"/>
  <c r="AP50" i="19"/>
  <c r="AX45" i="19"/>
  <c r="AX50" i="19" s="1"/>
  <c r="BH44" i="19"/>
  <c r="AZ44" i="19"/>
  <c r="AO44" i="19"/>
  <c r="BD44" i="19"/>
  <c r="AV44" i="19"/>
  <c r="N38" i="19"/>
  <c r="P38" i="19" s="1"/>
  <c r="AA38" i="19"/>
  <c r="AA36" i="19"/>
  <c r="N36" i="19"/>
  <c r="P36" i="19" s="1"/>
  <c r="AO30" i="19"/>
  <c r="BH30" i="19"/>
  <c r="AV30" i="19"/>
  <c r="BD30" i="19"/>
  <c r="AZ30" i="19"/>
  <c r="L42" i="19"/>
  <c r="B51" i="19"/>
  <c r="BH43" i="19"/>
  <c r="AZ43" i="19"/>
  <c r="BD43" i="19"/>
  <c r="AV43" i="19"/>
  <c r="AO43" i="19"/>
  <c r="AA32" i="19"/>
  <c r="N32" i="19"/>
  <c r="P32" i="19" s="1"/>
  <c r="AW53" i="19"/>
  <c r="N49" i="19"/>
  <c r="P49" i="19" s="1"/>
  <c r="AA49" i="19"/>
  <c r="AA39" i="19"/>
  <c r="N39" i="19"/>
  <c r="P39" i="19" s="1"/>
  <c r="BH41" i="19"/>
  <c r="AZ41" i="19"/>
  <c r="AO41" i="19"/>
  <c r="BD41" i="19"/>
  <c r="AV41" i="19"/>
  <c r="U50" i="19"/>
  <c r="BH37" i="19"/>
  <c r="AZ37" i="19"/>
  <c r="BD37" i="19"/>
  <c r="AO37" i="19"/>
  <c r="AV37" i="19"/>
  <c r="M45" i="19"/>
  <c r="E50" i="19"/>
  <c r="BH38" i="19"/>
  <c r="AZ38" i="19"/>
  <c r="AO38" i="19"/>
  <c r="BD38" i="19"/>
  <c r="AV38" i="19"/>
  <c r="BH32" i="19"/>
  <c r="AZ32" i="19"/>
  <c r="AO32" i="19"/>
  <c r="BD32" i="19"/>
  <c r="AV32" i="19"/>
  <c r="N28" i="19"/>
  <c r="P28" i="19" s="1"/>
  <c r="AA28" i="19"/>
  <c r="AS53" i="19"/>
  <c r="BJ25" i="19"/>
  <c r="BJ53" i="19" s="1"/>
  <c r="AS50" i="19"/>
  <c r="BJ45" i="19"/>
  <c r="BJ50" i="19" s="1"/>
  <c r="N44" i="19"/>
  <c r="P44" i="19" s="1"/>
  <c r="AA44" i="19"/>
  <c r="AO39" i="19"/>
  <c r="BD39" i="19"/>
  <c r="AV39" i="19"/>
  <c r="BH39" i="19"/>
  <c r="AZ39" i="19"/>
  <c r="AL53" i="19"/>
  <c r="BE25" i="19"/>
  <c r="BD20" i="19"/>
  <c r="AV20" i="19"/>
  <c r="BH20" i="19"/>
  <c r="AZ20" i="19"/>
  <c r="AO20" i="19"/>
  <c r="AO42" i="19"/>
  <c r="BD42" i="19"/>
  <c r="AV42" i="19"/>
  <c r="AZ42" i="19"/>
  <c r="BH42" i="19"/>
  <c r="BD26" i="19"/>
  <c r="AV26" i="19"/>
  <c r="BH26" i="19"/>
  <c r="AZ26" i="19"/>
  <c r="AO26" i="19"/>
  <c r="AO36" i="19"/>
  <c r="BD36" i="19"/>
  <c r="AV36" i="19"/>
  <c r="BH36" i="19"/>
  <c r="AZ36" i="19"/>
  <c r="AP53" i="19"/>
  <c r="AX25" i="19"/>
  <c r="W53" i="19"/>
  <c r="BA52" i="19"/>
  <c r="BI52" i="19"/>
  <c r="O52" i="19"/>
  <c r="U77" i="19" s="1"/>
  <c r="BE45" i="19"/>
  <c r="BE50" i="19" s="1"/>
  <c r="AL50" i="19"/>
  <c r="AA41" i="19"/>
  <c r="N41" i="19"/>
  <c r="P41" i="19" s="1"/>
  <c r="E52" i="19"/>
  <c r="M30" i="19"/>
  <c r="T53" i="19"/>
  <c r="N25" i="19"/>
  <c r="AA25" i="19"/>
  <c r="AP52" i="19"/>
  <c r="AA45" i="19"/>
  <c r="N45" i="19"/>
  <c r="T50" i="19"/>
  <c r="BH35" i="19"/>
  <c r="AZ35" i="19"/>
  <c r="AO35" i="19"/>
  <c r="BD35" i="19"/>
  <c r="AV35" i="19"/>
  <c r="AS52" i="19"/>
  <c r="E53" i="19"/>
  <c r="M25" i="19"/>
  <c r="BH40" i="19"/>
  <c r="AZ40" i="19"/>
  <c r="AV40" i="19"/>
  <c r="AO40" i="19"/>
  <c r="BD40" i="19"/>
  <c r="N31" i="19"/>
  <c r="P31" i="19" s="1"/>
  <c r="AA31" i="19"/>
  <c r="N21" i="19"/>
  <c r="P21" i="19" s="1"/>
  <c r="AA21" i="19"/>
  <c r="AA39" i="17"/>
  <c r="AA26" i="17"/>
  <c r="X50" i="17"/>
  <c r="V51" i="17"/>
  <c r="AA45" i="17"/>
  <c r="AA21" i="17"/>
  <c r="Y53" i="16"/>
  <c r="X53" i="16"/>
  <c r="Q22" i="16"/>
  <c r="U53" i="16"/>
  <c r="Q44" i="16"/>
  <c r="Q19" i="16"/>
  <c r="W53" i="17"/>
  <c r="BJ50" i="17"/>
  <c r="AS52" i="17"/>
  <c r="AS51" i="17"/>
  <c r="AS53" i="17"/>
  <c r="AA19" i="17"/>
  <c r="Y52" i="17"/>
  <c r="AR53" i="17"/>
  <c r="BF52" i="17"/>
  <c r="AR51" i="17"/>
  <c r="AQ51" i="17"/>
  <c r="AQ52" i="17"/>
  <c r="BB52" i="17"/>
  <c r="N47" i="17"/>
  <c r="P47" i="17" s="1"/>
  <c r="AA47" i="17"/>
  <c r="BI46" i="17"/>
  <c r="BI50" i="17" s="1"/>
  <c r="AM50" i="17"/>
  <c r="AL50" i="17"/>
  <c r="AA31" i="17"/>
  <c r="N31" i="17"/>
  <c r="T52" i="17"/>
  <c r="AA52" i="17" s="1"/>
  <c r="AP51" i="17"/>
  <c r="AO40" i="17"/>
  <c r="BD40" i="17"/>
  <c r="AV40" i="17"/>
  <c r="BH40" i="17"/>
  <c r="AZ40" i="17"/>
  <c r="M52" i="17"/>
  <c r="R77" i="17" s="1"/>
  <c r="S77" i="17" s="1"/>
  <c r="Q30" i="17"/>
  <c r="M53" i="17"/>
  <c r="R78" i="17" s="1"/>
  <c r="Q25" i="17"/>
  <c r="L52" i="17"/>
  <c r="Q77" i="17" s="1"/>
  <c r="P30" i="17"/>
  <c r="BE52" i="17"/>
  <c r="G52" i="17"/>
  <c r="U50" i="17"/>
  <c r="T51" i="17"/>
  <c r="O52" i="17"/>
  <c r="U77" i="17" s="1"/>
  <c r="M51" i="17"/>
  <c r="R76" i="17" s="1"/>
  <c r="Q40" i="17"/>
  <c r="BH30" i="17"/>
  <c r="AZ30" i="17"/>
  <c r="BD30" i="17"/>
  <c r="AO30" i="17"/>
  <c r="AV30" i="17"/>
  <c r="AP53" i="17"/>
  <c r="AX53" i="17"/>
  <c r="AP50" i="17"/>
  <c r="AX45" i="17"/>
  <c r="AX50" i="17" s="1"/>
  <c r="BJ51" i="17"/>
  <c r="L51" i="17"/>
  <c r="Q76" i="17" s="1"/>
  <c r="P40" i="17"/>
  <c r="BE53" i="17"/>
  <c r="L53" i="17"/>
  <c r="Q78" i="17" s="1"/>
  <c r="P25" i="17"/>
  <c r="Y53" i="17"/>
  <c r="BB45" i="17"/>
  <c r="BB50" i="17" s="1"/>
  <c r="AQ50" i="17"/>
  <c r="BI51" i="17"/>
  <c r="W50" i="17"/>
  <c r="O45" i="17"/>
  <c r="O51" i="17" s="1"/>
  <c r="U76" i="17" s="1"/>
  <c r="D51" i="17"/>
  <c r="AL53" i="17"/>
  <c r="U51" i="17"/>
  <c r="AX52" i="17"/>
  <c r="AO26" i="17"/>
  <c r="AV26" i="17"/>
  <c r="BD26" i="17"/>
  <c r="AZ26" i="17"/>
  <c r="BH26" i="17"/>
  <c r="N50" i="17"/>
  <c r="T75" i="17" s="1"/>
  <c r="G50" i="17"/>
  <c r="BJ52" i="17"/>
  <c r="AQ53" i="17"/>
  <c r="BF53" i="17"/>
  <c r="BI52" i="17"/>
  <c r="W51" i="17"/>
  <c r="X52" i="17"/>
  <c r="BJ53" i="17"/>
  <c r="V50" i="17"/>
  <c r="D53" i="17"/>
  <c r="AO29" i="17"/>
  <c r="AV29" i="17"/>
  <c r="BD29" i="17"/>
  <c r="AZ29" i="17"/>
  <c r="BH29" i="17"/>
  <c r="AM53" i="17"/>
  <c r="Y50" i="17"/>
  <c r="AM51" i="17"/>
  <c r="BE51" i="17"/>
  <c r="T53" i="17"/>
  <c r="AA53" i="17" s="1"/>
  <c r="G51" i="17"/>
  <c r="AP52" i="17"/>
  <c r="T50" i="17"/>
  <c r="AW52" i="17"/>
  <c r="AO25" i="17"/>
  <c r="BD25" i="17"/>
  <c r="AV25" i="17"/>
  <c r="AZ25" i="17"/>
  <c r="BH25" i="17"/>
  <c r="BH33" i="17"/>
  <c r="AZ33" i="17"/>
  <c r="BD33" i="17"/>
  <c r="AO33" i="17"/>
  <c r="AV33" i="17"/>
  <c r="AM52" i="17"/>
  <c r="O53" i="17"/>
  <c r="U78" i="17" s="1"/>
  <c r="X51" i="17"/>
  <c r="X53" i="17"/>
  <c r="BA53" i="17"/>
  <c r="AL52" i="17"/>
  <c r="Y51" i="17"/>
  <c r="AL51" i="17"/>
  <c r="V53" i="17"/>
  <c r="P45" i="17"/>
  <c r="L50" i="17"/>
  <c r="Q75" i="17" s="1"/>
  <c r="S75" i="17" s="1"/>
  <c r="U52" i="17"/>
  <c r="E52" i="17"/>
  <c r="BH36" i="17"/>
  <c r="AZ36" i="17"/>
  <c r="BD36" i="17"/>
  <c r="AO36" i="17"/>
  <c r="AV36" i="17"/>
  <c r="BB51" i="17"/>
  <c r="E50" i="17"/>
  <c r="F53" i="17"/>
  <c r="U53" i="17"/>
  <c r="BB52" i="16"/>
  <c r="BB51" i="16"/>
  <c r="X50" i="16"/>
  <c r="V51" i="16"/>
  <c r="Q28" i="16"/>
  <c r="AQ52" i="16"/>
  <c r="AQ51" i="16"/>
  <c r="BB53" i="16"/>
  <c r="L50" i="16"/>
  <c r="Q75" i="16" s="1"/>
  <c r="AS50" i="16"/>
  <c r="BJ45" i="16"/>
  <c r="BJ50" i="16" s="1"/>
  <c r="BH29" i="16"/>
  <c r="AV29" i="16"/>
  <c r="BD29" i="16"/>
  <c r="AO29" i="16"/>
  <c r="AZ29" i="16"/>
  <c r="AA24" i="16"/>
  <c r="N24" i="16"/>
  <c r="P24" i="16" s="1"/>
  <c r="AP51" i="16"/>
  <c r="AX40" i="16"/>
  <c r="BE45" i="16"/>
  <c r="BE50" i="16" s="1"/>
  <c r="AL50" i="16"/>
  <c r="BH41" i="16"/>
  <c r="AZ41" i="16"/>
  <c r="BD41" i="16"/>
  <c r="AO41" i="16"/>
  <c r="AV41" i="16"/>
  <c r="AO19" i="16"/>
  <c r="BD19" i="16"/>
  <c r="AZ19" i="16"/>
  <c r="BH19" i="16"/>
  <c r="AV19" i="16"/>
  <c r="AV23" i="16"/>
  <c r="BD23" i="16"/>
  <c r="AZ23" i="16"/>
  <c r="AO23" i="16"/>
  <c r="BH23" i="16"/>
  <c r="B50" i="16"/>
  <c r="U51" i="16"/>
  <c r="AW53" i="16"/>
  <c r="AA31" i="16"/>
  <c r="N31" i="16"/>
  <c r="P31" i="16" s="1"/>
  <c r="AX45" i="16"/>
  <c r="AX50" i="16" s="1"/>
  <c r="AP50" i="16"/>
  <c r="N35" i="16"/>
  <c r="P35" i="16" s="1"/>
  <c r="AA35" i="16"/>
  <c r="AP53" i="16"/>
  <c r="AX25" i="16"/>
  <c r="AA40" i="16"/>
  <c r="N40" i="16"/>
  <c r="T51" i="16"/>
  <c r="AA51" i="16" s="1"/>
  <c r="AV37" i="16"/>
  <c r="BD37" i="16"/>
  <c r="BH37" i="16"/>
  <c r="AO37" i="16"/>
  <c r="AZ37" i="16"/>
  <c r="AA19" i="16"/>
  <c r="N19" i="16"/>
  <c r="P19" i="16" s="1"/>
  <c r="U52" i="16"/>
  <c r="T52" i="16"/>
  <c r="AA30" i="16"/>
  <c r="N30" i="16"/>
  <c r="P30" i="16" s="1"/>
  <c r="M45" i="16"/>
  <c r="E50" i="16"/>
  <c r="AA28" i="16"/>
  <c r="N28" i="16"/>
  <c r="P28" i="16" s="1"/>
  <c r="AO33" i="16"/>
  <c r="AZ33" i="16"/>
  <c r="BH33" i="16"/>
  <c r="BD33" i="16"/>
  <c r="AV33" i="16"/>
  <c r="BH34" i="16"/>
  <c r="AO34" i="16"/>
  <c r="AV34" i="16"/>
  <c r="BD34" i="16"/>
  <c r="AZ34" i="16"/>
  <c r="T53" i="16"/>
  <c r="AA53" i="16" s="1"/>
  <c r="AA25" i="16"/>
  <c r="N25" i="16"/>
  <c r="N27" i="16"/>
  <c r="P27" i="16" s="1"/>
  <c r="AA27" i="16"/>
  <c r="AA44" i="16"/>
  <c r="N44" i="16"/>
  <c r="P44" i="16" s="1"/>
  <c r="AA33" i="16"/>
  <c r="N33" i="16"/>
  <c r="P33" i="16" s="1"/>
  <c r="AA21" i="16"/>
  <c r="N21" i="16"/>
  <c r="P21" i="16" s="1"/>
  <c r="O46" i="16"/>
  <c r="W50" i="16"/>
  <c r="BA52" i="16"/>
  <c r="AA45" i="16"/>
  <c r="T50" i="16"/>
  <c r="N45" i="16"/>
  <c r="AA42" i="16"/>
  <c r="N42" i="16"/>
  <c r="P42" i="16" s="1"/>
  <c r="M40" i="16"/>
  <c r="E51" i="16"/>
  <c r="L53" i="16"/>
  <c r="Q78" i="16" s="1"/>
  <c r="AA43" i="16"/>
  <c r="N43" i="16"/>
  <c r="P43" i="16" s="1"/>
  <c r="BJ40" i="16"/>
  <c r="BJ51" i="16" s="1"/>
  <c r="AS51" i="16"/>
  <c r="W52" i="16"/>
  <c r="O30" i="16"/>
  <c r="BH21" i="16"/>
  <c r="AZ21" i="16"/>
  <c r="AO21" i="16"/>
  <c r="AV21" i="16"/>
  <c r="BD21" i="16"/>
  <c r="AO42" i="16"/>
  <c r="BH42" i="16"/>
  <c r="AZ42" i="16"/>
  <c r="AV42" i="16"/>
  <c r="BD42" i="16"/>
  <c r="AS52" i="16"/>
  <c r="Y50" i="16"/>
  <c r="AA41" i="16"/>
  <c r="N41" i="16"/>
  <c r="P41" i="16" s="1"/>
  <c r="BE40" i="16"/>
  <c r="BE51" i="16" s="1"/>
  <c r="AL51" i="16"/>
  <c r="BH27" i="16"/>
  <c r="AZ27" i="16"/>
  <c r="AV27" i="16"/>
  <c r="BD27" i="16"/>
  <c r="AO27" i="16"/>
  <c r="BH24" i="16"/>
  <c r="AZ24" i="16"/>
  <c r="AO24" i="16"/>
  <c r="AV24" i="16"/>
  <c r="BD24" i="16"/>
  <c r="B53" i="16"/>
  <c r="AA46" i="16"/>
  <c r="N46" i="16"/>
  <c r="P46" i="16" s="1"/>
  <c r="X52" i="16"/>
  <c r="N23" i="16"/>
  <c r="P23" i="16" s="1"/>
  <c r="AA23" i="16"/>
  <c r="BA53" i="16"/>
  <c r="BH38" i="16"/>
  <c r="AZ38" i="16"/>
  <c r="AO38" i="16"/>
  <c r="AV38" i="16"/>
  <c r="BD38" i="16"/>
  <c r="AO28" i="16"/>
  <c r="AZ28" i="16"/>
  <c r="BH28" i="16"/>
  <c r="BD28" i="16"/>
  <c r="AV28" i="16"/>
  <c r="AO40" i="16"/>
  <c r="AZ40" i="16"/>
  <c r="BH40" i="16"/>
  <c r="BD40" i="16"/>
  <c r="AV40" i="16"/>
  <c r="AO25" i="16"/>
  <c r="BH25" i="16"/>
  <c r="AV25" i="16"/>
  <c r="BD25" i="16"/>
  <c r="AZ25" i="16"/>
  <c r="BH39" i="16"/>
  <c r="AO39" i="16"/>
  <c r="AV39" i="16"/>
  <c r="BD39" i="16"/>
  <c r="AZ39" i="16"/>
  <c r="N32" i="16"/>
  <c r="P32" i="16" s="1"/>
  <c r="AA32" i="16"/>
  <c r="AA20" i="16"/>
  <c r="N20" i="16"/>
  <c r="P20" i="16" s="1"/>
  <c r="Q46" i="16"/>
  <c r="AO45" i="16"/>
  <c r="BH45" i="16"/>
  <c r="AZ45" i="16"/>
  <c r="BD45" i="16"/>
  <c r="AV45" i="16"/>
  <c r="N34" i="16"/>
  <c r="P34" i="16" s="1"/>
  <c r="AA34" i="16"/>
  <c r="AL52" i="16"/>
  <c r="BE30" i="16"/>
  <c r="BE52" i="16" s="1"/>
  <c r="E53" i="16"/>
  <c r="M25" i="16"/>
  <c r="AO43" i="16"/>
  <c r="AZ43" i="16"/>
  <c r="AV43" i="16"/>
  <c r="BH43" i="16"/>
  <c r="BD43" i="16"/>
  <c r="BH35" i="16"/>
  <c r="AZ35" i="16"/>
  <c r="AO35" i="16"/>
  <c r="AV35" i="16"/>
  <c r="BD35" i="16"/>
  <c r="V52" i="16"/>
  <c r="BH44" i="16"/>
  <c r="AZ44" i="16"/>
  <c r="AO44" i="16"/>
  <c r="AV44" i="16"/>
  <c r="BD44" i="16"/>
  <c r="BD26" i="16"/>
  <c r="AZ26" i="16"/>
  <c r="BH26" i="16"/>
  <c r="AO26" i="16"/>
  <c r="AV26" i="16"/>
  <c r="AA22" i="16"/>
  <c r="N22" i="16"/>
  <c r="P22" i="16" s="1"/>
  <c r="AZ20" i="16"/>
  <c r="AV20" i="16"/>
  <c r="BH20" i="16"/>
  <c r="BD20" i="16"/>
  <c r="AO20" i="16"/>
  <c r="L52" i="16"/>
  <c r="Q77" i="16" s="1"/>
  <c r="N29" i="16"/>
  <c r="P29" i="16" s="1"/>
  <c r="AA29" i="16"/>
  <c r="L51" i="16"/>
  <c r="Q76" i="16" s="1"/>
  <c r="B52" i="16"/>
  <c r="AW51" i="16"/>
  <c r="N26" i="16"/>
  <c r="P26" i="16" s="1"/>
  <c r="AA26" i="16"/>
  <c r="BD30" i="16"/>
  <c r="AV30" i="16"/>
  <c r="BH30" i="16"/>
  <c r="AZ30" i="16"/>
  <c r="AO30" i="16"/>
  <c r="AA48" i="16"/>
  <c r="N48" i="16"/>
  <c r="P48" i="16" s="1"/>
  <c r="AA38" i="16"/>
  <c r="N38" i="16"/>
  <c r="P38" i="16" s="1"/>
  <c r="AA36" i="16"/>
  <c r="N36" i="16"/>
  <c r="P36" i="16" s="1"/>
  <c r="E52" i="16"/>
  <c r="M30" i="16"/>
  <c r="AL53" i="16"/>
  <c r="BE25" i="16"/>
  <c r="AP52" i="16"/>
  <c r="AA49" i="16"/>
  <c r="N49" i="16"/>
  <c r="P49" i="16" s="1"/>
  <c r="AO46" i="16"/>
  <c r="AV46" i="16"/>
  <c r="BH46" i="16"/>
  <c r="BD46" i="16"/>
  <c r="AZ46" i="16"/>
  <c r="AA39" i="16"/>
  <c r="N39" i="16"/>
  <c r="P39" i="16" s="1"/>
  <c r="N37" i="16"/>
  <c r="P37" i="16" s="1"/>
  <c r="AA37" i="16"/>
  <c r="AS53" i="16"/>
  <c r="BJ25" i="16"/>
  <c r="BJ53" i="16" s="1"/>
  <c r="Y52" i="16"/>
  <c r="AA47" i="16"/>
  <c r="N47" i="16"/>
  <c r="P47" i="16" s="1"/>
  <c r="E49" i="13"/>
  <c r="M49" i="13" s="1"/>
  <c r="F49" i="13"/>
  <c r="U49" i="13"/>
  <c r="G49" i="13"/>
  <c r="V49" i="13"/>
  <c r="N49" i="13"/>
  <c r="P49" i="13" s="1"/>
  <c r="W49" i="13"/>
  <c r="O49" i="13" s="1"/>
  <c r="Q49" i="13" s="1"/>
  <c r="X49" i="13"/>
  <c r="AP49" i="13"/>
  <c r="AX49" i="13" s="1"/>
  <c r="AJ49" i="13"/>
  <c r="AW49" i="13" s="1"/>
  <c r="AR49" i="13"/>
  <c r="BF49" i="13" s="1"/>
  <c r="AK49" i="13"/>
  <c r="BA49" i="13" s="1"/>
  <c r="AS49" i="13"/>
  <c r="BJ49" i="13" s="1"/>
  <c r="D49" i="13"/>
  <c r="AL49" i="13"/>
  <c r="BE49" i="13" s="1"/>
  <c r="X138" i="2"/>
  <c r="AR138" i="2"/>
  <c r="AH138" i="2"/>
  <c r="Z152" i="13"/>
  <c r="S152" i="13"/>
  <c r="I152" i="13"/>
  <c r="AJ48" i="13" s="1"/>
  <c r="H152" i="13"/>
  <c r="G152" i="13"/>
  <c r="F152" i="13"/>
  <c r="E152" i="13"/>
  <c r="D152" i="13"/>
  <c r="C152" i="13"/>
  <c r="B152" i="13"/>
  <c r="A152" i="13"/>
  <c r="E88" i="13"/>
  <c r="D88" i="13"/>
  <c r="C88" i="13"/>
  <c r="B88" i="13"/>
  <c r="B48" i="13" s="1"/>
  <c r="A88" i="13"/>
  <c r="K48" i="13"/>
  <c r="S48" i="13"/>
  <c r="AI48" i="13"/>
  <c r="AZ48" i="13" s="1"/>
  <c r="AT137" i="2"/>
  <c r="AS137" i="2"/>
  <c r="AQ137" i="2"/>
  <c r="AP137" i="2"/>
  <c r="AN137" i="2"/>
  <c r="AM137" i="2"/>
  <c r="AO137" i="2" s="1"/>
  <c r="AJ137" i="2"/>
  <c r="AI137" i="2"/>
  <c r="AG137" i="2"/>
  <c r="AF137" i="2"/>
  <c r="AD137" i="2"/>
  <c r="AC137" i="2"/>
  <c r="AE137" i="2" s="1"/>
  <c r="Z137" i="2"/>
  <c r="AA152" i="13" s="1"/>
  <c r="Y137" i="2"/>
  <c r="W137" i="2"/>
  <c r="X152" i="13" s="1"/>
  <c r="V137" i="2"/>
  <c r="W152" i="13" s="1"/>
  <c r="T137" i="2"/>
  <c r="U152" i="13" s="1"/>
  <c r="S137" i="2"/>
  <c r="T152" i="13" s="1"/>
  <c r="V173" i="2"/>
  <c r="U173" i="2"/>
  <c r="T173" i="2"/>
  <c r="S173" i="2"/>
  <c r="V172" i="2"/>
  <c r="U172" i="2"/>
  <c r="T172" i="2"/>
  <c r="S172" i="2"/>
  <c r="M158" i="2"/>
  <c r="M157" i="2"/>
  <c r="V83" i="21" l="1"/>
  <c r="AS4" i="29"/>
  <c r="V85" i="21"/>
  <c r="AS6" i="29"/>
  <c r="V84" i="21"/>
  <c r="AS5" i="29"/>
  <c r="U77" i="21"/>
  <c r="S5" i="29"/>
  <c r="S77" i="21"/>
  <c r="R84" i="21"/>
  <c r="AF5" i="29"/>
  <c r="R83" i="21"/>
  <c r="AF4" i="29"/>
  <c r="V82" i="21"/>
  <c r="AS3" i="29"/>
  <c r="R85" i="21"/>
  <c r="AF6" i="29"/>
  <c r="AA51" i="28"/>
  <c r="AP53" i="28"/>
  <c r="BF50" i="28"/>
  <c r="BF51" i="28"/>
  <c r="N26" i="28"/>
  <c r="P26" i="28" s="1"/>
  <c r="AA26" i="28"/>
  <c r="AX51" i="28"/>
  <c r="AX52" i="28"/>
  <c r="AA53" i="28"/>
  <c r="Q45" i="28"/>
  <c r="Q50" i="28" s="1"/>
  <c r="X75" i="28" s="1"/>
  <c r="N52" i="28"/>
  <c r="T77" i="28" s="1"/>
  <c r="V77" i="28" s="1"/>
  <c r="N53" i="28"/>
  <c r="T78" i="28" s="1"/>
  <c r="S76" i="28"/>
  <c r="AX53" i="28"/>
  <c r="V75" i="28"/>
  <c r="N51" i="28"/>
  <c r="T76" i="28" s="1"/>
  <c r="P41" i="28"/>
  <c r="BI51" i="28"/>
  <c r="S77" i="28"/>
  <c r="BB50" i="28"/>
  <c r="BB51" i="28"/>
  <c r="BB52" i="28"/>
  <c r="Q43" i="28"/>
  <c r="O51" i="28"/>
  <c r="U76" i="28" s="1"/>
  <c r="O53" i="28"/>
  <c r="U78" i="28" s="1"/>
  <c r="V78" i="28" s="1"/>
  <c r="N23" i="27"/>
  <c r="P23" i="27" s="1"/>
  <c r="AA23" i="27"/>
  <c r="N20" i="27"/>
  <c r="P20" i="27" s="1"/>
  <c r="AA20" i="27"/>
  <c r="N35" i="27"/>
  <c r="P35" i="27" s="1"/>
  <c r="AA35" i="27"/>
  <c r="Q45" i="27"/>
  <c r="Q50" i="27" s="1"/>
  <c r="X75" i="27" s="1"/>
  <c r="N43" i="27"/>
  <c r="P43" i="27" s="1"/>
  <c r="AA43" i="27"/>
  <c r="O51" i="27"/>
  <c r="U76" i="27" s="1"/>
  <c r="Q40" i="27"/>
  <c r="O53" i="27"/>
  <c r="U78" i="27" s="1"/>
  <c r="O52" i="27"/>
  <c r="U77" i="27" s="1"/>
  <c r="N22" i="27"/>
  <c r="P22" i="27" s="1"/>
  <c r="AA22" i="27"/>
  <c r="AA49" i="27"/>
  <c r="N49" i="27"/>
  <c r="P49" i="27" s="1"/>
  <c r="N28" i="27"/>
  <c r="P28" i="27" s="1"/>
  <c r="AA28" i="27"/>
  <c r="BE50" i="27"/>
  <c r="BE53" i="27"/>
  <c r="BE51" i="27"/>
  <c r="AS51" i="27"/>
  <c r="BJ40" i="27"/>
  <c r="L50" i="27"/>
  <c r="Q75" i="27" s="1"/>
  <c r="S75" i="27" s="1"/>
  <c r="L51" i="27"/>
  <c r="Q76" i="27" s="1"/>
  <c r="AA46" i="27"/>
  <c r="N46" i="27"/>
  <c r="P46" i="27" s="1"/>
  <c r="AP51" i="27"/>
  <c r="AX40" i="27"/>
  <c r="AX51" i="27" s="1"/>
  <c r="N44" i="27"/>
  <c r="P44" i="27" s="1"/>
  <c r="AA44" i="27"/>
  <c r="AX33" i="27"/>
  <c r="AP52" i="27"/>
  <c r="T50" i="27"/>
  <c r="AA50" i="27" s="1"/>
  <c r="AA45" i="27"/>
  <c r="N45" i="27"/>
  <c r="T51" i="27"/>
  <c r="AA51" i="27" s="1"/>
  <c r="AA40" i="27"/>
  <c r="N40" i="27"/>
  <c r="AA33" i="27"/>
  <c r="N33" i="27"/>
  <c r="T52" i="27"/>
  <c r="AA52" i="27" s="1"/>
  <c r="N39" i="27"/>
  <c r="P39" i="27" s="1"/>
  <c r="AA39" i="27"/>
  <c r="AP50" i="27"/>
  <c r="AX45" i="27"/>
  <c r="AX50" i="27" s="1"/>
  <c r="AP53" i="27"/>
  <c r="N34" i="27"/>
  <c r="P34" i="27" s="1"/>
  <c r="AA34" i="27"/>
  <c r="AA27" i="27"/>
  <c r="N27" i="27"/>
  <c r="T53" i="27"/>
  <c r="AA53" i="27" s="1"/>
  <c r="BJ33" i="27"/>
  <c r="BJ52" i="27" s="1"/>
  <c r="AS52" i="27"/>
  <c r="AS50" i="27"/>
  <c r="BJ45" i="27"/>
  <c r="BJ50" i="27" s="1"/>
  <c r="N21" i="27"/>
  <c r="P21" i="27" s="1"/>
  <c r="AA21" i="27"/>
  <c r="L53" i="27"/>
  <c r="Q78" i="27" s="1"/>
  <c r="S78" i="27" s="1"/>
  <c r="BJ27" i="27"/>
  <c r="AS53" i="27"/>
  <c r="BE52" i="27"/>
  <c r="S77" i="27"/>
  <c r="S76" i="27"/>
  <c r="N23" i="26"/>
  <c r="P23" i="26" s="1"/>
  <c r="AA23" i="26"/>
  <c r="Q51" i="26"/>
  <c r="X76" i="26" s="1"/>
  <c r="BI52" i="26"/>
  <c r="BJ27" i="26"/>
  <c r="BJ53" i="26" s="1"/>
  <c r="AS53" i="26"/>
  <c r="BB50" i="26"/>
  <c r="BB51" i="26"/>
  <c r="BB52" i="26"/>
  <c r="BI51" i="26"/>
  <c r="N27" i="26"/>
  <c r="AA27" i="26"/>
  <c r="T53" i="26"/>
  <c r="AA53" i="26" s="1"/>
  <c r="N22" i="26"/>
  <c r="P22" i="26" s="1"/>
  <c r="AA22" i="26"/>
  <c r="AA39" i="26"/>
  <c r="N39" i="26"/>
  <c r="P39" i="26" s="1"/>
  <c r="T51" i="26"/>
  <c r="AA51" i="26" s="1"/>
  <c r="N40" i="26"/>
  <c r="AA40" i="26"/>
  <c r="N21" i="26"/>
  <c r="P21" i="26" s="1"/>
  <c r="AA21" i="26"/>
  <c r="AX27" i="26"/>
  <c r="AP53" i="26"/>
  <c r="AA33" i="26"/>
  <c r="N33" i="26"/>
  <c r="T52" i="26"/>
  <c r="AA52" i="26" s="1"/>
  <c r="T50" i="26"/>
  <c r="AA50" i="26" s="1"/>
  <c r="AA45" i="26"/>
  <c r="N45" i="26"/>
  <c r="AP51" i="26"/>
  <c r="AX40" i="26"/>
  <c r="AX33" i="26"/>
  <c r="AP52" i="26"/>
  <c r="AP50" i="26"/>
  <c r="AX45" i="26"/>
  <c r="AX50" i="26" s="1"/>
  <c r="AS51" i="26"/>
  <c r="BJ40" i="26"/>
  <c r="Q53" i="26"/>
  <c r="X78" i="26" s="1"/>
  <c r="BJ33" i="26"/>
  <c r="AS52" i="26"/>
  <c r="S78" i="26"/>
  <c r="AS50" i="26"/>
  <c r="BJ45" i="26"/>
  <c r="BJ50" i="26" s="1"/>
  <c r="BI53" i="26"/>
  <c r="N28" i="26"/>
  <c r="P28" i="26" s="1"/>
  <c r="AA28" i="26"/>
  <c r="S76" i="26"/>
  <c r="AA34" i="26"/>
  <c r="N34" i="26"/>
  <c r="P34" i="26" s="1"/>
  <c r="N46" i="26"/>
  <c r="P46" i="26" s="1"/>
  <c r="AA46" i="26"/>
  <c r="Q50" i="25"/>
  <c r="X75" i="25" s="1"/>
  <c r="BF53" i="25"/>
  <c r="AS52" i="25"/>
  <c r="AP53" i="25"/>
  <c r="AP52" i="25"/>
  <c r="N23" i="25"/>
  <c r="P23" i="25" s="1"/>
  <c r="AA23" i="25"/>
  <c r="AX52" i="25"/>
  <c r="N33" i="25"/>
  <c r="P33" i="25" s="1"/>
  <c r="AA33" i="25"/>
  <c r="T50" i="25"/>
  <c r="AA50" i="25" s="1"/>
  <c r="Q25" i="25"/>
  <c r="Q53" i="25" s="1"/>
  <c r="X78" i="25" s="1"/>
  <c r="BJ49" i="25"/>
  <c r="AS50" i="25"/>
  <c r="T51" i="25"/>
  <c r="AA51" i="25" s="1"/>
  <c r="T52" i="25"/>
  <c r="AA52" i="25" s="1"/>
  <c r="P47" i="25"/>
  <c r="N52" i="25"/>
  <c r="T77" i="25" s="1"/>
  <c r="V77" i="25" s="1"/>
  <c r="BI52" i="25"/>
  <c r="Q52" i="25"/>
  <c r="X77" i="25" s="1"/>
  <c r="BI53" i="25"/>
  <c r="N49" i="25"/>
  <c r="P49" i="25" s="1"/>
  <c r="AA49" i="25"/>
  <c r="N51" i="25"/>
  <c r="T76" i="25" s="1"/>
  <c r="V76" i="25" s="1"/>
  <c r="AS51" i="25"/>
  <c r="AX52" i="24"/>
  <c r="AX53" i="24"/>
  <c r="BF51" i="24"/>
  <c r="AA52" i="24"/>
  <c r="O50" i="24"/>
  <c r="U75" i="24" s="1"/>
  <c r="O53" i="24"/>
  <c r="U78" i="24" s="1"/>
  <c r="BB52" i="24"/>
  <c r="BB53" i="24"/>
  <c r="Q45" i="24"/>
  <c r="Q50" i="24" s="1"/>
  <c r="X75" i="24" s="1"/>
  <c r="O52" i="24"/>
  <c r="U77" i="24" s="1"/>
  <c r="P31" i="24"/>
  <c r="N52" i="24"/>
  <c r="T77" i="24" s="1"/>
  <c r="P43" i="24"/>
  <c r="N51" i="24"/>
  <c r="T76" i="24" s="1"/>
  <c r="N53" i="24"/>
  <c r="T78" i="24" s="1"/>
  <c r="P25" i="24"/>
  <c r="S76" i="24"/>
  <c r="AA53" i="24"/>
  <c r="P47" i="24"/>
  <c r="P50" i="24" s="1"/>
  <c r="W75" i="24" s="1"/>
  <c r="N50" i="24"/>
  <c r="T75" i="24" s="1"/>
  <c r="AA50" i="24"/>
  <c r="O51" i="24"/>
  <c r="U76" i="24" s="1"/>
  <c r="BI52" i="24"/>
  <c r="Q45" i="22"/>
  <c r="Q50" i="22" s="1"/>
  <c r="X75" i="22" s="1"/>
  <c r="AX51" i="22"/>
  <c r="BJ41" i="22"/>
  <c r="AS51" i="22"/>
  <c r="AP53" i="22"/>
  <c r="BJ47" i="22"/>
  <c r="BJ50" i="22" s="1"/>
  <c r="AS50" i="22"/>
  <c r="AX52" i="22"/>
  <c r="N35" i="22"/>
  <c r="P35" i="22" s="1"/>
  <c r="AA35" i="22"/>
  <c r="N26" i="22"/>
  <c r="P26" i="22" s="1"/>
  <c r="AA26" i="22"/>
  <c r="N50" i="22"/>
  <c r="T75" i="22" s="1"/>
  <c r="AP52" i="22"/>
  <c r="T53" i="22"/>
  <c r="AA53" i="22" s="1"/>
  <c r="AS53" i="22"/>
  <c r="AP51" i="22"/>
  <c r="AA23" i="22"/>
  <c r="N23" i="22"/>
  <c r="P23" i="22" s="1"/>
  <c r="AS52" i="22"/>
  <c r="N41" i="22"/>
  <c r="P41" i="22" s="1"/>
  <c r="AA41" i="22"/>
  <c r="N29" i="22"/>
  <c r="P29" i="22" s="1"/>
  <c r="AA29" i="22"/>
  <c r="AA50" i="22"/>
  <c r="P45" i="22"/>
  <c r="P50" i="22" s="1"/>
  <c r="W75" i="22" s="1"/>
  <c r="Q51" i="22"/>
  <c r="X76" i="22" s="1"/>
  <c r="AA52" i="22"/>
  <c r="P43" i="22"/>
  <c r="N52" i="22"/>
  <c r="T77" i="22" s="1"/>
  <c r="V77" i="22" s="1"/>
  <c r="N51" i="22"/>
  <c r="T76" i="22" s="1"/>
  <c r="Q52" i="22"/>
  <c r="X77" i="22" s="1"/>
  <c r="BI52" i="22"/>
  <c r="BI51" i="22"/>
  <c r="N53" i="22"/>
  <c r="T78" i="22" s="1"/>
  <c r="AX53" i="22"/>
  <c r="O50" i="22"/>
  <c r="U75" i="22" s="1"/>
  <c r="V75" i="22" s="1"/>
  <c r="O51" i="22"/>
  <c r="U76" i="22" s="1"/>
  <c r="S76" i="22"/>
  <c r="O53" i="22"/>
  <c r="U78" i="22" s="1"/>
  <c r="Q53" i="22"/>
  <c r="X78" i="22" s="1"/>
  <c r="BB50" i="22"/>
  <c r="BB51" i="22"/>
  <c r="BB52" i="22"/>
  <c r="S78" i="22"/>
  <c r="BI53" i="22"/>
  <c r="AP53" i="21"/>
  <c r="AA44" i="21"/>
  <c r="N32" i="21"/>
  <c r="P32" i="21" s="1"/>
  <c r="AA32" i="21"/>
  <c r="AA22" i="21"/>
  <c r="N22" i="21"/>
  <c r="P22" i="21" s="1"/>
  <c r="N41" i="21"/>
  <c r="P41" i="21" s="1"/>
  <c r="AA41" i="21"/>
  <c r="AP52" i="21"/>
  <c r="N38" i="21"/>
  <c r="P38" i="21" s="1"/>
  <c r="AA38" i="21"/>
  <c r="AA34" i="21"/>
  <c r="N34" i="21"/>
  <c r="P34" i="21" s="1"/>
  <c r="N40" i="21"/>
  <c r="P40" i="21" s="1"/>
  <c r="AA40" i="21"/>
  <c r="N23" i="21"/>
  <c r="P23" i="21" s="1"/>
  <c r="AA23" i="21"/>
  <c r="AA28" i="21"/>
  <c r="N28" i="21"/>
  <c r="P28" i="21" s="1"/>
  <c r="N35" i="21"/>
  <c r="P35" i="21" s="1"/>
  <c r="AA35" i="21"/>
  <c r="N29" i="21"/>
  <c r="P29" i="21" s="1"/>
  <c r="AA29" i="21"/>
  <c r="T53" i="21"/>
  <c r="AA53" i="21" s="1"/>
  <c r="BJ43" i="21"/>
  <c r="AS51" i="21"/>
  <c r="AS53" i="21"/>
  <c r="P27" i="21"/>
  <c r="AS52" i="21"/>
  <c r="N47" i="21"/>
  <c r="P47" i="21" s="1"/>
  <c r="AA47" i="21"/>
  <c r="O50" i="21"/>
  <c r="Q45" i="21"/>
  <c r="O51" i="21"/>
  <c r="T50" i="21"/>
  <c r="AA50" i="21" s="1"/>
  <c r="N45" i="21"/>
  <c r="AA45" i="21"/>
  <c r="AX43" i="21"/>
  <c r="AP51" i="21"/>
  <c r="O53" i="21"/>
  <c r="AS50" i="21"/>
  <c r="BJ45" i="21"/>
  <c r="BJ50" i="21" s="1"/>
  <c r="AP50" i="21"/>
  <c r="AX45" i="21"/>
  <c r="AX50" i="21" s="1"/>
  <c r="N43" i="21"/>
  <c r="AA43" i="21"/>
  <c r="T51" i="21"/>
  <c r="AA51" i="21" s="1"/>
  <c r="T52" i="21"/>
  <c r="AA52" i="21" s="1"/>
  <c r="N49" i="21"/>
  <c r="P49" i="21" s="1"/>
  <c r="AA49" i="21"/>
  <c r="S76" i="21"/>
  <c r="AP50" i="20"/>
  <c r="BJ51" i="20"/>
  <c r="T53" i="20"/>
  <c r="AA53" i="20" s="1"/>
  <c r="AP51" i="20"/>
  <c r="N38" i="20"/>
  <c r="P38" i="20" s="1"/>
  <c r="BJ52" i="20"/>
  <c r="AX51" i="20"/>
  <c r="AA31" i="20"/>
  <c r="AP53" i="20"/>
  <c r="N26" i="20"/>
  <c r="P26" i="20" s="1"/>
  <c r="AA26" i="20"/>
  <c r="AA43" i="20"/>
  <c r="N43" i="20"/>
  <c r="P43" i="20" s="1"/>
  <c r="AS52" i="20"/>
  <c r="AA39" i="20"/>
  <c r="N39" i="20"/>
  <c r="P39" i="20" s="1"/>
  <c r="AX30" i="20"/>
  <c r="AP52" i="20"/>
  <c r="AS50" i="20"/>
  <c r="AA42" i="20"/>
  <c r="T51" i="20"/>
  <c r="AA51" i="20" s="1"/>
  <c r="N42" i="20"/>
  <c r="N45" i="20"/>
  <c r="P45" i="20" s="1"/>
  <c r="P50" i="20" s="1"/>
  <c r="W75" i="20" s="1"/>
  <c r="T50" i="20"/>
  <c r="AA50" i="20" s="1"/>
  <c r="AA44" i="20"/>
  <c r="N44" i="20"/>
  <c r="P44" i="20" s="1"/>
  <c r="BJ25" i="20"/>
  <c r="BJ53" i="20" s="1"/>
  <c r="AS53" i="20"/>
  <c r="AA33" i="20"/>
  <c r="N33" i="20"/>
  <c r="P33" i="20" s="1"/>
  <c r="AS51" i="20"/>
  <c r="AA36" i="20"/>
  <c r="N36" i="20"/>
  <c r="P36" i="20" s="1"/>
  <c r="N24" i="20"/>
  <c r="P24" i="20" s="1"/>
  <c r="AA24" i="20"/>
  <c r="AA37" i="20"/>
  <c r="N37" i="20"/>
  <c r="P37" i="20" s="1"/>
  <c r="N30" i="20"/>
  <c r="P30" i="20" s="1"/>
  <c r="AA30" i="20"/>
  <c r="Q51" i="20"/>
  <c r="X76" i="20" s="1"/>
  <c r="O50" i="20"/>
  <c r="U75" i="20" s="1"/>
  <c r="O51" i="20"/>
  <c r="U76" i="20" s="1"/>
  <c r="N50" i="20"/>
  <c r="T75" i="20" s="1"/>
  <c r="BI52" i="20"/>
  <c r="AA52" i="20"/>
  <c r="M52" i="20"/>
  <c r="R77" i="20" s="1"/>
  <c r="S77" i="20" s="1"/>
  <c r="Q30" i="20"/>
  <c r="M53" i="20"/>
  <c r="R78" i="20" s="1"/>
  <c r="S78" i="20" s="1"/>
  <c r="BI51" i="20"/>
  <c r="P25" i="20"/>
  <c r="AX53" i="19"/>
  <c r="BJ52" i="19"/>
  <c r="AA50" i="19"/>
  <c r="AA53" i="19"/>
  <c r="N51" i="19"/>
  <c r="T76" i="19" s="1"/>
  <c r="V76" i="19" s="1"/>
  <c r="P40" i="19"/>
  <c r="M53" i="19"/>
  <c r="R78" i="19" s="1"/>
  <c r="S78" i="19" s="1"/>
  <c r="Q25" i="19"/>
  <c r="Q40" i="19"/>
  <c r="M51" i="19"/>
  <c r="R76" i="19" s="1"/>
  <c r="N50" i="19"/>
  <c r="T75" i="19" s="1"/>
  <c r="V75" i="19" s="1"/>
  <c r="P45" i="19"/>
  <c r="P50" i="19" s="1"/>
  <c r="W75" i="19" s="1"/>
  <c r="M52" i="19"/>
  <c r="R77" i="19" s="1"/>
  <c r="Q30" i="19"/>
  <c r="V77" i="19"/>
  <c r="Q45" i="19"/>
  <c r="Q50" i="19" s="1"/>
  <c r="X75" i="19" s="1"/>
  <c r="M50" i="19"/>
  <c r="R75" i="19" s="1"/>
  <c r="S75" i="19" s="1"/>
  <c r="BE52" i="19"/>
  <c r="N52" i="19"/>
  <c r="T77" i="19" s="1"/>
  <c r="P30" i="19"/>
  <c r="P42" i="19"/>
  <c r="L52" i="19"/>
  <c r="Q77" i="19" s="1"/>
  <c r="L51" i="19"/>
  <c r="Q76" i="19" s="1"/>
  <c r="N53" i="19"/>
  <c r="T78" i="19" s="1"/>
  <c r="V78" i="19" s="1"/>
  <c r="P25" i="19"/>
  <c r="AX51" i="19"/>
  <c r="BE53" i="19"/>
  <c r="AX52" i="19"/>
  <c r="N51" i="17"/>
  <c r="T76" i="17" s="1"/>
  <c r="V76" i="17" s="1"/>
  <c r="P50" i="17"/>
  <c r="W75" i="17" s="1"/>
  <c r="P51" i="17"/>
  <c r="W76" i="17" s="1"/>
  <c r="AA50" i="17"/>
  <c r="S76" i="17"/>
  <c r="BB53" i="17"/>
  <c r="O50" i="17"/>
  <c r="U75" i="17" s="1"/>
  <c r="V75" i="17" s="1"/>
  <c r="Q45" i="17"/>
  <c r="Q50" i="17" s="1"/>
  <c r="X75" i="17" s="1"/>
  <c r="AX51" i="17"/>
  <c r="P31" i="17"/>
  <c r="P52" i="17" s="1"/>
  <c r="W77" i="17" s="1"/>
  <c r="N52" i="17"/>
  <c r="T77" i="17" s="1"/>
  <c r="V77" i="17" s="1"/>
  <c r="N53" i="17"/>
  <c r="T78" i="17" s="1"/>
  <c r="V78" i="17" s="1"/>
  <c r="BI53" i="17"/>
  <c r="AA51" i="17"/>
  <c r="S78" i="17"/>
  <c r="AA52" i="16"/>
  <c r="Q40" i="16"/>
  <c r="M51" i="16"/>
  <c r="R76" i="16" s="1"/>
  <c r="S76" i="16" s="1"/>
  <c r="BE53" i="16"/>
  <c r="AX53" i="16"/>
  <c r="N53" i="16"/>
  <c r="T78" i="16" s="1"/>
  <c r="O50" i="16"/>
  <c r="U75" i="16" s="1"/>
  <c r="O51" i="16"/>
  <c r="U76" i="16" s="1"/>
  <c r="M52" i="16"/>
  <c r="R77" i="16" s="1"/>
  <c r="S77" i="16" s="1"/>
  <c r="Q30" i="16"/>
  <c r="AX52" i="16"/>
  <c r="O52" i="16"/>
  <c r="U77" i="16" s="1"/>
  <c r="V77" i="16" s="1"/>
  <c r="O53" i="16"/>
  <c r="U78" i="16" s="1"/>
  <c r="P25" i="16"/>
  <c r="N50" i="16"/>
  <c r="T75" i="16" s="1"/>
  <c r="M53" i="16"/>
  <c r="R78" i="16" s="1"/>
  <c r="S78" i="16" s="1"/>
  <c r="Q25" i="16"/>
  <c r="AA50" i="16"/>
  <c r="Q45" i="16"/>
  <c r="Q50" i="16" s="1"/>
  <c r="X75" i="16" s="1"/>
  <c r="M50" i="16"/>
  <c r="R75" i="16" s="1"/>
  <c r="S75" i="16" s="1"/>
  <c r="P45" i="16"/>
  <c r="P50" i="16" s="1"/>
  <c r="W75" i="16" s="1"/>
  <c r="BJ52" i="16"/>
  <c r="N52" i="16"/>
  <c r="T77" i="16" s="1"/>
  <c r="P40" i="16"/>
  <c r="N51" i="16"/>
  <c r="T76" i="16" s="1"/>
  <c r="AX51" i="16"/>
  <c r="C48" i="13"/>
  <c r="X48" i="13"/>
  <c r="D48" i="13"/>
  <c r="AM48" i="13"/>
  <c r="BI48" i="13" s="1"/>
  <c r="AA49" i="13"/>
  <c r="U48" i="13"/>
  <c r="AW48" i="13"/>
  <c r="AV48" i="13"/>
  <c r="E48" i="13"/>
  <c r="M48" i="13" s="1"/>
  <c r="AK48" i="13"/>
  <c r="AO48" i="13"/>
  <c r="F48" i="13"/>
  <c r="AL48" i="13"/>
  <c r="G48" i="13"/>
  <c r="Y48" i="13"/>
  <c r="L48" i="13"/>
  <c r="AQ48" i="13"/>
  <c r="BB48" i="13" s="1"/>
  <c r="U137" i="2"/>
  <c r="V152" i="13" s="1"/>
  <c r="AS48" i="13" s="1"/>
  <c r="AH137" i="2"/>
  <c r="V48" i="13"/>
  <c r="X137" i="2"/>
  <c r="Y152" i="13" s="1"/>
  <c r="W48" i="13" s="1"/>
  <c r="AR137" i="2"/>
  <c r="BH48" i="13"/>
  <c r="BD48"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I151" i="13"/>
  <c r="H151" i="13"/>
  <c r="G151" i="13"/>
  <c r="F151" i="13"/>
  <c r="E151" i="13"/>
  <c r="D151" i="13"/>
  <c r="C151" i="13"/>
  <c r="B151" i="13"/>
  <c r="A151" i="13"/>
  <c r="I150" i="13"/>
  <c r="H150" i="13"/>
  <c r="G150" i="13"/>
  <c r="F150" i="13"/>
  <c r="E150" i="13"/>
  <c r="D150" i="13"/>
  <c r="C150" i="13"/>
  <c r="B150" i="13"/>
  <c r="A150" i="13"/>
  <c r="A46" i="13" s="1"/>
  <c r="K46" i="13" s="1"/>
  <c r="I149" i="13"/>
  <c r="H149" i="13"/>
  <c r="G149" i="13"/>
  <c r="F149" i="13"/>
  <c r="E149" i="13"/>
  <c r="D149" i="13"/>
  <c r="C149" i="13"/>
  <c r="B149" i="13"/>
  <c r="A149" i="13"/>
  <c r="A45" i="13" s="1"/>
  <c r="I148" i="13"/>
  <c r="H148" i="13"/>
  <c r="G148" i="13"/>
  <c r="F148" i="13"/>
  <c r="E148" i="13"/>
  <c r="D148" i="13"/>
  <c r="C148" i="13"/>
  <c r="B148" i="13"/>
  <c r="A148" i="13"/>
  <c r="A44" i="13" s="1"/>
  <c r="I147" i="13"/>
  <c r="H147" i="13"/>
  <c r="G147" i="13"/>
  <c r="F147" i="13"/>
  <c r="E147" i="13"/>
  <c r="D147" i="13"/>
  <c r="C147" i="13"/>
  <c r="B147" i="13"/>
  <c r="A147" i="13"/>
  <c r="A43" i="13" s="1"/>
  <c r="S43" i="13" s="1"/>
  <c r="AI43" i="13" s="1"/>
  <c r="BH43" i="13" s="1"/>
  <c r="I146" i="13"/>
  <c r="H146" i="13"/>
  <c r="G146" i="13"/>
  <c r="F146" i="13"/>
  <c r="E146" i="13"/>
  <c r="D146" i="13"/>
  <c r="C146" i="13"/>
  <c r="B146" i="13"/>
  <c r="A146" i="13"/>
  <c r="A42" i="13" s="1"/>
  <c r="I145" i="13"/>
  <c r="H145" i="13"/>
  <c r="G145" i="13"/>
  <c r="F145" i="13"/>
  <c r="AM41" i="13" s="1"/>
  <c r="BI41" i="13" s="1"/>
  <c r="E145" i="13"/>
  <c r="D145" i="13"/>
  <c r="C145" i="13"/>
  <c r="B145" i="13"/>
  <c r="A145" i="13"/>
  <c r="A41" i="13" s="1"/>
  <c r="S41" i="13" s="1"/>
  <c r="AI41" i="13" s="1"/>
  <c r="I144" i="13"/>
  <c r="H144" i="13"/>
  <c r="G144" i="13"/>
  <c r="F144" i="13"/>
  <c r="E144" i="13"/>
  <c r="D144" i="13"/>
  <c r="C144" i="13"/>
  <c r="B144" i="13"/>
  <c r="A144" i="13"/>
  <c r="A40" i="13" s="1"/>
  <c r="I143" i="13"/>
  <c r="H143" i="13"/>
  <c r="G143" i="13"/>
  <c r="F143" i="13"/>
  <c r="E143" i="13"/>
  <c r="D143" i="13"/>
  <c r="C143" i="13"/>
  <c r="B143" i="13"/>
  <c r="A143" i="13"/>
  <c r="A39" i="13" s="1"/>
  <c r="K39" i="13" s="1"/>
  <c r="I142" i="13"/>
  <c r="H142" i="13"/>
  <c r="G142" i="13"/>
  <c r="F142" i="13"/>
  <c r="E142" i="13"/>
  <c r="D142" i="13"/>
  <c r="C142" i="13"/>
  <c r="B142" i="13"/>
  <c r="A142" i="13"/>
  <c r="A38" i="13" s="1"/>
  <c r="I141" i="13"/>
  <c r="H141" i="13"/>
  <c r="G141" i="13"/>
  <c r="F141" i="13"/>
  <c r="E141" i="13"/>
  <c r="D141" i="13"/>
  <c r="C141" i="13"/>
  <c r="B141" i="13"/>
  <c r="A141" i="13"/>
  <c r="A37" i="13" s="1"/>
  <c r="S37" i="13" s="1"/>
  <c r="AI37" i="13" s="1"/>
  <c r="BD37" i="13" s="1"/>
  <c r="I140" i="13"/>
  <c r="H140" i="13"/>
  <c r="G140" i="13"/>
  <c r="F140" i="13"/>
  <c r="E140" i="13"/>
  <c r="D140" i="13"/>
  <c r="C140" i="13"/>
  <c r="B140" i="13"/>
  <c r="A140" i="13"/>
  <c r="I139" i="13"/>
  <c r="H139" i="13"/>
  <c r="G139" i="13"/>
  <c r="F139" i="13"/>
  <c r="E139" i="13"/>
  <c r="D139" i="13"/>
  <c r="C139" i="13"/>
  <c r="B139" i="13"/>
  <c r="A139" i="13"/>
  <c r="A35" i="13" s="1"/>
  <c r="S35" i="13" s="1"/>
  <c r="AI35" i="13" s="1"/>
  <c r="BD35" i="13" s="1"/>
  <c r="I138" i="13"/>
  <c r="H138" i="13"/>
  <c r="G138" i="13"/>
  <c r="F138" i="13"/>
  <c r="E138" i="13"/>
  <c r="D138" i="13"/>
  <c r="C138" i="13"/>
  <c r="B138" i="13"/>
  <c r="A138" i="13"/>
  <c r="A34" i="13" s="1"/>
  <c r="S34" i="13" s="1"/>
  <c r="AI34" i="13" s="1"/>
  <c r="I137" i="13"/>
  <c r="H137" i="13"/>
  <c r="G137" i="13"/>
  <c r="F137" i="13"/>
  <c r="E137" i="13"/>
  <c r="D137" i="13"/>
  <c r="C137" i="13"/>
  <c r="B137" i="13"/>
  <c r="A137" i="13"/>
  <c r="A33" i="13" s="1"/>
  <c r="S33" i="13" s="1"/>
  <c r="AI33" i="13" s="1"/>
  <c r="BD33" i="13" s="1"/>
  <c r="I136" i="13"/>
  <c r="H136" i="13"/>
  <c r="G136" i="13"/>
  <c r="F136" i="13"/>
  <c r="E136" i="13"/>
  <c r="D136" i="13"/>
  <c r="C136" i="13"/>
  <c r="B136" i="13"/>
  <c r="A136" i="13"/>
  <c r="I135" i="13"/>
  <c r="H135" i="13"/>
  <c r="G135" i="13"/>
  <c r="F135" i="13"/>
  <c r="E135" i="13"/>
  <c r="D135" i="13"/>
  <c r="C135" i="13"/>
  <c r="B135" i="13"/>
  <c r="A135" i="13"/>
  <c r="A31" i="13" s="1"/>
  <c r="S31" i="13" s="1"/>
  <c r="AI31" i="13" s="1"/>
  <c r="BD31" i="13" s="1"/>
  <c r="I134" i="13"/>
  <c r="H134" i="13"/>
  <c r="G134" i="13"/>
  <c r="F134" i="13"/>
  <c r="E134" i="13"/>
  <c r="D134" i="13"/>
  <c r="C134" i="13"/>
  <c r="B134" i="13"/>
  <c r="A134" i="13"/>
  <c r="A30" i="13" s="1"/>
  <c r="I133" i="13"/>
  <c r="H133" i="13"/>
  <c r="G133" i="13"/>
  <c r="F133" i="13"/>
  <c r="E133" i="13"/>
  <c r="D133" i="13"/>
  <c r="C133" i="13"/>
  <c r="B133" i="13"/>
  <c r="A133" i="13"/>
  <c r="A29" i="13" s="1"/>
  <c r="S29" i="13" s="1"/>
  <c r="AI29" i="13" s="1"/>
  <c r="BD29" i="13" s="1"/>
  <c r="I132" i="13"/>
  <c r="H132" i="13"/>
  <c r="G132" i="13"/>
  <c r="F132" i="13"/>
  <c r="E132" i="13"/>
  <c r="D132" i="13"/>
  <c r="C132" i="13"/>
  <c r="B132" i="13"/>
  <c r="A132" i="13"/>
  <c r="I131" i="13"/>
  <c r="H131" i="13"/>
  <c r="G131" i="13"/>
  <c r="F131" i="13"/>
  <c r="E131" i="13"/>
  <c r="D131" i="13"/>
  <c r="C131" i="13"/>
  <c r="B131" i="13"/>
  <c r="A131" i="13"/>
  <c r="A27" i="13" s="1"/>
  <c r="I130" i="13"/>
  <c r="H130" i="13"/>
  <c r="G130" i="13"/>
  <c r="F130" i="13"/>
  <c r="E130" i="13"/>
  <c r="D130" i="13"/>
  <c r="C130" i="13"/>
  <c r="B130" i="13"/>
  <c r="A130" i="13"/>
  <c r="A26" i="13" s="1"/>
  <c r="I129" i="13"/>
  <c r="H129" i="13"/>
  <c r="G129" i="13"/>
  <c r="F129" i="13"/>
  <c r="E129" i="13"/>
  <c r="D129" i="13"/>
  <c r="C129" i="13"/>
  <c r="B129" i="13"/>
  <c r="A129" i="13"/>
  <c r="A25" i="13" s="1"/>
  <c r="I128" i="13"/>
  <c r="H128" i="13"/>
  <c r="G128" i="13"/>
  <c r="F128" i="13"/>
  <c r="E128" i="13"/>
  <c r="D128" i="13"/>
  <c r="C128" i="13"/>
  <c r="B128" i="13"/>
  <c r="A128" i="13"/>
  <c r="I127" i="13"/>
  <c r="H127" i="13"/>
  <c r="G127" i="13"/>
  <c r="F127" i="13"/>
  <c r="E127" i="13"/>
  <c r="D127" i="13"/>
  <c r="C127" i="13"/>
  <c r="B127" i="13"/>
  <c r="A127" i="13"/>
  <c r="A23" i="13" s="1"/>
  <c r="I126" i="13"/>
  <c r="H126" i="13"/>
  <c r="G126" i="13"/>
  <c r="F126" i="13"/>
  <c r="E126" i="13"/>
  <c r="D126" i="13"/>
  <c r="C126" i="13"/>
  <c r="B126" i="13"/>
  <c r="A126" i="13"/>
  <c r="A22" i="13" s="1"/>
  <c r="S22" i="13" s="1"/>
  <c r="AI22" i="13" s="1"/>
  <c r="AV22" i="13" s="1"/>
  <c r="I125" i="13"/>
  <c r="H125" i="13"/>
  <c r="G125" i="13"/>
  <c r="F125" i="13"/>
  <c r="E125" i="13"/>
  <c r="D125" i="13"/>
  <c r="C125" i="13"/>
  <c r="B125" i="13"/>
  <c r="A125" i="13"/>
  <c r="A21" i="13" s="1"/>
  <c r="S21" i="13" s="1"/>
  <c r="AI21" i="13" s="1"/>
  <c r="BD21" i="13" s="1"/>
  <c r="I124" i="13"/>
  <c r="H124" i="13"/>
  <c r="G124" i="13"/>
  <c r="F124" i="13"/>
  <c r="E124" i="13"/>
  <c r="D124" i="13"/>
  <c r="C124" i="13"/>
  <c r="B124" i="13"/>
  <c r="A124" i="13"/>
  <c r="A20" i="13" s="1"/>
  <c r="I123" i="13"/>
  <c r="H123" i="13"/>
  <c r="G123" i="13"/>
  <c r="F123" i="13"/>
  <c r="E123" i="13"/>
  <c r="D123" i="13"/>
  <c r="C123" i="13"/>
  <c r="B123" i="13"/>
  <c r="A123" i="13"/>
  <c r="A19" i="13" s="1"/>
  <c r="S19" i="13" s="1"/>
  <c r="AI19" i="13" s="1"/>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S47" i="13"/>
  <c r="AI47" i="13" s="1"/>
  <c r="K47" i="13"/>
  <c r="S44" i="13"/>
  <c r="AI44" i="13" s="1"/>
  <c r="K44" i="13"/>
  <c r="S40" i="13"/>
  <c r="AI40" i="13" s="1"/>
  <c r="A36" i="13"/>
  <c r="S36" i="13" s="1"/>
  <c r="AI36" i="13" s="1"/>
  <c r="BD36" i="13" s="1"/>
  <c r="A32" i="13"/>
  <c r="A28" i="13"/>
  <c r="S28" i="13" s="1"/>
  <c r="AI28" i="13" s="1"/>
  <c r="BD28" i="13" s="1"/>
  <c r="A24" i="13"/>
  <c r="S24" i="13" s="1"/>
  <c r="AI24" i="13" s="1"/>
  <c r="BD24" i="13" s="1"/>
  <c r="BJ18" i="13"/>
  <c r="BI18" i="13"/>
  <c r="BF18" i="13"/>
  <c r="BE18" i="13"/>
  <c r="BB18" i="13"/>
  <c r="BA18" i="13"/>
  <c r="AX18" i="13"/>
  <c r="AW18" i="13"/>
  <c r="V171" i="2"/>
  <c r="U171" i="2"/>
  <c r="T171" i="2"/>
  <c r="S171" i="2"/>
  <c r="V170" i="2"/>
  <c r="E86" i="13" s="1"/>
  <c r="U170" i="2"/>
  <c r="T170" i="2"/>
  <c r="S170" i="2"/>
  <c r="V169" i="2"/>
  <c r="U169" i="2"/>
  <c r="T169" i="2"/>
  <c r="S169" i="2"/>
  <c r="V168" i="2"/>
  <c r="U168" i="2"/>
  <c r="T168" i="2"/>
  <c r="S168" i="2"/>
  <c r="V167" i="2"/>
  <c r="U167" i="2"/>
  <c r="T167" i="2"/>
  <c r="S167" i="2"/>
  <c r="V166" i="2"/>
  <c r="U166" i="2"/>
  <c r="T166" i="2"/>
  <c r="C82" i="13" s="1"/>
  <c r="S166" i="2"/>
  <c r="V165" i="2"/>
  <c r="U165" i="2"/>
  <c r="T165" i="2"/>
  <c r="S165" i="2"/>
  <c r="V164" i="2"/>
  <c r="U164" i="2"/>
  <c r="T164" i="2"/>
  <c r="S164" i="2"/>
  <c r="V163" i="2"/>
  <c r="U163" i="2"/>
  <c r="T163" i="2"/>
  <c r="C79" i="13" s="1"/>
  <c r="S163" i="2"/>
  <c r="V162" i="2"/>
  <c r="U162" i="2"/>
  <c r="T162" i="2"/>
  <c r="S162" i="2"/>
  <c r="V161" i="2"/>
  <c r="U161" i="2"/>
  <c r="T161" i="2"/>
  <c r="S161" i="2"/>
  <c r="V160" i="2"/>
  <c r="U160" i="2"/>
  <c r="T160" i="2"/>
  <c r="C76" i="13" s="1"/>
  <c r="S160" i="2"/>
  <c r="V159" i="2"/>
  <c r="U159" i="2"/>
  <c r="T159" i="2"/>
  <c r="S159" i="2"/>
  <c r="V158" i="2"/>
  <c r="U158" i="2"/>
  <c r="T158" i="2"/>
  <c r="S158" i="2"/>
  <c r="V157" i="2"/>
  <c r="U157" i="2"/>
  <c r="T157" i="2"/>
  <c r="C73" i="13" s="1"/>
  <c r="S157" i="2"/>
  <c r="V156" i="2"/>
  <c r="U156" i="2"/>
  <c r="T156" i="2"/>
  <c r="S156" i="2"/>
  <c r="V155" i="2"/>
  <c r="U155" i="2"/>
  <c r="T155" i="2"/>
  <c r="S155" i="2"/>
  <c r="V154" i="2"/>
  <c r="U154" i="2"/>
  <c r="T154" i="2"/>
  <c r="C70" i="13" s="1"/>
  <c r="S154" i="2"/>
  <c r="V153" i="2"/>
  <c r="U153" i="2"/>
  <c r="T153" i="2"/>
  <c r="S153" i="2"/>
  <c r="V152" i="2"/>
  <c r="U152" i="2"/>
  <c r="T152" i="2"/>
  <c r="S152" i="2"/>
  <c r="V151" i="2"/>
  <c r="U151" i="2"/>
  <c r="T151" i="2"/>
  <c r="C67" i="13" s="1"/>
  <c r="S151" i="2"/>
  <c r="V150" i="2"/>
  <c r="U150" i="2"/>
  <c r="T150" i="2"/>
  <c r="S150" i="2"/>
  <c r="V149" i="2"/>
  <c r="E65" i="13" s="1"/>
  <c r="U149" i="2"/>
  <c r="T149" i="2"/>
  <c r="C65" i="13" s="1"/>
  <c r="S149" i="2"/>
  <c r="V148" i="2"/>
  <c r="E64" i="13" s="1"/>
  <c r="U148" i="2"/>
  <c r="T148" i="2"/>
  <c r="S148" i="2"/>
  <c r="V147" i="2"/>
  <c r="U147" i="2"/>
  <c r="T147" i="2"/>
  <c r="S147" i="2"/>
  <c r="V146" i="2"/>
  <c r="U146" i="2"/>
  <c r="T146" i="2"/>
  <c r="S146" i="2"/>
  <c r="V145" i="2"/>
  <c r="E61" i="13" s="1"/>
  <c r="U145" i="2"/>
  <c r="T145" i="2"/>
  <c r="S145" i="2"/>
  <c r="V144" i="2"/>
  <c r="U144" i="2"/>
  <c r="T144" i="2"/>
  <c r="C60" i="13" s="1"/>
  <c r="S144" i="2"/>
  <c r="V143" i="2"/>
  <c r="T143" i="2"/>
  <c r="U143" i="2"/>
  <c r="S143" i="2"/>
  <c r="AT136" i="2"/>
  <c r="AS136" i="2"/>
  <c r="AQ136" i="2"/>
  <c r="AP136" i="2"/>
  <c r="AN136" i="2"/>
  <c r="AM136" i="2"/>
  <c r="AT135" i="2"/>
  <c r="AS135" i="2"/>
  <c r="AQ135" i="2"/>
  <c r="AP135" i="2"/>
  <c r="AN135" i="2"/>
  <c r="AM135" i="2"/>
  <c r="AT134" i="2"/>
  <c r="AS134" i="2"/>
  <c r="AQ134" i="2"/>
  <c r="AP134" i="2"/>
  <c r="AN134" i="2"/>
  <c r="AM134" i="2"/>
  <c r="AT133" i="2"/>
  <c r="AS133" i="2"/>
  <c r="AQ133" i="2"/>
  <c r="AP133" i="2"/>
  <c r="AN133" i="2"/>
  <c r="AM133" i="2"/>
  <c r="AT132" i="2"/>
  <c r="AS132" i="2"/>
  <c r="AQ132" i="2"/>
  <c r="AP132" i="2"/>
  <c r="AN132" i="2"/>
  <c r="AM132" i="2"/>
  <c r="AT131" i="2"/>
  <c r="AS131" i="2"/>
  <c r="AQ131" i="2"/>
  <c r="AP131" i="2"/>
  <c r="AN131" i="2"/>
  <c r="AM131" i="2"/>
  <c r="AT130" i="2"/>
  <c r="AS130" i="2"/>
  <c r="AQ130" i="2"/>
  <c r="AP130" i="2"/>
  <c r="AN130" i="2"/>
  <c r="AM130" i="2"/>
  <c r="AT129" i="2"/>
  <c r="AS129" i="2"/>
  <c r="AQ129" i="2"/>
  <c r="AP129" i="2"/>
  <c r="AN129" i="2"/>
  <c r="AM129" i="2"/>
  <c r="AT128" i="2"/>
  <c r="AS128" i="2"/>
  <c r="AQ128" i="2"/>
  <c r="AP128" i="2"/>
  <c r="AN128" i="2"/>
  <c r="AM128" i="2"/>
  <c r="AT127" i="2"/>
  <c r="AS127" i="2"/>
  <c r="AQ127" i="2"/>
  <c r="AP127" i="2"/>
  <c r="AN127" i="2"/>
  <c r="AM127" i="2"/>
  <c r="AT126" i="2"/>
  <c r="AS126" i="2"/>
  <c r="AQ126" i="2"/>
  <c r="AP126" i="2"/>
  <c r="AN126" i="2"/>
  <c r="AM126" i="2"/>
  <c r="AT125" i="2"/>
  <c r="AS125" i="2"/>
  <c r="AQ125" i="2"/>
  <c r="AP125" i="2"/>
  <c r="AN125" i="2"/>
  <c r="AM125" i="2"/>
  <c r="AT124" i="2"/>
  <c r="AS124" i="2"/>
  <c r="AQ124" i="2"/>
  <c r="AP124" i="2"/>
  <c r="AN124" i="2"/>
  <c r="AM124" i="2"/>
  <c r="AT123" i="2"/>
  <c r="AS123" i="2"/>
  <c r="AQ123" i="2"/>
  <c r="AP123" i="2"/>
  <c r="AN123" i="2"/>
  <c r="AM123" i="2"/>
  <c r="AT122" i="2"/>
  <c r="AS122" i="2"/>
  <c r="AQ122" i="2"/>
  <c r="AP122" i="2"/>
  <c r="AN122" i="2"/>
  <c r="AM122" i="2"/>
  <c r="AT121" i="2"/>
  <c r="AS121" i="2"/>
  <c r="AQ121" i="2"/>
  <c r="AP121" i="2"/>
  <c r="AN121" i="2"/>
  <c r="AM121" i="2"/>
  <c r="AT120" i="2"/>
  <c r="AS120" i="2"/>
  <c r="AQ120" i="2"/>
  <c r="AP120" i="2"/>
  <c r="AN120" i="2"/>
  <c r="AM120" i="2"/>
  <c r="AT119" i="2"/>
  <c r="AS119" i="2"/>
  <c r="AQ119" i="2"/>
  <c r="AP119" i="2"/>
  <c r="AN119" i="2"/>
  <c r="AM119" i="2"/>
  <c r="AT118" i="2"/>
  <c r="AS118" i="2"/>
  <c r="AQ118" i="2"/>
  <c r="AP118" i="2"/>
  <c r="AN118" i="2"/>
  <c r="AM118" i="2"/>
  <c r="AT117" i="2"/>
  <c r="AS117" i="2"/>
  <c r="AQ117" i="2"/>
  <c r="AP117" i="2"/>
  <c r="AN117" i="2"/>
  <c r="AM117" i="2"/>
  <c r="AT116" i="2"/>
  <c r="AS116" i="2"/>
  <c r="AQ116" i="2"/>
  <c r="AP116" i="2"/>
  <c r="AN116" i="2"/>
  <c r="AM116" i="2"/>
  <c r="AT115" i="2"/>
  <c r="AS115" i="2"/>
  <c r="AQ115" i="2"/>
  <c r="AP115" i="2"/>
  <c r="AN115" i="2"/>
  <c r="AM115" i="2"/>
  <c r="AT114" i="2"/>
  <c r="AS114" i="2"/>
  <c r="AQ114" i="2"/>
  <c r="AP114" i="2"/>
  <c r="AN114" i="2"/>
  <c r="AM114" i="2"/>
  <c r="AT113" i="2"/>
  <c r="AS113" i="2"/>
  <c r="AQ113" i="2"/>
  <c r="AP113" i="2"/>
  <c r="AN113" i="2"/>
  <c r="AM113" i="2"/>
  <c r="AT112" i="2"/>
  <c r="AS112" i="2"/>
  <c r="AQ112" i="2"/>
  <c r="AP112" i="2"/>
  <c r="AN112" i="2"/>
  <c r="AM112" i="2"/>
  <c r="AT111" i="2"/>
  <c r="AS111" i="2"/>
  <c r="AQ111" i="2"/>
  <c r="AP111" i="2"/>
  <c r="AN111" i="2"/>
  <c r="AM111" i="2"/>
  <c r="AT110" i="2"/>
  <c r="AS110" i="2"/>
  <c r="AQ110" i="2"/>
  <c r="AP110" i="2"/>
  <c r="AN110" i="2"/>
  <c r="AM110" i="2"/>
  <c r="AT109" i="2"/>
  <c r="AS109" i="2"/>
  <c r="AQ109" i="2"/>
  <c r="AP109" i="2"/>
  <c r="AN109" i="2"/>
  <c r="AM109" i="2"/>
  <c r="AT108" i="2"/>
  <c r="AS108" i="2"/>
  <c r="AQ108" i="2"/>
  <c r="AP108" i="2"/>
  <c r="AN108" i="2"/>
  <c r="AM108" i="2"/>
  <c r="AJ108" i="2"/>
  <c r="AI108" i="2"/>
  <c r="AG108" i="2"/>
  <c r="AF108" i="2"/>
  <c r="AD108" i="2"/>
  <c r="AC108" i="2"/>
  <c r="AJ136" i="2"/>
  <c r="AI136" i="2"/>
  <c r="AG136" i="2"/>
  <c r="AF136" i="2"/>
  <c r="AD136" i="2"/>
  <c r="AC136" i="2"/>
  <c r="AJ135" i="2"/>
  <c r="AI135" i="2"/>
  <c r="AG135" i="2"/>
  <c r="AF135" i="2"/>
  <c r="AD135" i="2"/>
  <c r="AC135" i="2"/>
  <c r="AJ134" i="2"/>
  <c r="AI134" i="2"/>
  <c r="AG134" i="2"/>
  <c r="AF134" i="2"/>
  <c r="AD134" i="2"/>
  <c r="AC134" i="2"/>
  <c r="AJ133" i="2"/>
  <c r="AI133" i="2"/>
  <c r="AG133" i="2"/>
  <c r="AF133" i="2"/>
  <c r="AD133" i="2"/>
  <c r="AC133" i="2"/>
  <c r="AJ132" i="2"/>
  <c r="AI132" i="2"/>
  <c r="AG132" i="2"/>
  <c r="AF132" i="2"/>
  <c r="AD132" i="2"/>
  <c r="AC132" i="2"/>
  <c r="AJ131" i="2"/>
  <c r="AI131" i="2"/>
  <c r="AG131" i="2"/>
  <c r="AF131" i="2"/>
  <c r="AD131" i="2"/>
  <c r="AC131" i="2"/>
  <c r="AJ130" i="2"/>
  <c r="AI130" i="2"/>
  <c r="AG130" i="2"/>
  <c r="AF130" i="2"/>
  <c r="AD130" i="2"/>
  <c r="AC130" i="2"/>
  <c r="AJ129" i="2"/>
  <c r="AI129" i="2"/>
  <c r="AG129" i="2"/>
  <c r="AF129" i="2"/>
  <c r="AD129" i="2"/>
  <c r="AC129" i="2"/>
  <c r="AJ128" i="2"/>
  <c r="AI128" i="2"/>
  <c r="AG128" i="2"/>
  <c r="AF128" i="2"/>
  <c r="AD128" i="2"/>
  <c r="AC128" i="2"/>
  <c r="AJ127" i="2"/>
  <c r="AI127" i="2"/>
  <c r="AG127" i="2"/>
  <c r="AF127" i="2"/>
  <c r="AD127" i="2"/>
  <c r="AC127" i="2"/>
  <c r="AJ126" i="2"/>
  <c r="AI126" i="2"/>
  <c r="AG126" i="2"/>
  <c r="AF126" i="2"/>
  <c r="AD126" i="2"/>
  <c r="AC126" i="2"/>
  <c r="AJ125" i="2"/>
  <c r="AI125" i="2"/>
  <c r="AG125" i="2"/>
  <c r="AF125" i="2"/>
  <c r="AD125" i="2"/>
  <c r="AC125" i="2"/>
  <c r="AJ124" i="2"/>
  <c r="AI124" i="2"/>
  <c r="AG124" i="2"/>
  <c r="AF124" i="2"/>
  <c r="AD124" i="2"/>
  <c r="AC124" i="2"/>
  <c r="AJ123" i="2"/>
  <c r="AI123" i="2"/>
  <c r="AG123" i="2"/>
  <c r="AF123" i="2"/>
  <c r="AD123" i="2"/>
  <c r="AC123" i="2"/>
  <c r="AJ122" i="2"/>
  <c r="AI122" i="2"/>
  <c r="AG122" i="2"/>
  <c r="AF122" i="2"/>
  <c r="AD122" i="2"/>
  <c r="AC122" i="2"/>
  <c r="AJ121" i="2"/>
  <c r="AI121" i="2"/>
  <c r="AG121" i="2"/>
  <c r="AF121" i="2"/>
  <c r="AD121" i="2"/>
  <c r="AC121" i="2"/>
  <c r="AJ120" i="2"/>
  <c r="AI120" i="2"/>
  <c r="AG120" i="2"/>
  <c r="AF120" i="2"/>
  <c r="AD120" i="2"/>
  <c r="AC120" i="2"/>
  <c r="AJ119" i="2"/>
  <c r="AI119" i="2"/>
  <c r="AG119" i="2"/>
  <c r="AF119" i="2"/>
  <c r="AD119" i="2"/>
  <c r="AC119" i="2"/>
  <c r="AJ118" i="2"/>
  <c r="AI118" i="2"/>
  <c r="AG118" i="2"/>
  <c r="AF118" i="2"/>
  <c r="AD118" i="2"/>
  <c r="AC118" i="2"/>
  <c r="AJ117" i="2"/>
  <c r="AI117" i="2"/>
  <c r="AG117" i="2"/>
  <c r="AF117" i="2"/>
  <c r="AD117" i="2"/>
  <c r="AC117" i="2"/>
  <c r="AJ116" i="2"/>
  <c r="AI116" i="2"/>
  <c r="AG116" i="2"/>
  <c r="AF116" i="2"/>
  <c r="AD116" i="2"/>
  <c r="AC116" i="2"/>
  <c r="AJ115" i="2"/>
  <c r="AI115" i="2"/>
  <c r="AG115" i="2"/>
  <c r="AF115" i="2"/>
  <c r="AD115" i="2"/>
  <c r="AC115" i="2"/>
  <c r="AJ114" i="2"/>
  <c r="AI114" i="2"/>
  <c r="AG114" i="2"/>
  <c r="AF114" i="2"/>
  <c r="AD114" i="2"/>
  <c r="AC114" i="2"/>
  <c r="AJ113" i="2"/>
  <c r="AI113" i="2"/>
  <c r="AG113" i="2"/>
  <c r="AF113" i="2"/>
  <c r="AD113" i="2"/>
  <c r="AC113" i="2"/>
  <c r="AJ112" i="2"/>
  <c r="AI112" i="2"/>
  <c r="AG112" i="2"/>
  <c r="AF112" i="2"/>
  <c r="AD112" i="2"/>
  <c r="AC112" i="2"/>
  <c r="AJ111" i="2"/>
  <c r="AI111" i="2"/>
  <c r="AG111" i="2"/>
  <c r="AF111" i="2"/>
  <c r="AD111" i="2"/>
  <c r="AC111" i="2"/>
  <c r="AJ110" i="2"/>
  <c r="AI110" i="2"/>
  <c r="AG110" i="2"/>
  <c r="AF110" i="2"/>
  <c r="AD110" i="2"/>
  <c r="AC110" i="2"/>
  <c r="AJ109" i="2"/>
  <c r="AI109" i="2"/>
  <c r="AG109" i="2"/>
  <c r="AF109" i="2"/>
  <c r="AD109" i="2"/>
  <c r="AC109" i="2"/>
  <c r="Z108" i="2"/>
  <c r="AA123" i="13" s="1"/>
  <c r="Y108" i="2"/>
  <c r="Z123" i="13" s="1"/>
  <c r="W108" i="2"/>
  <c r="X123" i="13" s="1"/>
  <c r="V108" i="2"/>
  <c r="W123" i="13" s="1"/>
  <c r="T108" i="2"/>
  <c r="U123" i="13" s="1"/>
  <c r="S108" i="2"/>
  <c r="T123" i="13" s="1"/>
  <c r="Z135" i="2"/>
  <c r="AA150" i="13" s="1"/>
  <c r="Z127" i="2"/>
  <c r="AA142" i="13" s="1"/>
  <c r="Z119" i="2"/>
  <c r="AA134" i="13" s="1"/>
  <c r="Z111" i="2"/>
  <c r="AA126" i="13" s="1"/>
  <c r="Y132" i="2"/>
  <c r="Z147" i="13" s="1"/>
  <c r="Y124" i="2"/>
  <c r="Z139" i="13" s="1"/>
  <c r="Y116" i="2"/>
  <c r="Z131" i="13" s="1"/>
  <c r="W129" i="2"/>
  <c r="X144" i="13" s="1"/>
  <c r="W121" i="2"/>
  <c r="X136" i="13" s="1"/>
  <c r="W113" i="2"/>
  <c r="X128" i="13" s="1"/>
  <c r="V134" i="2"/>
  <c r="W149" i="13" s="1"/>
  <c r="V126" i="2"/>
  <c r="W141" i="13" s="1"/>
  <c r="V118" i="2"/>
  <c r="W133" i="13" s="1"/>
  <c r="V110" i="2"/>
  <c r="W125" i="13" s="1"/>
  <c r="T131" i="2"/>
  <c r="U146" i="13" s="1"/>
  <c r="T123" i="2"/>
  <c r="U138" i="13" s="1"/>
  <c r="T115" i="2"/>
  <c r="U130" i="13" s="1"/>
  <c r="S136" i="2"/>
  <c r="T151" i="13" s="1"/>
  <c r="S128" i="2"/>
  <c r="T143" i="13" s="1"/>
  <c r="S120" i="2"/>
  <c r="T135" i="13" s="1"/>
  <c r="S113" i="2"/>
  <c r="T128" i="13" s="1"/>
  <c r="U78" i="21" l="1"/>
  <c r="S6" i="29"/>
  <c r="U76" i="21"/>
  <c r="S4" i="29"/>
  <c r="U75" i="21"/>
  <c r="S3" i="29"/>
  <c r="V76" i="28"/>
  <c r="Q51" i="28"/>
  <c r="X76" i="28" s="1"/>
  <c r="P53" i="28"/>
  <c r="W78" i="28" s="1"/>
  <c r="P51" i="28"/>
  <c r="W76" i="28" s="1"/>
  <c r="Q52" i="28"/>
  <c r="X77" i="28" s="1"/>
  <c r="Q53" i="28"/>
  <c r="X78" i="28" s="1"/>
  <c r="P52" i="28"/>
  <c r="W77" i="28" s="1"/>
  <c r="BJ51" i="27"/>
  <c r="Q51" i="27"/>
  <c r="X76" i="27" s="1"/>
  <c r="Q53" i="27"/>
  <c r="X78" i="27" s="1"/>
  <c r="N51" i="27"/>
  <c r="T76" i="27" s="1"/>
  <c r="V76" i="27" s="1"/>
  <c r="P40" i="27"/>
  <c r="Q52" i="27"/>
  <c r="X77" i="27" s="1"/>
  <c r="AX52" i="27"/>
  <c r="AX53" i="27"/>
  <c r="P27" i="27"/>
  <c r="N53" i="27"/>
  <c r="T78" i="27" s="1"/>
  <c r="V78" i="27" s="1"/>
  <c r="P33" i="27"/>
  <c r="N52" i="27"/>
  <c r="T77" i="27" s="1"/>
  <c r="V77" i="27" s="1"/>
  <c r="N50" i="27"/>
  <c r="T75" i="27" s="1"/>
  <c r="V75" i="27" s="1"/>
  <c r="BJ53" i="27"/>
  <c r="P45" i="27"/>
  <c r="P50" i="27" s="1"/>
  <c r="W75" i="27" s="1"/>
  <c r="AX52" i="26"/>
  <c r="BJ52" i="26"/>
  <c r="N50" i="26"/>
  <c r="T75" i="26" s="1"/>
  <c r="V75" i="26" s="1"/>
  <c r="P45" i="26"/>
  <c r="P50" i="26" s="1"/>
  <c r="W75" i="26" s="1"/>
  <c r="N51" i="26"/>
  <c r="T76" i="26" s="1"/>
  <c r="V76" i="26" s="1"/>
  <c r="P40" i="26"/>
  <c r="AX53" i="26"/>
  <c r="BJ51" i="26"/>
  <c r="P27" i="26"/>
  <c r="N53" i="26"/>
  <c r="T78" i="26" s="1"/>
  <c r="V78" i="26" s="1"/>
  <c r="AX51" i="26"/>
  <c r="P33" i="26"/>
  <c r="N52" i="26"/>
  <c r="T77" i="26" s="1"/>
  <c r="V77" i="26" s="1"/>
  <c r="P53" i="25"/>
  <c r="W78" i="25" s="1"/>
  <c r="P52" i="25"/>
  <c r="W77" i="25" s="1"/>
  <c r="BJ50" i="25"/>
  <c r="BJ51" i="25"/>
  <c r="BJ53" i="25"/>
  <c r="BJ52" i="25"/>
  <c r="P50" i="25"/>
  <c r="W75" i="25" s="1"/>
  <c r="P51" i="25"/>
  <c r="W76" i="25" s="1"/>
  <c r="N50" i="25"/>
  <c r="T75" i="25" s="1"/>
  <c r="V75" i="25" s="1"/>
  <c r="N53" i="25"/>
  <c r="T78" i="25" s="1"/>
  <c r="V78" i="25" s="1"/>
  <c r="P51" i="24"/>
  <c r="W76" i="24" s="1"/>
  <c r="Q52" i="24"/>
  <c r="X77" i="24" s="1"/>
  <c r="V75" i="24"/>
  <c r="V77" i="24"/>
  <c r="V76" i="24"/>
  <c r="Q51" i="24"/>
  <c r="X76" i="24" s="1"/>
  <c r="P52" i="24"/>
  <c r="W77" i="24" s="1"/>
  <c r="P53" i="24"/>
  <c r="W78" i="24" s="1"/>
  <c r="Q53" i="24"/>
  <c r="X78" i="24" s="1"/>
  <c r="V78" i="24"/>
  <c r="P52" i="22"/>
  <c r="W77" i="22" s="1"/>
  <c r="V78" i="22"/>
  <c r="BJ52" i="22"/>
  <c r="BJ51" i="22"/>
  <c r="BJ53" i="22"/>
  <c r="P53" i="22"/>
  <c r="W78" i="22" s="1"/>
  <c r="P51" i="22"/>
  <c r="W76" i="22" s="1"/>
  <c r="V76" i="22"/>
  <c r="N51" i="21"/>
  <c r="P43" i="21"/>
  <c r="Q50" i="21"/>
  <c r="X75" i="21" s="1"/>
  <c r="Q52" i="21"/>
  <c r="X77" i="21" s="1"/>
  <c r="Q53" i="21"/>
  <c r="X78" i="21" s="1"/>
  <c r="BJ52" i="21"/>
  <c r="BJ51" i="21"/>
  <c r="BJ53" i="21"/>
  <c r="AX51" i="21"/>
  <c r="AX53" i="21"/>
  <c r="AX52" i="21"/>
  <c r="N53" i="21"/>
  <c r="N52" i="21"/>
  <c r="Q51" i="21"/>
  <c r="X76" i="21" s="1"/>
  <c r="N50" i="21"/>
  <c r="P45" i="21"/>
  <c r="P50" i="21" s="1"/>
  <c r="W75" i="21" s="1"/>
  <c r="AX53" i="20"/>
  <c r="AX52" i="20"/>
  <c r="P42" i="20"/>
  <c r="P51" i="20" s="1"/>
  <c r="W76" i="20" s="1"/>
  <c r="N51" i="20"/>
  <c r="T76" i="20" s="1"/>
  <c r="N52" i="20"/>
  <c r="T77" i="20" s="1"/>
  <c r="V77" i="20" s="1"/>
  <c r="V76" i="20"/>
  <c r="N53" i="20"/>
  <c r="T78" i="20" s="1"/>
  <c r="V78" i="20" s="1"/>
  <c r="Q52" i="20"/>
  <c r="X77" i="20" s="1"/>
  <c r="Q53" i="20"/>
  <c r="X78" i="20" s="1"/>
  <c r="P51" i="19"/>
  <c r="W76" i="19" s="1"/>
  <c r="S76" i="19"/>
  <c r="Q51" i="19"/>
  <c r="X76" i="19" s="1"/>
  <c r="P52" i="19"/>
  <c r="W77" i="19" s="1"/>
  <c r="Q52" i="19"/>
  <c r="X77" i="19" s="1"/>
  <c r="P53" i="19"/>
  <c r="W78" i="19" s="1"/>
  <c r="S77" i="19"/>
  <c r="Q53" i="19"/>
  <c r="X78" i="19" s="1"/>
  <c r="P53" i="17"/>
  <c r="W78" i="17" s="1"/>
  <c r="Q52" i="17"/>
  <c r="X77" i="17" s="1"/>
  <c r="Q53" i="17"/>
  <c r="X78" i="17" s="1"/>
  <c r="Q51" i="17"/>
  <c r="X76" i="17" s="1"/>
  <c r="Q52" i="16"/>
  <c r="X77" i="16" s="1"/>
  <c r="V78" i="16"/>
  <c r="P51" i="16"/>
  <c r="W76" i="16" s="1"/>
  <c r="Q53" i="16"/>
  <c r="X78" i="16" s="1"/>
  <c r="P53" i="16"/>
  <c r="W78" i="16" s="1"/>
  <c r="V76" i="16"/>
  <c r="Q51" i="16"/>
  <c r="X76" i="16" s="1"/>
  <c r="V75" i="16"/>
  <c r="P52" i="16"/>
  <c r="W77" i="16" s="1"/>
  <c r="S25" i="13"/>
  <c r="AI25" i="13" s="1"/>
  <c r="N78" i="13"/>
  <c r="N85" i="13"/>
  <c r="K43" i="13"/>
  <c r="AM46" i="13"/>
  <c r="BI46" i="13" s="1"/>
  <c r="N77" i="13"/>
  <c r="N84" i="13"/>
  <c r="K40" i="13"/>
  <c r="N76" i="13"/>
  <c r="N83" i="13"/>
  <c r="N75" i="13"/>
  <c r="N82" i="13"/>
  <c r="S39" i="13"/>
  <c r="AI39" i="13" s="1"/>
  <c r="BD39" i="13" s="1"/>
  <c r="AL43" i="13"/>
  <c r="BE43" i="13" s="1"/>
  <c r="AJ44" i="13"/>
  <c r="AW44" i="13" s="1"/>
  <c r="AL45" i="13"/>
  <c r="BA48" i="13"/>
  <c r="AK20" i="13"/>
  <c r="BA20" i="13" s="1"/>
  <c r="AL21" i="13"/>
  <c r="BE21" i="13" s="1"/>
  <c r="AK22" i="13"/>
  <c r="BA22" i="13" s="1"/>
  <c r="AL23" i="13"/>
  <c r="BE23" i="13" s="1"/>
  <c r="AK24" i="13"/>
  <c r="BA24" i="13" s="1"/>
  <c r="AL25" i="13"/>
  <c r="AK26" i="13"/>
  <c r="BA26" i="13" s="1"/>
  <c r="AL27" i="13"/>
  <c r="BE27" i="13" s="1"/>
  <c r="AK28" i="13"/>
  <c r="BA28" i="13" s="1"/>
  <c r="AL29" i="13"/>
  <c r="BE29" i="13" s="1"/>
  <c r="AK30" i="13"/>
  <c r="AL31" i="13"/>
  <c r="BE31" i="13" s="1"/>
  <c r="AK32" i="13"/>
  <c r="BA32" i="13" s="1"/>
  <c r="AL33" i="13"/>
  <c r="BE33" i="13" s="1"/>
  <c r="AK34" i="13"/>
  <c r="BA34" i="13" s="1"/>
  <c r="AL35" i="13"/>
  <c r="BE35" i="13" s="1"/>
  <c r="AK36" i="13"/>
  <c r="BA36" i="13" s="1"/>
  <c r="AL37" i="13"/>
  <c r="AL39" i="13"/>
  <c r="BE39" i="13" s="1"/>
  <c r="AJ40" i="13"/>
  <c r="AK46" i="13"/>
  <c r="BA46" i="13" s="1"/>
  <c r="BE48" i="13"/>
  <c r="AK31" i="13"/>
  <c r="BA31" i="13" s="1"/>
  <c r="T48" i="13"/>
  <c r="AA48" i="13" s="1"/>
  <c r="AP48" i="13"/>
  <c r="AR48" i="13"/>
  <c r="BF48" i="13" s="1"/>
  <c r="O48" i="13"/>
  <c r="BJ48" i="13"/>
  <c r="AM20" i="13"/>
  <c r="BI20" i="13" s="1"/>
  <c r="AM22" i="13"/>
  <c r="BI22" i="13" s="1"/>
  <c r="AJ23" i="13"/>
  <c r="AW23" i="13" s="1"/>
  <c r="AM24" i="13"/>
  <c r="BI24" i="13" s="1"/>
  <c r="AM26" i="13"/>
  <c r="BI26" i="13" s="1"/>
  <c r="AM28" i="13"/>
  <c r="BI28" i="13" s="1"/>
  <c r="AM30" i="13"/>
  <c r="AM32" i="13"/>
  <c r="BI32" i="13" s="1"/>
  <c r="AM34" i="13"/>
  <c r="BI34" i="13" s="1"/>
  <c r="AM38" i="13"/>
  <c r="AM40" i="13"/>
  <c r="AM42" i="13"/>
  <c r="BI42" i="13" s="1"/>
  <c r="AJ34" i="13"/>
  <c r="AW34" i="13" s="1"/>
  <c r="BH28" i="13"/>
  <c r="BD34" i="13"/>
  <c r="AZ34" i="13"/>
  <c r="AJ20" i="13"/>
  <c r="AW20" i="13" s="1"/>
  <c r="AK23" i="13"/>
  <c r="BA23" i="13" s="1"/>
  <c r="AJ28" i="13"/>
  <c r="AW28" i="13" s="1"/>
  <c r="AJ24" i="13"/>
  <c r="AW24" i="13" s="1"/>
  <c r="AK21" i="13"/>
  <c r="BA21" i="13" s="1"/>
  <c r="AK29" i="13"/>
  <c r="BA29" i="13" s="1"/>
  <c r="AK33" i="13"/>
  <c r="BA33" i="13" s="1"/>
  <c r="AK35" i="13"/>
  <c r="BA35" i="13" s="1"/>
  <c r="AK37" i="13"/>
  <c r="BA37" i="13" s="1"/>
  <c r="X108" i="2"/>
  <c r="Y123" i="13" s="1"/>
  <c r="AR19" i="13" s="1"/>
  <c r="BF19" i="13" s="1"/>
  <c r="AJ22" i="13"/>
  <c r="AW22" i="13" s="1"/>
  <c r="AJ32" i="13"/>
  <c r="AW32" i="13" s="1"/>
  <c r="AV37" i="13"/>
  <c r="S46" i="13"/>
  <c r="AI46" i="13" s="1"/>
  <c r="BD46" i="13" s="1"/>
  <c r="AV21" i="13"/>
  <c r="K29" i="13"/>
  <c r="AJ30" i="13"/>
  <c r="AZ43" i="13"/>
  <c r="AJ19" i="13"/>
  <c r="AW19" i="13" s="1"/>
  <c r="AL20" i="13"/>
  <c r="BE20" i="13" s="1"/>
  <c r="AJ21" i="13"/>
  <c r="AW21" i="13" s="1"/>
  <c r="AL22" i="13"/>
  <c r="BE22" i="13" s="1"/>
  <c r="AM25" i="13"/>
  <c r="AL26" i="13"/>
  <c r="BE26" i="13" s="1"/>
  <c r="AM27" i="13"/>
  <c r="BI27" i="13" s="1"/>
  <c r="AL28" i="13"/>
  <c r="BE28" i="13" s="1"/>
  <c r="AM29" i="13"/>
  <c r="BI29" i="13" s="1"/>
  <c r="AL30" i="13"/>
  <c r="AM31" i="13"/>
  <c r="BI31" i="13" s="1"/>
  <c r="AM33" i="13"/>
  <c r="BI33" i="13" s="1"/>
  <c r="AL34" i="13"/>
  <c r="BE34" i="13" s="1"/>
  <c r="AJ35" i="13"/>
  <c r="AW35" i="13" s="1"/>
  <c r="AL36" i="13"/>
  <c r="BE36" i="13" s="1"/>
  <c r="AJ37" i="13"/>
  <c r="AW37" i="13" s="1"/>
  <c r="AL38" i="13"/>
  <c r="BE38" i="13" s="1"/>
  <c r="AM39" i="13"/>
  <c r="BI39" i="13" s="1"/>
  <c r="AL40" i="13"/>
  <c r="AL42" i="13"/>
  <c r="BE42" i="13" s="1"/>
  <c r="AJ43" i="13"/>
  <c r="AW43" i="13" s="1"/>
  <c r="AM45" i="13"/>
  <c r="AL46" i="13"/>
  <c r="BE46" i="13" s="1"/>
  <c r="AM47" i="13"/>
  <c r="BH21" i="13"/>
  <c r="K21" i="13"/>
  <c r="AO29" i="13"/>
  <c r="AZ29" i="13"/>
  <c r="AM21" i="13"/>
  <c r="BI21" i="13" s="1"/>
  <c r="AJ29" i="13"/>
  <c r="AW29" i="13" s="1"/>
  <c r="AM37" i="13"/>
  <c r="BI37" i="13" s="1"/>
  <c r="AJ39" i="13"/>
  <c r="AW39" i="13" s="1"/>
  <c r="AM43" i="13"/>
  <c r="BI43" i="13" s="1"/>
  <c r="AJ31" i="13"/>
  <c r="AW31" i="13" s="1"/>
  <c r="AJ33" i="13"/>
  <c r="AW33" i="13" s="1"/>
  <c r="AJ25" i="13"/>
  <c r="U108" i="2"/>
  <c r="V123" i="13" s="1"/>
  <c r="AS19" i="13" s="1"/>
  <c r="BJ19" i="13" s="1"/>
  <c r="AE109" i="2"/>
  <c r="AE110" i="2"/>
  <c r="AE111" i="2"/>
  <c r="AE112" i="2"/>
  <c r="AE113" i="2"/>
  <c r="AE114" i="2"/>
  <c r="AE115" i="2"/>
  <c r="AE116" i="2"/>
  <c r="AE117" i="2"/>
  <c r="AE118" i="2"/>
  <c r="AE119" i="2"/>
  <c r="AE120" i="2"/>
  <c r="AE121" i="2"/>
  <c r="AE122" i="2"/>
  <c r="AH109" i="2"/>
  <c r="AH110" i="2"/>
  <c r="AH111" i="2"/>
  <c r="AH112" i="2"/>
  <c r="AH113" i="2"/>
  <c r="AH114" i="2"/>
  <c r="AH115" i="2"/>
  <c r="AH116" i="2"/>
  <c r="AH117" i="2"/>
  <c r="AH118" i="2"/>
  <c r="AH119" i="2"/>
  <c r="AH120" i="2"/>
  <c r="AH121" i="2"/>
  <c r="X27" i="13"/>
  <c r="Y30" i="13"/>
  <c r="AE123" i="2"/>
  <c r="AE124" i="2"/>
  <c r="AE125" i="2"/>
  <c r="AE126" i="2"/>
  <c r="AE127" i="2"/>
  <c r="AE128" i="2"/>
  <c r="AE129" i="2"/>
  <c r="AE130" i="2"/>
  <c r="AE131" i="2"/>
  <c r="AE132" i="2"/>
  <c r="AE133" i="2"/>
  <c r="AE134" i="2"/>
  <c r="AE135" i="2"/>
  <c r="AE136" i="2"/>
  <c r="AE108"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Z21" i="13"/>
  <c r="AZ24" i="13"/>
  <c r="AV29" i="13"/>
  <c r="K31" i="13"/>
  <c r="AO34" i="13"/>
  <c r="E59" i="13"/>
  <c r="D63" i="13"/>
  <c r="B86" i="13"/>
  <c r="D46" i="13" s="1"/>
  <c r="C68" i="13"/>
  <c r="E69" i="13"/>
  <c r="C71" i="13"/>
  <c r="E72" i="13"/>
  <c r="C74" i="13"/>
  <c r="E75" i="13"/>
  <c r="C77" i="13"/>
  <c r="E78" i="13"/>
  <c r="C80" i="13"/>
  <c r="V40" i="13" s="1"/>
  <c r="E81" i="13"/>
  <c r="C83" i="13"/>
  <c r="X43" i="13" s="1"/>
  <c r="E84" i="13"/>
  <c r="C86" i="13"/>
  <c r="Y46" i="13" s="1"/>
  <c r="E87" i="13"/>
  <c r="AZ28" i="13"/>
  <c r="BH31" i="13"/>
  <c r="K34" i="13"/>
  <c r="AV34" i="13"/>
  <c r="K37" i="13"/>
  <c r="AO37" i="13"/>
  <c r="AK19" i="13"/>
  <c r="BA19" i="13" s="1"/>
  <c r="AK39" i="13"/>
  <c r="BA39" i="13" s="1"/>
  <c r="B62" i="13"/>
  <c r="D22" i="13" s="1"/>
  <c r="E63" i="13"/>
  <c r="D65" i="13"/>
  <c r="B68" i="13"/>
  <c r="E28" i="13" s="1"/>
  <c r="M28" i="13" s="1"/>
  <c r="B71" i="13"/>
  <c r="F31" i="13" s="1"/>
  <c r="B74" i="13"/>
  <c r="G34" i="13" s="1"/>
  <c r="B77" i="13"/>
  <c r="B80" i="13"/>
  <c r="F40" i="13" s="1"/>
  <c r="B83" i="13"/>
  <c r="C43" i="13" s="1"/>
  <c r="AH122" i="2"/>
  <c r="AH123" i="2"/>
  <c r="AH124" i="2"/>
  <c r="AH125" i="2"/>
  <c r="AH126" i="2"/>
  <c r="AH127" i="2"/>
  <c r="AH128" i="2"/>
  <c r="AH129" i="2"/>
  <c r="AH130" i="2"/>
  <c r="AH131" i="2"/>
  <c r="AH132" i="2"/>
  <c r="AH133" i="2"/>
  <c r="AH134" i="2"/>
  <c r="AH135" i="2"/>
  <c r="AH136" i="2"/>
  <c r="AH108"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B85" i="13"/>
  <c r="G45" i="13" s="1"/>
  <c r="D86" i="13"/>
  <c r="D60" i="13"/>
  <c r="C62" i="13"/>
  <c r="Y22" i="13" s="1"/>
  <c r="B64" i="13"/>
  <c r="D24" i="13" s="1"/>
  <c r="D68" i="13"/>
  <c r="D71" i="13"/>
  <c r="D74" i="13"/>
  <c r="D77" i="13"/>
  <c r="D80" i="13"/>
  <c r="D83" i="13"/>
  <c r="D87" i="13"/>
  <c r="AO21" i="13"/>
  <c r="AZ36" i="13"/>
  <c r="AZ37" i="13"/>
  <c r="AM23" i="13"/>
  <c r="BI23" i="13" s="1"/>
  <c r="AL24" i="13"/>
  <c r="BE24" i="13" s="1"/>
  <c r="AM36" i="13"/>
  <c r="BI36" i="13" s="1"/>
  <c r="C59" i="13"/>
  <c r="V19" i="13" s="1"/>
  <c r="E60" i="13"/>
  <c r="D62" i="13"/>
  <c r="C64" i="13"/>
  <c r="V24" i="13" s="1"/>
  <c r="D66" i="13"/>
  <c r="E68" i="13"/>
  <c r="E71" i="13"/>
  <c r="E74" i="13"/>
  <c r="E77" i="13"/>
  <c r="E80" i="13"/>
  <c r="E83" i="13"/>
  <c r="B60" i="13"/>
  <c r="F20" i="13" s="1"/>
  <c r="D61" i="13"/>
  <c r="B63" i="13"/>
  <c r="F23" i="13" s="1"/>
  <c r="D64" i="13"/>
  <c r="B66" i="13"/>
  <c r="G26" i="13" s="1"/>
  <c r="D67" i="13"/>
  <c r="B69" i="13"/>
  <c r="C29" i="13" s="1"/>
  <c r="D70" i="13"/>
  <c r="B72" i="13"/>
  <c r="D32" i="13" s="1"/>
  <c r="D73" i="13"/>
  <c r="B75" i="13"/>
  <c r="D35" i="13" s="1"/>
  <c r="D76" i="13"/>
  <c r="B78" i="13"/>
  <c r="C38" i="13" s="1"/>
  <c r="D79" i="13"/>
  <c r="B81" i="13"/>
  <c r="B41" i="13" s="1"/>
  <c r="L41" i="13" s="1"/>
  <c r="D82" i="13"/>
  <c r="B84" i="13"/>
  <c r="C44" i="13" s="1"/>
  <c r="D85" i="13"/>
  <c r="B87" i="13"/>
  <c r="B47" i="13" s="1"/>
  <c r="AZ33" i="13"/>
  <c r="BH35" i="13"/>
  <c r="BH36" i="13"/>
  <c r="AM35" i="13"/>
  <c r="BI35" i="13" s="1"/>
  <c r="AK40" i="13"/>
  <c r="AL47" i="13"/>
  <c r="BE47" i="13" s="1"/>
  <c r="B59" i="13"/>
  <c r="D19" i="13" s="1"/>
  <c r="B61" i="13"/>
  <c r="C21" i="13" s="1"/>
  <c r="E62" i="13"/>
  <c r="E66" i="13"/>
  <c r="D69" i="13"/>
  <c r="D72" i="13"/>
  <c r="D75" i="13"/>
  <c r="D78" i="13"/>
  <c r="D81" i="13"/>
  <c r="D84" i="13"/>
  <c r="C66" i="13"/>
  <c r="E67" i="13"/>
  <c r="C69" i="13"/>
  <c r="U29" i="13" s="1"/>
  <c r="E70" i="13"/>
  <c r="C72" i="13"/>
  <c r="V32" i="13" s="1"/>
  <c r="E73" i="13"/>
  <c r="C75" i="13"/>
  <c r="X35" i="13" s="1"/>
  <c r="E76" i="13"/>
  <c r="C78" i="13"/>
  <c r="Y38" i="13" s="1"/>
  <c r="E79" i="13"/>
  <c r="C81" i="13"/>
  <c r="E82" i="13"/>
  <c r="C84" i="13"/>
  <c r="E85" i="13"/>
  <c r="C87" i="13"/>
  <c r="AZ31" i="13"/>
  <c r="BH37" i="13"/>
  <c r="D59" i="13"/>
  <c r="C61" i="13"/>
  <c r="U21" i="13" s="1"/>
  <c r="C63" i="13"/>
  <c r="B65" i="13"/>
  <c r="G25" i="13" s="1"/>
  <c r="B67" i="13"/>
  <c r="B27" i="13" s="1"/>
  <c r="L27" i="13" s="1"/>
  <c r="B70" i="13"/>
  <c r="B30" i="13" s="1"/>
  <c r="B73" i="13"/>
  <c r="D33" i="13" s="1"/>
  <c r="B76" i="13"/>
  <c r="G36" i="13" s="1"/>
  <c r="B79" i="13"/>
  <c r="F39" i="13" s="1"/>
  <c r="B82" i="13"/>
  <c r="F42" i="13" s="1"/>
  <c r="C85" i="13"/>
  <c r="U45" i="13" s="1"/>
  <c r="F34" i="13"/>
  <c r="E34" i="13"/>
  <c r="M34" i="13" s="1"/>
  <c r="E35" i="13"/>
  <c r="M35" i="13" s="1"/>
  <c r="F45" i="13"/>
  <c r="E26" i="13"/>
  <c r="M26" i="13" s="1"/>
  <c r="F35" i="13"/>
  <c r="C26" i="13"/>
  <c r="F26" i="13"/>
  <c r="B29" i="13"/>
  <c r="B34" i="13"/>
  <c r="L34" i="13" s="1"/>
  <c r="E29" i="13"/>
  <c r="B45" i="13"/>
  <c r="C41" i="13"/>
  <c r="C25" i="13"/>
  <c r="S27" i="13"/>
  <c r="AI27" i="13" s="1"/>
  <c r="K27" i="13"/>
  <c r="BD19" i="13"/>
  <c r="BH19" i="13"/>
  <c r="AZ19" i="13"/>
  <c r="BD25" i="13"/>
  <c r="AZ25" i="13"/>
  <c r="AV25" i="13"/>
  <c r="BD22" i="13"/>
  <c r="BH22" i="13"/>
  <c r="AZ22" i="13"/>
  <c r="S23" i="13"/>
  <c r="AI23" i="13" s="1"/>
  <c r="K23" i="13"/>
  <c r="K25" i="13"/>
  <c r="AV39" i="13"/>
  <c r="AO39" i="13"/>
  <c r="BH39" i="13"/>
  <c r="AV44" i="13"/>
  <c r="BH44" i="13"/>
  <c r="AZ44" i="13"/>
  <c r="AO44" i="13"/>
  <c r="BD44" i="13"/>
  <c r="B24" i="13"/>
  <c r="F24" i="13"/>
  <c r="S20" i="13"/>
  <c r="AI20" i="13" s="1"/>
  <c r="K20" i="13"/>
  <c r="AO25" i="13"/>
  <c r="S32" i="13"/>
  <c r="AI32" i="13" s="1"/>
  <c r="K32" i="13"/>
  <c r="AV40" i="13"/>
  <c r="BD40" i="13"/>
  <c r="AZ40" i="13"/>
  <c r="BH40" i="13"/>
  <c r="AO40" i="13"/>
  <c r="K42" i="13"/>
  <c r="S42" i="13"/>
  <c r="AI42" i="13" s="1"/>
  <c r="AK42" i="13"/>
  <c r="BA42" i="13" s="1"/>
  <c r="AJ42" i="13"/>
  <c r="AW42" i="13" s="1"/>
  <c r="BH25" i="13"/>
  <c r="AV41" i="13"/>
  <c r="BH41" i="13"/>
  <c r="AZ41" i="13"/>
  <c r="AO41" i="13"/>
  <c r="BD41" i="13"/>
  <c r="AK41" i="13"/>
  <c r="BA41" i="13" s="1"/>
  <c r="G41" i="13"/>
  <c r="AJ41" i="13"/>
  <c r="AW41" i="13" s="1"/>
  <c r="AV19" i="13"/>
  <c r="AO22" i="13"/>
  <c r="AZ39" i="13"/>
  <c r="AV46" i="13"/>
  <c r="BH46" i="13"/>
  <c r="F28" i="13"/>
  <c r="E32" i="13"/>
  <c r="M32" i="13" s="1"/>
  <c r="U37" i="13"/>
  <c r="F44" i="13"/>
  <c r="B44" i="13"/>
  <c r="L44" i="13" s="1"/>
  <c r="G44" i="13"/>
  <c r="AM19" i="13"/>
  <c r="BI19" i="13" s="1"/>
  <c r="AL19" i="13"/>
  <c r="BE19" i="13" s="1"/>
  <c r="AK27" i="13"/>
  <c r="BA27" i="13" s="1"/>
  <c r="K22" i="13"/>
  <c r="AJ27" i="13"/>
  <c r="AW27" i="13" s="1"/>
  <c r="K41" i="13"/>
  <c r="K19" i="13"/>
  <c r="AO19" i="13"/>
  <c r="S30" i="13"/>
  <c r="AI30" i="13" s="1"/>
  <c r="K30" i="13"/>
  <c r="F32" i="13"/>
  <c r="BE37" i="13"/>
  <c r="G40" i="13"/>
  <c r="S26" i="13"/>
  <c r="AI26" i="13" s="1"/>
  <c r="K26" i="13"/>
  <c r="K38" i="13"/>
  <c r="S38" i="13"/>
  <c r="AI38" i="13" s="1"/>
  <c r="AK38" i="13"/>
  <c r="BA38" i="13" s="1"/>
  <c r="AJ38" i="13"/>
  <c r="BH33" i="13"/>
  <c r="AO35" i="13"/>
  <c r="AV35" i="13"/>
  <c r="G19" i="13"/>
  <c r="C32" i="13"/>
  <c r="AQ19" i="13"/>
  <c r="BB19" i="13" s="1"/>
  <c r="BH24" i="13"/>
  <c r="D27" i="13"/>
  <c r="AV28" i="13"/>
  <c r="AV33" i="13"/>
  <c r="AV36" i="13"/>
  <c r="BH47" i="13"/>
  <c r="BD47" i="13"/>
  <c r="AV47" i="13"/>
  <c r="AO47" i="13"/>
  <c r="S45" i="13"/>
  <c r="AI45" i="13" s="1"/>
  <c r="K45" i="13"/>
  <c r="AK45" i="13"/>
  <c r="AJ45" i="13"/>
  <c r="AJ47" i="13"/>
  <c r="G47" i="13"/>
  <c r="B43" i="13"/>
  <c r="L43" i="13" s="1"/>
  <c r="G32" i="13"/>
  <c r="AM44" i="13"/>
  <c r="BI44" i="13" s="1"/>
  <c r="AL44" i="13"/>
  <c r="BE44" i="13" s="1"/>
  <c r="F47" i="13"/>
  <c r="AK25" i="13"/>
  <c r="AO28" i="13"/>
  <c r="K33" i="13"/>
  <c r="AO33" i="13"/>
  <c r="K35" i="13"/>
  <c r="AO36" i="13"/>
  <c r="K24" i="13"/>
  <c r="AO24" i="13"/>
  <c r="AV24" i="13"/>
  <c r="AJ26" i="13"/>
  <c r="AW26" i="13" s="1"/>
  <c r="K28" i="13"/>
  <c r="BH29" i="13"/>
  <c r="AO31" i="13"/>
  <c r="AV31" i="13"/>
  <c r="AL32" i="13"/>
  <c r="BE32" i="13" s="1"/>
  <c r="BH34" i="13"/>
  <c r="AZ35" i="13"/>
  <c r="K36" i="13"/>
  <c r="AJ36" i="13"/>
  <c r="AW36" i="13" s="1"/>
  <c r="AV43" i="13"/>
  <c r="BD43" i="13"/>
  <c r="AO43" i="13"/>
  <c r="AK47" i="13"/>
  <c r="AZ47" i="13"/>
  <c r="C35" i="13"/>
  <c r="G35" i="13"/>
  <c r="AK43" i="13"/>
  <c r="BA43" i="13" s="1"/>
  <c r="G43" i="13"/>
  <c r="E43" i="13"/>
  <c r="M43" i="13" s="1"/>
  <c r="C34" i="13"/>
  <c r="AL41" i="13"/>
  <c r="BE41" i="13" s="1"/>
  <c r="AJ46" i="13"/>
  <c r="AW46" i="13" s="1"/>
  <c r="AK44" i="13"/>
  <c r="BA44" i="13" s="1"/>
  <c r="Z134" i="2"/>
  <c r="AA149" i="13" s="1"/>
  <c r="Z130" i="2"/>
  <c r="AA145" i="13" s="1"/>
  <c r="Z126" i="2"/>
  <c r="AA141" i="13" s="1"/>
  <c r="Z122" i="2"/>
  <c r="AA137" i="13" s="1"/>
  <c r="Z118" i="2"/>
  <c r="AA133" i="13" s="1"/>
  <c r="Z114" i="2"/>
  <c r="AA129" i="13" s="1"/>
  <c r="Y25" i="13" s="1"/>
  <c r="Z110" i="2"/>
  <c r="AA125" i="13" s="1"/>
  <c r="Y135" i="2"/>
  <c r="Z150" i="13" s="1"/>
  <c r="Y131" i="2"/>
  <c r="Z146" i="13" s="1"/>
  <c r="X42" i="13" s="1"/>
  <c r="Y127" i="2"/>
  <c r="Z142" i="13" s="1"/>
  <c r="Y123" i="2"/>
  <c r="Z138" i="13" s="1"/>
  <c r="Y119" i="2"/>
  <c r="Z134" i="13" s="1"/>
  <c r="X30" i="13" s="1"/>
  <c r="Y115" i="2"/>
  <c r="Z130" i="13" s="1"/>
  <c r="Y111" i="2"/>
  <c r="Z126" i="13" s="1"/>
  <c r="W136" i="2"/>
  <c r="W132" i="2"/>
  <c r="X147" i="13" s="1"/>
  <c r="W128" i="2"/>
  <c r="X143" i="13" s="1"/>
  <c r="W124" i="2"/>
  <c r="X139" i="13" s="1"/>
  <c r="W120" i="2"/>
  <c r="W116" i="2"/>
  <c r="W112" i="2"/>
  <c r="X127" i="13" s="1"/>
  <c r="V133" i="2"/>
  <c r="V129" i="2"/>
  <c r="V125" i="2"/>
  <c r="W140" i="13" s="1"/>
  <c r="U36" i="13" s="1"/>
  <c r="V121" i="2"/>
  <c r="V117" i="2"/>
  <c r="W132" i="13" s="1"/>
  <c r="V113" i="2"/>
  <c r="V109" i="2"/>
  <c r="W124" i="13" s="1"/>
  <c r="U20" i="13" s="1"/>
  <c r="T134" i="2"/>
  <c r="U149" i="13" s="1"/>
  <c r="T130" i="2"/>
  <c r="T126" i="2"/>
  <c r="U141" i="13" s="1"/>
  <c r="T122" i="2"/>
  <c r="U137" i="13" s="1"/>
  <c r="T118" i="2"/>
  <c r="U133" i="13" s="1"/>
  <c r="T114" i="2"/>
  <c r="U129" i="13" s="1"/>
  <c r="T110" i="2"/>
  <c r="U125" i="13" s="1"/>
  <c r="S135" i="2"/>
  <c r="T150" i="13" s="1"/>
  <c r="AQ46" i="13" s="1"/>
  <c r="BB46" i="13" s="1"/>
  <c r="S131" i="2"/>
  <c r="S127" i="2"/>
  <c r="S123" i="2"/>
  <c r="S119" i="2"/>
  <c r="T134" i="13" s="1"/>
  <c r="AQ30" i="13" s="1"/>
  <c r="S115" i="2"/>
  <c r="S111" i="2"/>
  <c r="T126" i="13" s="1"/>
  <c r="AQ22" i="13" s="1"/>
  <c r="BB22" i="13" s="1"/>
  <c r="Z133" i="2"/>
  <c r="AA148" i="13" s="1"/>
  <c r="Z129" i="2"/>
  <c r="AA144" i="13" s="1"/>
  <c r="Z125" i="2"/>
  <c r="AA140" i="13" s="1"/>
  <c r="Y36" i="13" s="1"/>
  <c r="Z121" i="2"/>
  <c r="AA136" i="13" s="1"/>
  <c r="Y32" i="13" s="1"/>
  <c r="Z117" i="2"/>
  <c r="AA132" i="13" s="1"/>
  <c r="Z113" i="2"/>
  <c r="AA128" i="13" s="1"/>
  <c r="Z109" i="2"/>
  <c r="AA124" i="13" s="1"/>
  <c r="Y134" i="2"/>
  <c r="Z149" i="13" s="1"/>
  <c r="Y130" i="2"/>
  <c r="Z145" i="13" s="1"/>
  <c r="X41" i="13" s="1"/>
  <c r="Y126" i="2"/>
  <c r="Z141" i="13" s="1"/>
  <c r="Y122" i="2"/>
  <c r="Z137" i="13" s="1"/>
  <c r="X33" i="13" s="1"/>
  <c r="Y118" i="2"/>
  <c r="Z133" i="13" s="1"/>
  <c r="X29" i="13" s="1"/>
  <c r="Y114" i="2"/>
  <c r="Z129" i="13" s="1"/>
  <c r="X25" i="13" s="1"/>
  <c r="Y110" i="2"/>
  <c r="Z125" i="13" s="1"/>
  <c r="W135" i="2"/>
  <c r="X150" i="13" s="1"/>
  <c r="W131" i="2"/>
  <c r="X146" i="13" s="1"/>
  <c r="W127" i="2"/>
  <c r="W123" i="2"/>
  <c r="X138" i="13" s="1"/>
  <c r="W119" i="2"/>
  <c r="X134" i="13" s="1"/>
  <c r="W115" i="2"/>
  <c r="W111" i="2"/>
  <c r="V136" i="2"/>
  <c r="W151" i="13" s="1"/>
  <c r="V132" i="2"/>
  <c r="W147" i="13" s="1"/>
  <c r="V128" i="2"/>
  <c r="W143" i="13" s="1"/>
  <c r="U39" i="13" s="1"/>
  <c r="V124" i="2"/>
  <c r="V120" i="2"/>
  <c r="W135" i="13" s="1"/>
  <c r="V116" i="2"/>
  <c r="W131" i="13" s="1"/>
  <c r="U27" i="13" s="1"/>
  <c r="V112" i="2"/>
  <c r="T133" i="2"/>
  <c r="U148" i="13" s="1"/>
  <c r="T129" i="2"/>
  <c r="U144" i="13" s="1"/>
  <c r="T125" i="2"/>
  <c r="U140" i="13" s="1"/>
  <c r="T121" i="2"/>
  <c r="T117" i="2"/>
  <c r="U132" i="13" s="1"/>
  <c r="T113" i="2"/>
  <c r="T109" i="2"/>
  <c r="S134" i="2"/>
  <c r="S130" i="2"/>
  <c r="T145" i="13" s="1"/>
  <c r="S126" i="2"/>
  <c r="T141" i="13" s="1"/>
  <c r="S122" i="2"/>
  <c r="S118" i="2"/>
  <c r="S109" i="2"/>
  <c r="T124" i="13" s="1"/>
  <c r="S114" i="2"/>
  <c r="T129" i="13" s="1"/>
  <c r="S121" i="2"/>
  <c r="T136" i="13" s="1"/>
  <c r="S129" i="2"/>
  <c r="T116" i="2"/>
  <c r="U131" i="13" s="1"/>
  <c r="T124" i="2"/>
  <c r="U139" i="13" s="1"/>
  <c r="T132" i="2"/>
  <c r="U147" i="13" s="1"/>
  <c r="V111" i="2"/>
  <c r="W126" i="13" s="1"/>
  <c r="V119" i="2"/>
  <c r="V127" i="2"/>
  <c r="W142" i="13" s="1"/>
  <c r="V135" i="2"/>
  <c r="W114" i="2"/>
  <c r="X129" i="13" s="1"/>
  <c r="V25" i="13" s="1"/>
  <c r="W122" i="2"/>
  <c r="W130" i="2"/>
  <c r="X145" i="13" s="1"/>
  <c r="Y109" i="2"/>
  <c r="Z124" i="13" s="1"/>
  <c r="X20" i="13" s="1"/>
  <c r="Y117" i="2"/>
  <c r="Z132" i="13" s="1"/>
  <c r="Y125" i="2"/>
  <c r="Z140" i="13" s="1"/>
  <c r="X36" i="13" s="1"/>
  <c r="Y133" i="2"/>
  <c r="Z148" i="13" s="1"/>
  <c r="Z112" i="2"/>
  <c r="AA127" i="13" s="1"/>
  <c r="Z120" i="2"/>
  <c r="AA135" i="13" s="1"/>
  <c r="Z128" i="2"/>
  <c r="AA143" i="13" s="1"/>
  <c r="AQ39" i="13" s="1"/>
  <c r="BB39" i="13" s="1"/>
  <c r="Z136" i="2"/>
  <c r="AA151" i="13" s="1"/>
  <c r="S110" i="2"/>
  <c r="S116" i="2"/>
  <c r="T131" i="13" s="1"/>
  <c r="S124" i="2"/>
  <c r="S132" i="2"/>
  <c r="T147" i="13" s="1"/>
  <c r="T111" i="2"/>
  <c r="U126" i="13" s="1"/>
  <c r="T119" i="2"/>
  <c r="U134" i="13" s="1"/>
  <c r="T127" i="2"/>
  <c r="U142" i="13" s="1"/>
  <c r="T135" i="2"/>
  <c r="U150" i="13" s="1"/>
  <c r="V114" i="2"/>
  <c r="V122" i="2"/>
  <c r="W137" i="13" s="1"/>
  <c r="U33" i="13" s="1"/>
  <c r="V130" i="2"/>
  <c r="W145" i="13" s="1"/>
  <c r="W109" i="2"/>
  <c r="X124" i="13" s="1"/>
  <c r="V20" i="13" s="1"/>
  <c r="W117" i="2"/>
  <c r="X132" i="13" s="1"/>
  <c r="W125" i="2"/>
  <c r="X140" i="13" s="1"/>
  <c r="V36" i="13" s="1"/>
  <c r="W133" i="2"/>
  <c r="X148" i="13" s="1"/>
  <c r="Y112" i="2"/>
  <c r="Z127" i="13" s="1"/>
  <c r="Y120" i="2"/>
  <c r="Z135" i="13" s="1"/>
  <c r="Y128" i="2"/>
  <c r="Z143" i="13" s="1"/>
  <c r="X39" i="13" s="1"/>
  <c r="Y136" i="2"/>
  <c r="Z151" i="13" s="1"/>
  <c r="X47" i="13" s="1"/>
  <c r="Z115" i="2"/>
  <c r="AA130" i="13" s="1"/>
  <c r="Z123" i="2"/>
  <c r="AA138" i="13" s="1"/>
  <c r="Z131" i="2"/>
  <c r="AA146" i="13" s="1"/>
  <c r="S112" i="2"/>
  <c r="T127" i="13" s="1"/>
  <c r="S117" i="2"/>
  <c r="S125" i="2"/>
  <c r="S133" i="2"/>
  <c r="T148" i="13" s="1"/>
  <c r="T112" i="2"/>
  <c r="U127" i="13" s="1"/>
  <c r="T120" i="2"/>
  <c r="T128" i="2"/>
  <c r="T136" i="2"/>
  <c r="U151" i="13" s="1"/>
  <c r="V115" i="2"/>
  <c r="W130" i="13" s="1"/>
  <c r="U26" i="13" s="1"/>
  <c r="V123" i="2"/>
  <c r="V131" i="2"/>
  <c r="W110" i="2"/>
  <c r="X125" i="13" s="1"/>
  <c r="W118" i="2"/>
  <c r="X133" i="13" s="1"/>
  <c r="W126" i="2"/>
  <c r="W134" i="2"/>
  <c r="X149" i="13" s="1"/>
  <c r="V45" i="13" s="1"/>
  <c r="Y113" i="2"/>
  <c r="Z128" i="13" s="1"/>
  <c r="Y121" i="2"/>
  <c r="Z136" i="13" s="1"/>
  <c r="Y129" i="2"/>
  <c r="Z144" i="13" s="1"/>
  <c r="X40" i="13" s="1"/>
  <c r="Z116" i="2"/>
  <c r="AA131" i="13" s="1"/>
  <c r="Y27" i="13" s="1"/>
  <c r="Z124" i="2"/>
  <c r="AA139" i="13" s="1"/>
  <c r="Z132" i="2"/>
  <c r="AA147" i="13" s="1"/>
  <c r="T77" i="21" l="1"/>
  <c r="V77" i="21" s="1"/>
  <c r="F5" i="29"/>
  <c r="T78" i="21"/>
  <c r="V78" i="21" s="1"/>
  <c r="F6" i="29"/>
  <c r="T76" i="21"/>
  <c r="V76" i="21" s="1"/>
  <c r="F4" i="29"/>
  <c r="T75" i="21"/>
  <c r="V75" i="21" s="1"/>
  <c r="F3" i="29"/>
  <c r="P53" i="27"/>
  <c r="W78" i="27" s="1"/>
  <c r="P52" i="27"/>
  <c r="W77" i="27" s="1"/>
  <c r="P51" i="27"/>
  <c r="W76" i="27" s="1"/>
  <c r="P53" i="26"/>
  <c r="W78" i="26" s="1"/>
  <c r="P52" i="26"/>
  <c r="W77" i="26" s="1"/>
  <c r="P51" i="26"/>
  <c r="W76" i="26" s="1"/>
  <c r="P51" i="21"/>
  <c r="W76" i="21" s="1"/>
  <c r="P52" i="21"/>
  <c r="W77" i="21" s="1"/>
  <c r="P53" i="21"/>
  <c r="W78" i="21" s="1"/>
  <c r="P53" i="20"/>
  <c r="W78" i="20" s="1"/>
  <c r="P52" i="20"/>
  <c r="W77" i="20" s="1"/>
  <c r="C47" i="13"/>
  <c r="C24" i="13"/>
  <c r="B35" i="13"/>
  <c r="L35" i="13" s="1"/>
  <c r="G38" i="13"/>
  <c r="B32" i="13"/>
  <c r="L32" i="13" s="1"/>
  <c r="D34" i="13"/>
  <c r="D38" i="13"/>
  <c r="Y47" i="13"/>
  <c r="U38" i="13"/>
  <c r="D44" i="13"/>
  <c r="E44" i="13"/>
  <c r="M44" i="13" s="1"/>
  <c r="E24" i="13"/>
  <c r="G29" i="13"/>
  <c r="B38" i="13"/>
  <c r="L38" i="13" s="1"/>
  <c r="BE40" i="13"/>
  <c r="AL51" i="13"/>
  <c r="BI30" i="13"/>
  <c r="AM52" i="13"/>
  <c r="BA30" i="13"/>
  <c r="AK52" i="13"/>
  <c r="BE45" i="13"/>
  <c r="BE50" i="13" s="1"/>
  <c r="AL50" i="13"/>
  <c r="E38" i="13"/>
  <c r="G24" i="13"/>
  <c r="BA25" i="13"/>
  <c r="AK53" i="13"/>
  <c r="F43" i="13"/>
  <c r="BA45" i="13"/>
  <c r="AK50" i="13"/>
  <c r="E45" i="13"/>
  <c r="F38" i="13"/>
  <c r="D45" i="13"/>
  <c r="L30" i="13"/>
  <c r="BI25" i="13"/>
  <c r="AM53" i="13"/>
  <c r="AW30" i="13"/>
  <c r="AJ52" i="13"/>
  <c r="BI40" i="13"/>
  <c r="AM51" i="13"/>
  <c r="E36" i="13"/>
  <c r="M36" i="13" s="1"/>
  <c r="L45" i="13"/>
  <c r="B50" i="13"/>
  <c r="G50" i="13"/>
  <c r="AW25" i="13"/>
  <c r="AJ53" i="13"/>
  <c r="BI45" i="13"/>
  <c r="AM50" i="13"/>
  <c r="BE30" i="13"/>
  <c r="BE52" i="13" s="1"/>
  <c r="AL52" i="13"/>
  <c r="AW40" i="13"/>
  <c r="AJ51" i="13"/>
  <c r="B37" i="13"/>
  <c r="L37" i="13" s="1"/>
  <c r="AW45" i="13"/>
  <c r="AJ50" i="13"/>
  <c r="BB30" i="13"/>
  <c r="D43" i="13"/>
  <c r="E19" i="13"/>
  <c r="M19" i="13" s="1"/>
  <c r="F27" i="13"/>
  <c r="D37" i="13"/>
  <c r="BA40" i="13"/>
  <c r="AK51" i="13"/>
  <c r="BE25" i="13"/>
  <c r="AL53" i="13"/>
  <c r="M24" i="13"/>
  <c r="M29" i="13"/>
  <c r="L29" i="13"/>
  <c r="L24" i="13"/>
  <c r="C28" i="13"/>
  <c r="E30" i="13"/>
  <c r="D30" i="13"/>
  <c r="BI38" i="13"/>
  <c r="D28" i="13"/>
  <c r="AZ46" i="13"/>
  <c r="C37" i="13"/>
  <c r="AW38" i="13"/>
  <c r="F30" i="13"/>
  <c r="AO46" i="13"/>
  <c r="G30" i="13"/>
  <c r="F22" i="13"/>
  <c r="G22" i="13"/>
  <c r="C30" i="13"/>
  <c r="E37" i="13"/>
  <c r="M37" i="13" s="1"/>
  <c r="M38" i="13"/>
  <c r="AX48" i="13"/>
  <c r="N48" i="13"/>
  <c r="Q48" i="13"/>
  <c r="X37" i="13"/>
  <c r="E40" i="13"/>
  <c r="B33" i="13"/>
  <c r="L33" i="13" s="1"/>
  <c r="C46" i="13"/>
  <c r="C33" i="13"/>
  <c r="E46" i="13"/>
  <c r="M46" i="13" s="1"/>
  <c r="Y35" i="13"/>
  <c r="X28" i="13"/>
  <c r="X45" i="13"/>
  <c r="U28" i="13"/>
  <c r="D39" i="13"/>
  <c r="C36" i="13"/>
  <c r="G27" i="13"/>
  <c r="B40" i="13"/>
  <c r="C27" i="13"/>
  <c r="G46" i="13"/>
  <c r="C22" i="13"/>
  <c r="V28" i="13"/>
  <c r="B39" i="13"/>
  <c r="E39" i="13"/>
  <c r="X31" i="13"/>
  <c r="X26" i="13"/>
  <c r="C40" i="13"/>
  <c r="F46" i="13"/>
  <c r="E27" i="13"/>
  <c r="M27" i="13" s="1"/>
  <c r="X23" i="13"/>
  <c r="Y31" i="13"/>
  <c r="V34" i="13"/>
  <c r="G20" i="13"/>
  <c r="D40" i="13"/>
  <c r="B46" i="13"/>
  <c r="L46" i="13" s="1"/>
  <c r="X32" i="13"/>
  <c r="Y34" i="13"/>
  <c r="U43" i="13"/>
  <c r="Y28" i="13"/>
  <c r="X34" i="13"/>
  <c r="B28" i="13"/>
  <c r="L28" i="13" s="1"/>
  <c r="F37" i="13"/>
  <c r="G37" i="13"/>
  <c r="X128" i="2"/>
  <c r="Y143" i="13" s="1"/>
  <c r="W39" i="13" s="1"/>
  <c r="Y41" i="13"/>
  <c r="C20" i="13"/>
  <c r="B23" i="13"/>
  <c r="L23" i="13" s="1"/>
  <c r="B20" i="13"/>
  <c r="L20" i="13" s="1"/>
  <c r="D42" i="13"/>
  <c r="B25" i="13"/>
  <c r="U41" i="13"/>
  <c r="Y44" i="13"/>
  <c r="E20" i="13"/>
  <c r="M20" i="13" s="1"/>
  <c r="D20" i="13"/>
  <c r="C23" i="13"/>
  <c r="B42" i="13"/>
  <c r="L42" i="13" s="1"/>
  <c r="W19" i="13"/>
  <c r="O19" i="13" s="1"/>
  <c r="V44" i="13"/>
  <c r="E42" i="13"/>
  <c r="M42" i="13" s="1"/>
  <c r="D23" i="13"/>
  <c r="G23" i="13"/>
  <c r="E23" i="13"/>
  <c r="M23" i="13" s="1"/>
  <c r="F25" i="13"/>
  <c r="U114" i="2"/>
  <c r="V129" i="13" s="1"/>
  <c r="AP25" i="13" s="1"/>
  <c r="X24" i="13"/>
  <c r="X44" i="13"/>
  <c r="U47" i="13"/>
  <c r="X38" i="13"/>
  <c r="G31" i="13"/>
  <c r="G28" i="13"/>
  <c r="G53" i="13" s="1"/>
  <c r="G42" i="13"/>
  <c r="G51" i="13" s="1"/>
  <c r="X22" i="13"/>
  <c r="F36" i="13"/>
  <c r="B21" i="13"/>
  <c r="L21" i="13" s="1"/>
  <c r="X21" i="13"/>
  <c r="C31" i="13"/>
  <c r="U133" i="2"/>
  <c r="V148" i="13" s="1"/>
  <c r="AP44" i="13" s="1"/>
  <c r="AX44" i="13" s="1"/>
  <c r="AQ32" i="13"/>
  <c r="BB32" i="13" s="1"/>
  <c r="AQ41" i="13"/>
  <c r="BB41" i="13" s="1"/>
  <c r="B36" i="13"/>
  <c r="L36" i="13" s="1"/>
  <c r="G21" i="13"/>
  <c r="E21" i="13"/>
  <c r="M21" i="13" s="1"/>
  <c r="X132" i="2"/>
  <c r="Y147" i="13" s="1"/>
  <c r="W43" i="13" s="1"/>
  <c r="O43" i="13" s="1"/>
  <c r="Q43" i="13" s="1"/>
  <c r="V21" i="13"/>
  <c r="U22" i="13"/>
  <c r="D36" i="13"/>
  <c r="D31" i="13"/>
  <c r="G33" i="13"/>
  <c r="E33" i="13"/>
  <c r="M33" i="13" s="1"/>
  <c r="D21" i="13"/>
  <c r="BI47" i="13"/>
  <c r="F21" i="13"/>
  <c r="F33" i="13"/>
  <c r="X134" i="2"/>
  <c r="Y149" i="13" s="1"/>
  <c r="W45" i="13" s="1"/>
  <c r="X130" i="2"/>
  <c r="Y145" i="13" s="1"/>
  <c r="W41" i="13" s="1"/>
  <c r="O41" i="13" s="1"/>
  <c r="AQ37" i="13"/>
  <c r="BB37" i="13" s="1"/>
  <c r="AQ20" i="13"/>
  <c r="BB20" i="13" s="1"/>
  <c r="AQ25" i="13"/>
  <c r="U116" i="2"/>
  <c r="V131" i="13" s="1"/>
  <c r="T27" i="13" s="1"/>
  <c r="N27" i="13" s="1"/>
  <c r="P27" i="13" s="1"/>
  <c r="V35" i="13"/>
  <c r="V30" i="13"/>
  <c r="D47" i="13"/>
  <c r="E47" i="13"/>
  <c r="F41" i="13"/>
  <c r="F51" i="13" s="1"/>
  <c r="D41" i="13"/>
  <c r="D29" i="13"/>
  <c r="F29" i="13"/>
  <c r="B26" i="13"/>
  <c r="L26" i="13" s="1"/>
  <c r="D26" i="13"/>
  <c r="E22" i="13"/>
  <c r="M22" i="13" s="1"/>
  <c r="B22" i="13"/>
  <c r="L22" i="13" s="1"/>
  <c r="X19" i="13"/>
  <c r="T19" i="13"/>
  <c r="N19" i="13" s="1"/>
  <c r="U128" i="2"/>
  <c r="V143" i="13" s="1"/>
  <c r="AP39" i="13" s="1"/>
  <c r="AX39" i="13" s="1"/>
  <c r="U143" i="13"/>
  <c r="X120" i="2"/>
  <c r="Y135" i="13" s="1"/>
  <c r="W31" i="13" s="1"/>
  <c r="O31" i="13" s="1"/>
  <c r="X135" i="13"/>
  <c r="X118" i="2"/>
  <c r="Y133" i="13" s="1"/>
  <c r="W29" i="13" s="1"/>
  <c r="O29" i="13" s="1"/>
  <c r="U112" i="2"/>
  <c r="V127" i="13" s="1"/>
  <c r="T23" i="13" s="1"/>
  <c r="N23" i="13" s="1"/>
  <c r="U120" i="2"/>
  <c r="V135" i="13" s="1"/>
  <c r="T31" i="13" s="1"/>
  <c r="N31" i="13" s="1"/>
  <c r="U135" i="13"/>
  <c r="AQ43" i="13"/>
  <c r="BB43" i="13" s="1"/>
  <c r="U134" i="2"/>
  <c r="V149" i="13" s="1"/>
  <c r="AP45" i="13" s="1"/>
  <c r="T149" i="13"/>
  <c r="AQ45" i="13" s="1"/>
  <c r="Y24" i="13"/>
  <c r="U130" i="2"/>
  <c r="V145" i="13" s="1"/>
  <c r="T41" i="13" s="1"/>
  <c r="U145" i="13"/>
  <c r="AQ47" i="13"/>
  <c r="Y39" i="13"/>
  <c r="V39" i="13"/>
  <c r="AQ23" i="13"/>
  <c r="BB23" i="13" s="1"/>
  <c r="C45" i="13"/>
  <c r="U31" i="13"/>
  <c r="AQ31" i="13"/>
  <c r="BB31" i="13" s="1"/>
  <c r="Y20" i="13"/>
  <c r="X110" i="2"/>
  <c r="Y125" i="13" s="1"/>
  <c r="U136" i="2"/>
  <c r="V151" i="13" s="1"/>
  <c r="T47" i="13" s="1"/>
  <c r="N47" i="13" s="1"/>
  <c r="X131" i="2"/>
  <c r="Y146" i="13" s="1"/>
  <c r="W42" i="13" s="1"/>
  <c r="O42" i="13" s="1"/>
  <c r="W146" i="13"/>
  <c r="U42" i="13" s="1"/>
  <c r="X114" i="2"/>
  <c r="Y129" i="13" s="1"/>
  <c r="W25" i="13" s="1"/>
  <c r="W129" i="13"/>
  <c r="U25" i="13" s="1"/>
  <c r="U124" i="2"/>
  <c r="V139" i="13" s="1"/>
  <c r="T35" i="13" s="1"/>
  <c r="N35" i="13" s="1"/>
  <c r="P35" i="13" s="1"/>
  <c r="T139" i="13"/>
  <c r="X122" i="2"/>
  <c r="Y137" i="13" s="1"/>
  <c r="W33" i="13" s="1"/>
  <c r="O33" i="13" s="1"/>
  <c r="Q33" i="13" s="1"/>
  <c r="X137" i="13"/>
  <c r="U109" i="2"/>
  <c r="V124" i="13" s="1"/>
  <c r="T20" i="13" s="1"/>
  <c r="U124" i="13"/>
  <c r="X127" i="2"/>
  <c r="Y142" i="13" s="1"/>
  <c r="W38" i="13" s="1"/>
  <c r="X142" i="13"/>
  <c r="U115" i="2"/>
  <c r="V130" i="13" s="1"/>
  <c r="T26" i="13" s="1"/>
  <c r="N26" i="13" s="1"/>
  <c r="P26" i="13" s="1"/>
  <c r="T130" i="13"/>
  <c r="AQ26" i="13" s="1"/>
  <c r="BB26" i="13" s="1"/>
  <c r="X129" i="2"/>
  <c r="Y144" i="13" s="1"/>
  <c r="W144" i="13"/>
  <c r="U40" i="13" s="1"/>
  <c r="Y43" i="13"/>
  <c r="B31" i="13"/>
  <c r="L31" i="13" s="1"/>
  <c r="E31" i="13"/>
  <c r="M31" i="13" s="1"/>
  <c r="C42" i="13"/>
  <c r="X46" i="13"/>
  <c r="Y40" i="13"/>
  <c r="Y19" i="13"/>
  <c r="X119" i="2"/>
  <c r="Y134" i="13" s="1"/>
  <c r="W30" i="13" s="1"/>
  <c r="W134" i="13"/>
  <c r="U30" i="13" s="1"/>
  <c r="Y45" i="13"/>
  <c r="X123" i="2"/>
  <c r="Y138" i="13" s="1"/>
  <c r="W34" i="13" s="1"/>
  <c r="O34" i="13" s="1"/>
  <c r="Q34" i="13" s="1"/>
  <c r="W138" i="13"/>
  <c r="U34" i="13" s="1"/>
  <c r="AQ27" i="13"/>
  <c r="BB27" i="13" s="1"/>
  <c r="U118" i="2"/>
  <c r="V133" i="13" s="1"/>
  <c r="T29" i="13" s="1"/>
  <c r="N29" i="13" s="1"/>
  <c r="T133" i="13"/>
  <c r="AQ29" i="13" s="1"/>
  <c r="BB29" i="13" s="1"/>
  <c r="U113" i="2"/>
  <c r="V128" i="13" s="1"/>
  <c r="AP24" i="13" s="1"/>
  <c r="AX24" i="13" s="1"/>
  <c r="U128" i="13"/>
  <c r="X112" i="2"/>
  <c r="Y127" i="13" s="1"/>
  <c r="W23" i="13" s="1"/>
  <c r="O23" i="13" s="1"/>
  <c r="Q23" i="13" s="1"/>
  <c r="W127" i="13"/>
  <c r="U23" i="13" s="1"/>
  <c r="V42" i="13"/>
  <c r="X133" i="2"/>
  <c r="Y148" i="13" s="1"/>
  <c r="W148" i="13"/>
  <c r="U44" i="13" s="1"/>
  <c r="Y42" i="13"/>
  <c r="V29" i="13"/>
  <c r="E25" i="13"/>
  <c r="D25" i="13"/>
  <c r="Y26" i="13"/>
  <c r="Y33" i="13"/>
  <c r="AP19" i="13"/>
  <c r="AX19" i="13" s="1"/>
  <c r="X121" i="2"/>
  <c r="Y136" i="13" s="1"/>
  <c r="W136" i="13"/>
  <c r="U32" i="13" s="1"/>
  <c r="U125" i="2"/>
  <c r="V140" i="13" s="1"/>
  <c r="AP36" i="13" s="1"/>
  <c r="AX36" i="13" s="1"/>
  <c r="T140" i="13"/>
  <c r="AQ36" i="13" s="1"/>
  <c r="BB36" i="13" s="1"/>
  <c r="U110" i="2"/>
  <c r="V125" i="13" s="1"/>
  <c r="T21" i="13" s="1"/>
  <c r="T125" i="13"/>
  <c r="AQ21" i="13" s="1"/>
  <c r="BB21" i="13" s="1"/>
  <c r="X135" i="2"/>
  <c r="Y150" i="13" s="1"/>
  <c r="W46" i="13" s="1"/>
  <c r="O46" i="13" s="1"/>
  <c r="W150" i="13"/>
  <c r="U46" i="13" s="1"/>
  <c r="U50" i="13" s="1"/>
  <c r="U122" i="2"/>
  <c r="V137" i="13" s="1"/>
  <c r="T33" i="13" s="1"/>
  <c r="N33" i="13" s="1"/>
  <c r="P33" i="13" s="1"/>
  <c r="T137" i="13"/>
  <c r="AQ33" i="13" s="1"/>
  <c r="BB33" i="13" s="1"/>
  <c r="X111" i="2"/>
  <c r="Y126" i="13" s="1"/>
  <c r="W22" i="13" s="1"/>
  <c r="O22" i="13" s="1"/>
  <c r="X126" i="13"/>
  <c r="U123" i="2"/>
  <c r="V138" i="13" s="1"/>
  <c r="T34" i="13" s="1"/>
  <c r="N34" i="13" s="1"/>
  <c r="P34" i="13" s="1"/>
  <c r="T138" i="13"/>
  <c r="AQ34" i="13" s="1"/>
  <c r="BB34" i="13" s="1"/>
  <c r="X113" i="2"/>
  <c r="Y128" i="13" s="1"/>
  <c r="W128" i="13"/>
  <c r="U24" i="13" s="1"/>
  <c r="X136" i="2"/>
  <c r="Y151" i="13" s="1"/>
  <c r="W47" i="13" s="1"/>
  <c r="O47" i="13" s="1"/>
  <c r="X151" i="13"/>
  <c r="Y37" i="13"/>
  <c r="V43" i="13"/>
  <c r="V41" i="13"/>
  <c r="G39" i="13"/>
  <c r="C39" i="13"/>
  <c r="Y23" i="13"/>
  <c r="E41" i="13"/>
  <c r="M41" i="13" s="1"/>
  <c r="U19" i="13"/>
  <c r="X124" i="2"/>
  <c r="Y139" i="13" s="1"/>
  <c r="W35" i="13" s="1"/>
  <c r="O35" i="13" s="1"/>
  <c r="Q35" i="13" s="1"/>
  <c r="W139" i="13"/>
  <c r="U35" i="13" s="1"/>
  <c r="U131" i="2"/>
  <c r="V146" i="13" s="1"/>
  <c r="T42" i="13" s="1"/>
  <c r="T146" i="13"/>
  <c r="AQ42" i="13" s="1"/>
  <c r="BB42" i="13" s="1"/>
  <c r="Y21" i="13"/>
  <c r="AQ44" i="13"/>
  <c r="BB44" i="13" s="1"/>
  <c r="U126" i="2"/>
  <c r="V141" i="13" s="1"/>
  <c r="T37" i="13" s="1"/>
  <c r="X126" i="2"/>
  <c r="Y141" i="13" s="1"/>
  <c r="W37" i="13" s="1"/>
  <c r="O37" i="13" s="1"/>
  <c r="Q37" i="13" s="1"/>
  <c r="X141" i="13"/>
  <c r="U117" i="2"/>
  <c r="V132" i="13" s="1"/>
  <c r="AS28" i="13" s="1"/>
  <c r="BJ28" i="13" s="1"/>
  <c r="T132" i="13"/>
  <c r="AQ28" i="13" s="1"/>
  <c r="BB28" i="13" s="1"/>
  <c r="AP47" i="13"/>
  <c r="U129" i="2"/>
  <c r="V144" i="13" s="1"/>
  <c r="T144" i="13"/>
  <c r="AQ40" i="13" s="1"/>
  <c r="U121" i="2"/>
  <c r="V136" i="13" s="1"/>
  <c r="AS32" i="13" s="1"/>
  <c r="BJ32" i="13" s="1"/>
  <c r="U136" i="13"/>
  <c r="X115" i="2"/>
  <c r="Y130" i="13" s="1"/>
  <c r="W26" i="13" s="1"/>
  <c r="O26" i="13" s="1"/>
  <c r="Q26" i="13" s="1"/>
  <c r="X130" i="13"/>
  <c r="U127" i="2"/>
  <c r="V142" i="13" s="1"/>
  <c r="T142" i="13"/>
  <c r="AQ38" i="13" s="1"/>
  <c r="X116" i="2"/>
  <c r="Y131" i="13" s="1"/>
  <c r="W27" i="13" s="1"/>
  <c r="O27" i="13" s="1"/>
  <c r="X131" i="13"/>
  <c r="V23" i="13"/>
  <c r="Y29" i="13"/>
  <c r="V46" i="13"/>
  <c r="AQ35" i="13"/>
  <c r="BB35" i="13" s="1"/>
  <c r="L19" i="13"/>
  <c r="F19" i="13"/>
  <c r="AQ24" i="13"/>
  <c r="BB24" i="13" s="1"/>
  <c r="BD23" i="13"/>
  <c r="AZ23" i="13"/>
  <c r="AV23" i="13"/>
  <c r="BH23" i="13"/>
  <c r="AO23" i="13"/>
  <c r="AV45" i="13"/>
  <c r="BH45" i="13"/>
  <c r="AZ45" i="13"/>
  <c r="BD45" i="13"/>
  <c r="AO45" i="13"/>
  <c r="L47" i="13"/>
  <c r="AV42" i="13"/>
  <c r="BD42" i="13"/>
  <c r="AO42" i="13"/>
  <c r="AZ42" i="13"/>
  <c r="BH42" i="13"/>
  <c r="BD32" i="13"/>
  <c r="BH32" i="13"/>
  <c r="AZ32" i="13"/>
  <c r="AV32" i="13"/>
  <c r="AO32" i="13"/>
  <c r="AW47" i="13"/>
  <c r="AV38" i="13"/>
  <c r="AZ38" i="13"/>
  <c r="AO38" i="13"/>
  <c r="BH38" i="13"/>
  <c r="BD38" i="13"/>
  <c r="BD26" i="13"/>
  <c r="AV26" i="13"/>
  <c r="AO26" i="13"/>
  <c r="BH26" i="13"/>
  <c r="AZ26" i="13"/>
  <c r="AP21" i="13"/>
  <c r="AX21" i="13" s="1"/>
  <c r="BA47" i="13"/>
  <c r="T44" i="13"/>
  <c r="BD30" i="13"/>
  <c r="AO30" i="13"/>
  <c r="AV30" i="13"/>
  <c r="AZ30" i="13"/>
  <c r="BH30" i="13"/>
  <c r="BD20" i="13"/>
  <c r="AO20" i="13"/>
  <c r="AV20" i="13"/>
  <c r="AZ20" i="13"/>
  <c r="BH20" i="13"/>
  <c r="BD27" i="13"/>
  <c r="AZ27" i="13"/>
  <c r="AO27" i="13"/>
  <c r="BH27" i="13"/>
  <c r="AV27" i="13"/>
  <c r="U132" i="2"/>
  <c r="V147" i="13" s="1"/>
  <c r="T43" i="13" s="1"/>
  <c r="U111" i="2"/>
  <c r="V126" i="13" s="1"/>
  <c r="X117" i="2"/>
  <c r="Y132" i="13" s="1"/>
  <c r="W28" i="13" s="1"/>
  <c r="O28" i="13" s="1"/>
  <c r="Q28" i="13" s="1"/>
  <c r="U119" i="2"/>
  <c r="V134" i="13" s="1"/>
  <c r="AS30" i="13" s="1"/>
  <c r="U135" i="2"/>
  <c r="V150" i="13" s="1"/>
  <c r="X109" i="2"/>
  <c r="Y124" i="13" s="1"/>
  <c r="W20" i="13" s="1"/>
  <c r="O20" i="13" s="1"/>
  <c r="X125" i="2"/>
  <c r="Y140" i="13" s="1"/>
  <c r="W36" i="13" s="1"/>
  <c r="O36" i="13" s="1"/>
  <c r="Q36" i="13" s="1"/>
  <c r="Y53" i="13" l="1"/>
  <c r="X53" i="13"/>
  <c r="BI50" i="13"/>
  <c r="C53" i="13"/>
  <c r="X52" i="13"/>
  <c r="X51" i="13"/>
  <c r="Y52" i="13"/>
  <c r="O25" i="13"/>
  <c r="BB45" i="13"/>
  <c r="AQ50" i="13"/>
  <c r="AX25" i="13"/>
  <c r="F53" i="13"/>
  <c r="BI51" i="13"/>
  <c r="M45" i="13"/>
  <c r="E50" i="13"/>
  <c r="BI52" i="13"/>
  <c r="D53" i="13"/>
  <c r="Y50" i="13"/>
  <c r="AX45" i="13"/>
  <c r="O45" i="13"/>
  <c r="W50" i="13"/>
  <c r="Q19" i="13"/>
  <c r="C51" i="13"/>
  <c r="G52" i="13"/>
  <c r="BA51" i="13"/>
  <c r="L50" i="13"/>
  <c r="Q75" i="13" s="1"/>
  <c r="BJ30" i="13"/>
  <c r="M25" i="13"/>
  <c r="E53" i="13"/>
  <c r="U52" i="13"/>
  <c r="Y51" i="13"/>
  <c r="D51" i="13"/>
  <c r="X50" i="13"/>
  <c r="M40" i="13"/>
  <c r="E51" i="13"/>
  <c r="AQ52" i="13"/>
  <c r="AW51" i="13"/>
  <c r="AW53" i="13"/>
  <c r="AW52" i="13"/>
  <c r="B52" i="13"/>
  <c r="BA53" i="13"/>
  <c r="BE51" i="13"/>
  <c r="BB40" i="13"/>
  <c r="BB51" i="13" s="1"/>
  <c r="AQ51" i="13"/>
  <c r="O30" i="13"/>
  <c r="C50" i="13"/>
  <c r="L40" i="13"/>
  <c r="L51" i="13" s="1"/>
  <c r="Q76" i="13" s="1"/>
  <c r="B51" i="13"/>
  <c r="F52" i="13"/>
  <c r="D52" i="13"/>
  <c r="C52" i="13"/>
  <c r="M30" i="13"/>
  <c r="Q30" i="13" s="1"/>
  <c r="E52" i="13"/>
  <c r="BI53" i="13"/>
  <c r="D50" i="13"/>
  <c r="BA52" i="13"/>
  <c r="U51" i="13"/>
  <c r="U53" i="13"/>
  <c r="BB25" i="13"/>
  <c r="AQ53" i="13"/>
  <c r="L25" i="13"/>
  <c r="B53" i="13"/>
  <c r="BE53" i="13"/>
  <c r="AW50" i="13"/>
  <c r="BA50" i="13"/>
  <c r="Q42" i="13"/>
  <c r="O39" i="13"/>
  <c r="L39" i="13"/>
  <c r="L52" i="13" s="1"/>
  <c r="Q77" i="13" s="1"/>
  <c r="P29" i="13"/>
  <c r="Q29" i="13"/>
  <c r="Q46" i="13"/>
  <c r="M39" i="13"/>
  <c r="BB38" i="13"/>
  <c r="Q27" i="13"/>
  <c r="O38" i="13"/>
  <c r="P48" i="13"/>
  <c r="Q20" i="13"/>
  <c r="P23" i="13"/>
  <c r="AS45" i="13"/>
  <c r="T45" i="13"/>
  <c r="AS20" i="13"/>
  <c r="BJ20" i="13" s="1"/>
  <c r="AR39" i="13"/>
  <c r="BF39" i="13" s="1"/>
  <c r="AS21" i="13"/>
  <c r="BJ21" i="13" s="1"/>
  <c r="BB47" i="13"/>
  <c r="N37" i="13"/>
  <c r="P37" i="13" s="1"/>
  <c r="AP20" i="13"/>
  <c r="AX20" i="13" s="1"/>
  <c r="AA41" i="13"/>
  <c r="N41" i="13"/>
  <c r="P41" i="13" s="1"/>
  <c r="AS44" i="13"/>
  <c r="BJ44" i="13" s="1"/>
  <c r="T25" i="13"/>
  <c r="AA47" i="13"/>
  <c r="P19" i="13"/>
  <c r="AS25" i="13"/>
  <c r="AS22" i="13"/>
  <c r="BJ22" i="13" s="1"/>
  <c r="AA43" i="13"/>
  <c r="AR43" i="13"/>
  <c r="BF43" i="13" s="1"/>
  <c r="AS41" i="13"/>
  <c r="BJ41" i="13" s="1"/>
  <c r="AP27" i="13"/>
  <c r="AX27" i="13" s="1"/>
  <c r="Q41" i="13"/>
  <c r="AP32" i="13"/>
  <c r="AX32" i="13" s="1"/>
  <c r="AA27" i="13"/>
  <c r="AA31" i="13"/>
  <c r="T32" i="13"/>
  <c r="N32" i="13" s="1"/>
  <c r="P32" i="13" s="1"/>
  <c r="AP31" i="13"/>
  <c r="AX31" i="13" s="1"/>
  <c r="Q22" i="13"/>
  <c r="AA37" i="13"/>
  <c r="AA23" i="13"/>
  <c r="AP28" i="13"/>
  <c r="AX28" i="13" s="1"/>
  <c r="AS34" i="13"/>
  <c r="BJ34" i="13" s="1"/>
  <c r="AS23" i="13"/>
  <c r="BJ23" i="13" s="1"/>
  <c r="AR30" i="13"/>
  <c r="AR25" i="13"/>
  <c r="AS42" i="13"/>
  <c r="BJ42" i="13" s="1"/>
  <c r="AR45" i="13"/>
  <c r="AR41" i="13"/>
  <c r="BF41" i="13" s="1"/>
  <c r="N43" i="13"/>
  <c r="P43" i="13" s="1"/>
  <c r="AR46" i="13"/>
  <c r="BF46" i="13" s="1"/>
  <c r="Q31" i="13"/>
  <c r="AA33" i="13"/>
  <c r="AP22" i="13"/>
  <c r="AX22" i="13" s="1"/>
  <c r="AA26" i="13"/>
  <c r="AA35" i="13"/>
  <c r="AS37" i="13"/>
  <c r="BJ37" i="13" s="1"/>
  <c r="AR37" i="13"/>
  <c r="BF37" i="13" s="1"/>
  <c r="V37" i="13"/>
  <c r="AR34" i="13"/>
  <c r="BF34" i="13" s="1"/>
  <c r="V47" i="13"/>
  <c r="V50" i="13" s="1"/>
  <c r="AS47" i="13"/>
  <c r="AR47" i="13"/>
  <c r="AS38" i="13"/>
  <c r="V38" i="13"/>
  <c r="AR38" i="13"/>
  <c r="M47" i="13"/>
  <c r="AR29" i="13"/>
  <c r="BF29" i="13" s="1"/>
  <c r="AR23" i="13"/>
  <c r="BF23" i="13" s="1"/>
  <c r="T46" i="13"/>
  <c r="AP46" i="13"/>
  <c r="AX46" i="13" s="1"/>
  <c r="T22" i="13"/>
  <c r="N22" i="13" s="1"/>
  <c r="P22" i="13" s="1"/>
  <c r="AA29" i="13"/>
  <c r="AR20" i="13"/>
  <c r="BF20" i="13" s="1"/>
  <c r="AS46" i="13"/>
  <c r="BJ46" i="13" s="1"/>
  <c r="W32" i="13"/>
  <c r="O32" i="13" s="1"/>
  <c r="Q32" i="13" s="1"/>
  <c r="AR32" i="13"/>
  <c r="BF32" i="13" s="1"/>
  <c r="AS29" i="13"/>
  <c r="BJ29" i="13" s="1"/>
  <c r="AR36" i="13"/>
  <c r="BF36" i="13" s="1"/>
  <c r="AP29" i="13"/>
  <c r="AX29" i="13" s="1"/>
  <c r="W21" i="13"/>
  <c r="O21" i="13" s="1"/>
  <c r="Q21" i="13" s="1"/>
  <c r="AR21" i="13"/>
  <c r="BF21" i="13" s="1"/>
  <c r="AP23" i="13"/>
  <c r="AX23" i="13" s="1"/>
  <c r="AP43" i="13"/>
  <c r="AX43" i="13" s="1"/>
  <c r="AR31" i="13"/>
  <c r="BF31" i="13" s="1"/>
  <c r="V31" i="13"/>
  <c r="AS31" i="13"/>
  <c r="BJ31" i="13" s="1"/>
  <c r="T30" i="13"/>
  <c r="AP30" i="13"/>
  <c r="T36" i="13"/>
  <c r="AA36" i="13" s="1"/>
  <c r="AP38" i="13"/>
  <c r="T38" i="13"/>
  <c r="T40" i="13"/>
  <c r="AS40" i="13"/>
  <c r="AR22" i="13"/>
  <c r="BF22" i="13" s="1"/>
  <c r="V22" i="13"/>
  <c r="W44" i="13"/>
  <c r="O44" i="13" s="1"/>
  <c r="Q44" i="13" s="1"/>
  <c r="AR44" i="13"/>
  <c r="BF44" i="13" s="1"/>
  <c r="AP26" i="13"/>
  <c r="AX26" i="13" s="1"/>
  <c r="AP35" i="13"/>
  <c r="AX35" i="13" s="1"/>
  <c r="P31" i="13"/>
  <c r="T39" i="13"/>
  <c r="AS39" i="13"/>
  <c r="BJ39" i="13" s="1"/>
  <c r="AS35" i="13"/>
  <c r="BJ35" i="13" s="1"/>
  <c r="AA19" i="13"/>
  <c r="T28" i="13"/>
  <c r="AA28" i="13" s="1"/>
  <c r="AA34" i="13"/>
  <c r="AS36" i="13"/>
  <c r="BJ36" i="13" s="1"/>
  <c r="V26" i="13"/>
  <c r="AR26" i="13"/>
  <c r="BF26" i="13" s="1"/>
  <c r="AS26" i="13"/>
  <c r="BJ26" i="13" s="1"/>
  <c r="AX47" i="13"/>
  <c r="AA42" i="13"/>
  <c r="N42" i="13"/>
  <c r="P42" i="13" s="1"/>
  <c r="AS43" i="13"/>
  <c r="BJ43" i="13" s="1"/>
  <c r="AR42" i="13"/>
  <c r="BF42" i="13" s="1"/>
  <c r="T24" i="13"/>
  <c r="AS24" i="13"/>
  <c r="BJ24" i="13" s="1"/>
  <c r="AR28" i="13"/>
  <c r="BF28" i="13" s="1"/>
  <c r="AR40" i="13"/>
  <c r="W40" i="13"/>
  <c r="AR35" i="13"/>
  <c r="BF35" i="13" s="1"/>
  <c r="AP42" i="13"/>
  <c r="AX42" i="13" s="1"/>
  <c r="AP41" i="13"/>
  <c r="AX41" i="13" s="1"/>
  <c r="AR27" i="13"/>
  <c r="BF27" i="13" s="1"/>
  <c r="AS27" i="13"/>
  <c r="BJ27" i="13" s="1"/>
  <c r="V27" i="13"/>
  <c r="AP34" i="13"/>
  <c r="AX34" i="13" s="1"/>
  <c r="AP37" i="13"/>
  <c r="AX37" i="13" s="1"/>
  <c r="W24" i="13"/>
  <c r="O24" i="13" s="1"/>
  <c r="AR24" i="13"/>
  <c r="BF24" i="13" s="1"/>
  <c r="AS33" i="13"/>
  <c r="BJ33" i="13" s="1"/>
  <c r="AR33" i="13"/>
  <c r="BF33" i="13" s="1"/>
  <c r="V33" i="13"/>
  <c r="AP40" i="13"/>
  <c r="AP33" i="13"/>
  <c r="AX33" i="13" s="1"/>
  <c r="N21" i="13"/>
  <c r="P21" i="13" s="1"/>
  <c r="N44" i="13"/>
  <c r="P44" i="13" s="1"/>
  <c r="P47" i="13"/>
  <c r="N20" i="13"/>
  <c r="P20" i="13" s="1"/>
  <c r="AA20" i="13"/>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BB52" i="13" l="1"/>
  <c r="M53" i="13"/>
  <c r="R78" i="13" s="1"/>
  <c r="S78" i="13" s="1"/>
  <c r="AX50" i="13"/>
  <c r="M50" i="13"/>
  <c r="R75" i="13" s="1"/>
  <c r="S75" i="13" s="1"/>
  <c r="BF40" i="13"/>
  <c r="AR51" i="13"/>
  <c r="BF45" i="13"/>
  <c r="AR50" i="13"/>
  <c r="BF30" i="13"/>
  <c r="AR52" i="13"/>
  <c r="BJ25" i="13"/>
  <c r="AS53" i="13"/>
  <c r="N25" i="13"/>
  <c r="T53" i="13"/>
  <c r="BJ45" i="13"/>
  <c r="BJ50" i="13" s="1"/>
  <c r="AS50" i="13"/>
  <c r="AS52" i="13"/>
  <c r="V53" i="13"/>
  <c r="M52" i="13"/>
  <c r="R77" i="13" s="1"/>
  <c r="S77" i="13" s="1"/>
  <c r="BB50" i="13"/>
  <c r="BF25" i="13"/>
  <c r="AR53" i="13"/>
  <c r="Q25" i="13"/>
  <c r="N45" i="13"/>
  <c r="T50" i="13"/>
  <c r="AA50" i="13" s="1"/>
  <c r="L53" i="13"/>
  <c r="Q78" i="13" s="1"/>
  <c r="W52" i="13"/>
  <c r="M51" i="13"/>
  <c r="R76" i="13" s="1"/>
  <c r="S76" i="13" s="1"/>
  <c r="W53" i="13"/>
  <c r="BJ40" i="13"/>
  <c r="AS51" i="13"/>
  <c r="AX30" i="13"/>
  <c r="AP52" i="13"/>
  <c r="Q45" i="13"/>
  <c r="O50" i="13"/>
  <c r="U75" i="13" s="1"/>
  <c r="T51" i="13"/>
  <c r="T52" i="13"/>
  <c r="BB53" i="13"/>
  <c r="AP50" i="13"/>
  <c r="AP53" i="13"/>
  <c r="V51" i="13"/>
  <c r="AX40" i="13"/>
  <c r="AX51" i="13" s="1"/>
  <c r="AP51" i="13"/>
  <c r="O40" i="13"/>
  <c r="O53" i="13" s="1"/>
  <c r="U78" i="13" s="1"/>
  <c r="W51" i="13"/>
  <c r="V52" i="13"/>
  <c r="AA45" i="13"/>
  <c r="Q24" i="13"/>
  <c r="Q39" i="13"/>
  <c r="BJ38" i="13"/>
  <c r="BJ52" i="13" s="1"/>
  <c r="AX38" i="13"/>
  <c r="BF38" i="13"/>
  <c r="Q38" i="13"/>
  <c r="N36" i="13"/>
  <c r="P36" i="13" s="1"/>
  <c r="AA25" i="13"/>
  <c r="AA22" i="13"/>
  <c r="AA32" i="13"/>
  <c r="N28" i="13"/>
  <c r="P28" i="13" s="1"/>
  <c r="AA44" i="13"/>
  <c r="AA21" i="13"/>
  <c r="AA40" i="13"/>
  <c r="N40" i="13"/>
  <c r="N30" i="13"/>
  <c r="AA30" i="13"/>
  <c r="AA38" i="13"/>
  <c r="N38" i="13"/>
  <c r="Q47" i="13"/>
  <c r="AA24" i="13"/>
  <c r="N24" i="13"/>
  <c r="BF47" i="13"/>
  <c r="N46" i="13"/>
  <c r="P46" i="13" s="1"/>
  <c r="AA46" i="13"/>
  <c r="BJ47" i="13"/>
  <c r="N39" i="13"/>
  <c r="AA39" i="13"/>
  <c r="BF52" i="13" l="1"/>
  <c r="V78" i="13"/>
  <c r="AX53" i="13"/>
  <c r="AA52" i="13"/>
  <c r="AA51" i="13"/>
  <c r="P30" i="13"/>
  <c r="N52" i="13"/>
  <c r="T77" i="13" s="1"/>
  <c r="BF53" i="13"/>
  <c r="P40" i="13"/>
  <c r="P51" i="13" s="1"/>
  <c r="W76" i="13" s="1"/>
  <c r="N51" i="13"/>
  <c r="T76" i="13" s="1"/>
  <c r="AX52" i="13"/>
  <c r="AA53" i="13"/>
  <c r="BJ51" i="13"/>
  <c r="P45" i="13"/>
  <c r="P50" i="13" s="1"/>
  <c r="W75" i="13" s="1"/>
  <c r="N50" i="13"/>
  <c r="T75" i="13" s="1"/>
  <c r="V75" i="13" s="1"/>
  <c r="P25" i="13"/>
  <c r="N53" i="13"/>
  <c r="T78" i="13" s="1"/>
  <c r="BF50" i="13"/>
  <c r="Q40" i="13"/>
  <c r="Q51" i="13" s="1"/>
  <c r="X76" i="13" s="1"/>
  <c r="O51" i="13"/>
  <c r="U76" i="13" s="1"/>
  <c r="V76" i="13" s="1"/>
  <c r="Q50" i="13"/>
  <c r="X75" i="13" s="1"/>
  <c r="O52" i="13"/>
  <c r="U77" i="13" s="1"/>
  <c r="BJ53" i="13"/>
  <c r="BF51" i="13"/>
  <c r="P39" i="13"/>
  <c r="P24" i="13"/>
  <c r="P38" i="13"/>
  <c r="Q53" i="13" l="1"/>
  <c r="X78" i="13" s="1"/>
  <c r="V77" i="13"/>
  <c r="P53" i="13"/>
  <c r="W78" i="13" s="1"/>
  <c r="P52" i="13"/>
  <c r="W77" i="13" s="1"/>
  <c r="Q52" i="13"/>
  <c r="X77" i="13" s="1"/>
</calcChain>
</file>

<file path=xl/sharedStrings.xml><?xml version="1.0" encoding="utf-8"?>
<sst xmlns="http://schemas.openxmlformats.org/spreadsheetml/2006/main" count="3035" uniqueCount="443">
  <si>
    <t>N.L.</t>
  </si>
  <si>
    <t>P.E.I.</t>
  </si>
  <si>
    <t>N.S.</t>
  </si>
  <si>
    <t>N.B.</t>
  </si>
  <si>
    <t>Que.</t>
  </si>
  <si>
    <t>Ont.</t>
  </si>
  <si>
    <t>Man.</t>
  </si>
  <si>
    <t>Sask.</t>
  </si>
  <si>
    <t>Alta.</t>
  </si>
  <si>
    <t>B.C.</t>
  </si>
  <si>
    <t>Total</t>
  </si>
  <si>
    <t>Appendix D.1 Population by province/territory and Canada, in thousands, by year, 1975 to 2017</t>
  </si>
  <si>
    <t>Year</t>
  </si>
  <si>
    <t>NL</t>
  </si>
  <si>
    <t>Newfoundland and Labrador</t>
  </si>
  <si>
    <t>Own-</t>
  </si>
  <si>
    <t>source</t>
  </si>
  <si>
    <t>Federal</t>
  </si>
  <si>
    <t>program</t>
  </si>
  <si>
    <t>Debt</t>
  </si>
  <si>
    <t>Deficit (-)</t>
  </si>
  <si>
    <t>Net</t>
  </si>
  <si>
    <t>revenues</t>
  </si>
  <si>
    <t>transfers</t>
  </si>
  <si>
    <t>expenditures</t>
  </si>
  <si>
    <t>charges</t>
  </si>
  <si>
    <t>or surplus</t>
  </si>
  <si>
    <t>debt</t>
  </si>
  <si>
    <t>(millions of dollars)</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</si>
  <si>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</si>
  <si>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</si>
  <si>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</si>
  <si>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</si>
  <si>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</si>
  <si>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</si>
  <si>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</si>
  <si>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</si>
  <si>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</si>
  <si>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</si>
  <si>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</si>
  <si>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</si>
  <si>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</si>
  <si>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</si>
  <si>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</si>
  <si>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</si>
  <si>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</si>
  <si>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</si>
  <si>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</si>
  <si>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</si>
  <si>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</si>
  <si>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</si>
  <si>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</si>
  <si>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</si>
  <si>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</si>
  <si>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 xml:space="preserve">2015-16 </t>
  </si>
  <si>
    <t>Sources: Public Accounts of Newfoundland and Labrador (for 2016-17: 2017 Budget).</t>
  </si>
  <si>
    <t>Due to a break in the series following accounting changes, data from 1994-95 onward are not directly comparable with earlier years.</t>
  </si>
  <si>
    <t>Table 19</t>
  </si>
  <si>
    <t>Prince Edward Island</t>
  </si>
  <si>
    <r>
      <t>Other</t>
    </r>
    <r>
      <rPr>
        <vertAlign val="superscript"/>
        <sz val="8"/>
        <rFont val="Times New Roman"/>
        <family val="1"/>
      </rPr>
      <t>(1)</t>
    </r>
  </si>
  <si>
    <t>2015-16</t>
  </si>
  <si>
    <t>Sources: Public Accounts of Prince Edward Island (for 2016-17: 2017 Budget).</t>
  </si>
  <si>
    <r>
      <rPr>
        <vertAlign val="superscript"/>
        <sz val="8"/>
        <rFont val="Times New Roman"/>
        <family val="1"/>
      </rPr>
      <t>(1)</t>
    </r>
    <r>
      <rPr>
        <sz val="8"/>
        <rFont val="Times New Roman"/>
        <family val="1"/>
      </rPr>
      <t xml:space="preserve"> Pension adjustment, Workforce Renewal Program adjustment (2004-05).</t>
    </r>
  </si>
  <si>
    <t>Table 20</t>
  </si>
  <si>
    <t>Nova Scotia</t>
  </si>
  <si>
    <t>2016-17</t>
  </si>
  <si>
    <t>Source: Public Accounts of Nova Scotia.  Figures are on a non-consolidated basis.</t>
  </si>
  <si>
    <r>
      <t>(1)</t>
    </r>
    <r>
      <rPr>
        <sz val="8"/>
        <rFont val="Times New Roman"/>
        <family val="1"/>
      </rPr>
      <t xml:space="preserve"> Includes net income (losses) of government business enterprises, and consolidation, accounting and other adjustments.</t>
    </r>
  </si>
  <si>
    <t>Table 21</t>
  </si>
  <si>
    <t>New Brunswick</t>
  </si>
  <si>
    <t>Fiscal</t>
  </si>
  <si>
    <t>Stabilization</t>
  </si>
  <si>
    <t>Reported</t>
  </si>
  <si>
    <t>Fund</t>
  </si>
  <si>
    <t>balance</t>
  </si>
  <si>
    <t>Table 22</t>
  </si>
  <si>
    <t>Quebec</t>
  </si>
  <si>
    <t>Revenues</t>
  </si>
  <si>
    <t>Accounting</t>
  </si>
  <si>
    <t>dedicated to the</t>
  </si>
  <si>
    <t>changes and</t>
  </si>
  <si>
    <t>Generations Fund</t>
  </si>
  <si>
    <t>reserve</t>
  </si>
  <si>
    <r>
      <rPr>
        <vertAlign val="superscript"/>
        <sz val="8"/>
        <rFont val="Times New Roman"/>
        <family val="1"/>
      </rPr>
      <t>(2)</t>
    </r>
    <r>
      <rPr>
        <sz val="8"/>
        <rFont val="Times New Roman"/>
        <family val="1"/>
      </rPr>
      <t xml:space="preserve"> Federal transfers are presented on a cash basis until 2004-05 and on an accrual basis thereafter.</t>
    </r>
  </si>
  <si>
    <t>Table 23</t>
  </si>
  <si>
    <t>Ontario</t>
  </si>
  <si>
    <t>Table 24</t>
  </si>
  <si>
    <t>Manitoba</t>
  </si>
  <si>
    <t>Transfer</t>
  </si>
  <si>
    <t>Fiscal Stabilization</t>
  </si>
  <si>
    <t>Debt Retirement</t>
  </si>
  <si>
    <t>Sources: Public Accounts of Manitoba (for 2016-17: 2017 Budget).</t>
  </si>
  <si>
    <r>
      <t>(1)</t>
    </r>
    <r>
      <rPr>
        <sz val="8"/>
        <rFont val="Times New Roman"/>
        <family val="1"/>
      </rPr>
      <t xml:space="preserve"> Includes amounts for In-Year Adjustments/Lapse.</t>
    </r>
  </si>
  <si>
    <t>Due to a break in the series following the move to summary account budgeting, data from 2003-04 onward are not directly comparable with earlier years.</t>
  </si>
  <si>
    <t>Table 25</t>
  </si>
  <si>
    <t>Saskatchewan</t>
  </si>
  <si>
    <t>Source: Public Accounts of Saskatchewan.</t>
  </si>
  <si>
    <t>Table 26</t>
  </si>
  <si>
    <t>Alberta</t>
  </si>
  <si>
    <t>Net financial</t>
  </si>
  <si>
    <t>debt /</t>
  </si>
  <si>
    <r>
      <t>transfers</t>
    </r>
    <r>
      <rPr>
        <vertAlign val="superscript"/>
        <sz val="8"/>
        <rFont val="Times New Roman"/>
        <family val="1"/>
      </rPr>
      <t>(1)</t>
    </r>
  </si>
  <si>
    <t>expense</t>
  </si>
  <si>
    <t>Expense</t>
  </si>
  <si>
    <t>assets (-)</t>
  </si>
  <si>
    <t>Table 27</t>
  </si>
  <si>
    <t>British Columbia</t>
  </si>
  <si>
    <t>Due to a break in the series following the move to fully comply with generally accepted accounting principles, data from 1998-99 onward are not directly comparable with earlier years.</t>
  </si>
  <si>
    <t>Table 18</t>
  </si>
  <si>
    <t>NL Rev PC</t>
  </si>
  <si>
    <t>NL Prog Exp PC</t>
  </si>
  <si>
    <t>NL Debt Charge PC</t>
  </si>
  <si>
    <t>NL Expend PC</t>
  </si>
  <si>
    <t>NL Deficit PC</t>
  </si>
  <si>
    <t>ON Rev PC</t>
  </si>
  <si>
    <t>ON Prog Exp PC</t>
  </si>
  <si>
    <t>ON Debt Charge PC</t>
  </si>
  <si>
    <t>ON Expend PC</t>
  </si>
  <si>
    <t>ON Deficit PC</t>
  </si>
  <si>
    <r>
      <t xml:space="preserve">The </t>
    </r>
    <r>
      <rPr>
        <b/>
        <sz val="14"/>
        <color rgb="FF222222"/>
        <rFont val="Arial"/>
        <family val="2"/>
      </rPr>
      <t>Fiscal Reference Tables</t>
    </r>
    <r>
      <rPr>
        <sz val="14"/>
        <color rgb="FF222222"/>
        <rFont val="Arial"/>
        <family val="2"/>
      </rPr>
      <t xml:space="preserve"> provide annual data on the financial position of the </t>
    </r>
    <r>
      <rPr>
        <b/>
        <sz val="14"/>
        <color rgb="FF222222"/>
        <rFont val="Arial"/>
        <family val="2"/>
      </rPr>
      <t>federal</t>
    </r>
    <r>
      <rPr>
        <sz val="14"/>
        <color rgb="FF222222"/>
        <rFont val="Arial"/>
        <family val="2"/>
      </rPr>
      <t xml:space="preserve">, provincial-territorial and local governments. ... These amounts include all funding transferred from the </t>
    </r>
    <r>
      <rPr>
        <b/>
        <sz val="14"/>
        <color rgb="FF222222"/>
        <rFont val="Arial"/>
        <family val="2"/>
      </rPr>
      <t>federal</t>
    </r>
    <r>
      <rPr>
        <sz val="14"/>
        <color rgb="FF222222"/>
        <rFont val="Arial"/>
        <family val="2"/>
      </rPr>
      <t xml:space="preserve"> government, but not other forms of </t>
    </r>
    <r>
      <rPr>
        <b/>
        <sz val="14"/>
        <color rgb="FF222222"/>
        <rFont val="Arial"/>
        <family val="2"/>
      </rPr>
      <t>federal</t>
    </r>
    <r>
      <rPr>
        <sz val="14"/>
        <color rgb="FF222222"/>
        <rFont val="Arial"/>
        <family val="2"/>
      </rPr>
      <t xml:space="preserve"> support such as the transfer of tax points.</t>
    </r>
  </si>
  <si>
    <t>--&gt;</t>
  </si>
  <si>
    <r>
      <t xml:space="preserve">The </t>
    </r>
    <r>
      <rPr>
        <i/>
        <sz val="11"/>
        <color theme="1"/>
        <rFont val="Calibri"/>
        <family val="2"/>
        <scheme val="minor"/>
      </rPr>
      <t>Fiscal Reference Tables</t>
    </r>
    <r>
      <rPr>
        <sz val="11"/>
        <color theme="1"/>
        <rFont val="Calibri"/>
        <family val="2"/>
        <scheme val="minor"/>
      </rPr>
      <t xml:space="preserve"> provide annual data on the financial position of the federal, provincial-territorial and local governments. The data are presented on both a Public Accounts basis—corresponding to the accounting conventions used to report financial information to the respective legislatures—as well as on a National Accounts basis—as prepared by Statistics Canada and the International Monetary Fund.</t>
    </r>
  </si>
  <si>
    <r>
      <t xml:space="preserve">The </t>
    </r>
    <r>
      <rPr>
        <i/>
        <sz val="11"/>
        <color theme="1"/>
        <rFont val="Calibri"/>
        <family val="2"/>
        <scheme val="minor"/>
      </rPr>
      <t>Fiscal Reference Tables</t>
    </r>
    <r>
      <rPr>
        <sz val="11"/>
        <color theme="1"/>
        <rFont val="Calibri"/>
        <family val="2"/>
        <scheme val="minor"/>
      </rPr>
      <t xml:space="preserve"> for the Federal Government—Public Accounts have been revised to reflect the reclassification of certain figures to conform to the current year’s presentation.</t>
    </r>
  </si>
  <si>
    <r>
      <t xml:space="preserve">The </t>
    </r>
    <r>
      <rPr>
        <i/>
        <sz val="11"/>
        <color theme="1"/>
        <rFont val="Calibri"/>
        <family val="2"/>
        <scheme val="minor"/>
      </rPr>
      <t xml:space="preserve">Fiscal Reference Tables </t>
    </r>
    <r>
      <rPr>
        <sz val="11"/>
        <color theme="1"/>
        <rFont val="Calibri"/>
        <family val="2"/>
        <scheme val="minor"/>
      </rPr>
      <t>for Provincial Governments—Public Accounts have been revised to reflect the following changes:</t>
    </r>
  </si>
  <si>
    <t>“Federal cash transfers” has been changed to “federal transfers” to reflect the fact that these amounts are reported on an accrual basis. These amounts include all funding transferred from the federal government, but not other forms of federal support such as the transfer of tax points.</t>
  </si>
  <si>
    <t>Ontario’s program expenditure, budgetary balance and net debt figures for 2015-16 have been restated since the publication of the 2015-16 Public Accounts to reverse earlier changes to the accounting treatment of jointly sponsored pension plans.</t>
  </si>
  <si>
    <t>The Northwest Territories’ Petroleum Products Stabilization Fund has been combined with program expenditures to provide a more comparable basis with other jurisdictions.</t>
  </si>
  <si>
    <r>
      <t xml:space="preserve">Where applicable, the </t>
    </r>
    <r>
      <rPr>
        <i/>
        <sz val="11"/>
        <color theme="1"/>
        <rFont val="Calibri"/>
        <family val="2"/>
        <scheme val="minor"/>
      </rPr>
      <t>Fiscal Reference Tables</t>
    </r>
    <r>
      <rPr>
        <sz val="11"/>
        <color theme="1"/>
        <rFont val="Calibri"/>
        <family val="2"/>
        <scheme val="minor"/>
      </rPr>
      <t xml:space="preserve"> also incorporate recent Statistics Canada National Accounts revisions. </t>
    </r>
  </si>
  <si>
    <t>For information or clarification, please contact Bradley Recker at 613-369-5667, Fiscal Policy Division, Department of Finance, Ottawa, Ontario, K1A 0G5.</t>
  </si>
  <si>
    <t>CANSIM Table 510001</t>
  </si>
  <si>
    <t>NL/ON Expend/POP</t>
  </si>
  <si>
    <t>NL/ON Rev/POP</t>
  </si>
  <si>
    <t>SK Rev PC</t>
  </si>
  <si>
    <t>SK Prog Exp PC</t>
  </si>
  <si>
    <t>SK Debt Charge PC</t>
  </si>
  <si>
    <t>SK Expend PC</t>
  </si>
  <si>
    <t>SK Deficit PC</t>
  </si>
  <si>
    <t>NL/SK Rev/POP</t>
  </si>
  <si>
    <t>NL/SK Expend/POP</t>
  </si>
  <si>
    <t>NS Rev PC</t>
  </si>
  <si>
    <t>NS Prog Exp PC</t>
  </si>
  <si>
    <t>NS Debt Charge PC</t>
  </si>
  <si>
    <t>NS Expend PC</t>
  </si>
  <si>
    <t>NS Deficit PC</t>
  </si>
  <si>
    <t>NL/NS Rev/POP</t>
  </si>
  <si>
    <t>NL/NS Expend/POP</t>
  </si>
  <si>
    <t>NB Rev PC</t>
  </si>
  <si>
    <t>NB Expend PC</t>
  </si>
  <si>
    <t>NL/NB Rev/POP</t>
  </si>
  <si>
    <t>NL/NB Expend/POP</t>
  </si>
  <si>
    <t>NB Prog Exp PC</t>
  </si>
  <si>
    <t>NB Debt Charge PC</t>
  </si>
  <si>
    <t>NB Deficit PC</t>
  </si>
  <si>
    <t>PE Rev PC</t>
  </si>
  <si>
    <t>PE Prog Exp PC</t>
  </si>
  <si>
    <t>PE Debt Charge PC</t>
  </si>
  <si>
    <t>PE Expend PC</t>
  </si>
  <si>
    <t>PE Deficit PC</t>
  </si>
  <si>
    <t>NL/PE Rev/POP</t>
  </si>
  <si>
    <t>NL/PE Expend/POP</t>
  </si>
  <si>
    <t>AB Rev PC</t>
  </si>
  <si>
    <t>AB Prog Exp PC</t>
  </si>
  <si>
    <t>AB Debt Charge PC</t>
  </si>
  <si>
    <t>AB Expend PC</t>
  </si>
  <si>
    <t>AB Deficit PC</t>
  </si>
  <si>
    <t>NL/AB Rev/POP</t>
  </si>
  <si>
    <t>NL/AB Expend/POP</t>
  </si>
  <si>
    <t>BC Rev PC</t>
  </si>
  <si>
    <t>BC Prog Exp PC</t>
  </si>
  <si>
    <t>BC Debt Charge PC</t>
  </si>
  <si>
    <t>BC Expend PC</t>
  </si>
  <si>
    <t>BC Deficit PC</t>
  </si>
  <si>
    <t>NL/BC Rev/POP</t>
  </si>
  <si>
    <t>NL/BC Expend/POP</t>
  </si>
  <si>
    <t>MN Rev PC</t>
  </si>
  <si>
    <t>MN Prog Exp PC</t>
  </si>
  <si>
    <t>MN Debt Charge PC</t>
  </si>
  <si>
    <t>MN Expend PC</t>
  </si>
  <si>
    <t>MN Deficit PC</t>
  </si>
  <si>
    <t>NL/MN Rev/POP</t>
  </si>
  <si>
    <t>NL/MN Expend/POP</t>
  </si>
  <si>
    <t>QU Rev PC</t>
  </si>
  <si>
    <t>QU Prog Exp PC</t>
  </si>
  <si>
    <t>QU Debt Charge PC</t>
  </si>
  <si>
    <t>QU Expend PC</t>
  </si>
  <si>
    <t>QU Deficit PC</t>
  </si>
  <si>
    <t>NL/QU Rev/POP</t>
  </si>
  <si>
    <t>NL/QU Expend/POP</t>
  </si>
  <si>
    <t xml:space="preserve">2016-17 </t>
  </si>
  <si>
    <t>2017-18</t>
  </si>
  <si>
    <t>Sources: Public Accounts of Quebec (components of revenues and expenditures restated from Québec's Budgetary Statistics documents); for 2017-18: Pre-Election Report on the State of Québec's Public Finances - August 2018.</t>
  </si>
  <si>
    <t>(1) Reflects extraordinary losses of the Société générale de financement du Québec of $91 million, $339 million, and $358 million in 2001-02, 2002-03, and 2003-04 respectively.  Reflects Hydro-Québec's extraordinary loss of $1.876 billion relating to the closure of the Gentilly-2 nuclear power plant in 2012-13.</t>
  </si>
  <si>
    <t>(3) Includes impact of accounting changes in 2009-10 and 2014-15 and an offset of the extraordinary loss relating to the closure of the Gentilly-2 nuclear power plant in 2012-13.</t>
  </si>
  <si>
    <t xml:space="preserve">Due to breaks in the series following the implementation of the accounting reforms, data from 1997-98 onward, 2006-07 onward, and 2009-10 onward are not directly comparable with earlier years. The government has prepared consolidated financial statements since 1997-98. From 2006-07 to 2008-09, the net results of the health and social services and education networks were established using the modified equity method. </t>
  </si>
  <si>
    <t>Sources: Public Accounts of Ontario (for 2015-16, 2016-17 and 2017-18); Ontario Ministry of Finance for all other years.</t>
  </si>
  <si>
    <t xml:space="preserve">Starting in 1993-94, all numbers are presented based on the Public Sector Accounting Board accounting system. 
</t>
  </si>
  <si>
    <t>Beginning in 2005-06, revenue and expenditure data are not directly comparable with earlier years as they have been restated to reflect a presentation change for hospitals, school boards and colleges. Third-party revenue for these organizations, previously netted against sector expenses, is now classified as revenue. This does not impact the province's annual surplus/deficit results or net debt (described in the 2017 Ontario Economic Outlook and Fiscal Review).</t>
  </si>
  <si>
    <t xml:space="preserve">Beginning in 2010-11, revenue and expenditure data are not directly comparable with earlier years as they have been restated to reflect the reclassification of government agencies and organizations (described in the 2011 Ontario Economic Outlook and Fiscal Review). </t>
  </si>
  <si>
    <t>Expenditure, balance and net debt figures for 2016-17 have been restated to reflect a change in accounting for pension assets of jointly sponsored pension plans. These figures are consistent with the 2017-18 presentation. 2016-17 and 2017-18 are not directly comparable with earlier years.</t>
  </si>
  <si>
    <t xml:space="preserve">Sources: Public Accounts of British Columbia and Financial and Economic Review documents. </t>
  </si>
  <si>
    <t>(1) Includes the impacts of the joint trusteeship of pension plans, restructuring exit expenses, negociating framework incentive payments, climate action dividends, and $1,599 million for Harmonized Sales Tax transition funding repayment in 2011-12. These items are included in total expenditures in B.C. fiscal reporting.</t>
  </si>
  <si>
    <t>SourceSources:
- 1990-91 to 2003-04: 2009-10 Government of Alberta Annual Report, Executive Summary, Historical Fiscal Summary table, with program expense adjusted to include annual pension provision expense (i.e. annual change in unfunded pension liablities) beginning in 1993-94;
- 2004-05 to 2007-08: 2005-06 to 2008-09 Government of Alberta annual reports, Consolidated Financial Statements (i.e. Public Accounts of Alberta);
- 2008-09 to 2017-18:  2017-18 Government of Alberta Annual Report, Budget 2017 Key Results, Historical Fiscal Summary table.</t>
  </si>
  <si>
    <t>Data are not fully comparable due mainly to various changes to accounting standards. Major breaks in the series include:
- 1990-91 to 1992-93: expense excludes change in unfunded pension liabilities; net financial debt / (assets) does include unfunded pension liabilities;
- 1993-94 to 2003-04: SUCH sector (school boards, universities and colleges, health entities) own-source revenue and expense, and assets and liabilities not included in numbers (grants to these entities are included in expense);
- 2004-05 to 2007-08:  SUCH sector included on "net equity" basis (net revenue included in revenue; net assets included in assets);
- 2008-09 to 2017-18: SUCH sector included on "line-by-line" basis (revenue, expense, assets and liabilities reported in revenue, expense, assets and liabilities).</t>
  </si>
  <si>
    <t>(1) Federal transfers include: $1,582 million for 2013 Alberta flood assistance in 2013-14; less $423 million in 2014-15, $80 million in 2015-16, $29 million in 2016-17, and $128 million in 2017-18, following revisions to original estimates of disaster recovery costs and associated federal revenue accrued in 2013-14; a $251 million Fiscal Stabilization Program payment in 2015-16; and accrued revenue of $495 million in wildfire assistance in 2016-17, less $67 million in 2017-18, following revisions to original estimates of costs and associated federal revenue accrued in 2016-17.</t>
  </si>
  <si>
    <t>POP CDN</t>
  </si>
  <si>
    <t>POP NL</t>
  </si>
  <si>
    <t>POP PEI</t>
  </si>
  <si>
    <t>POP NS</t>
  </si>
  <si>
    <t>POP NB</t>
  </si>
  <si>
    <t>POP QU</t>
  </si>
  <si>
    <t>POP ON</t>
  </si>
  <si>
    <t>POP MN</t>
  </si>
  <si>
    <t>POP SK</t>
  </si>
  <si>
    <t>POP AB</t>
  </si>
  <si>
    <t>POP BC</t>
  </si>
  <si>
    <t>Atlantic Canada</t>
  </si>
  <si>
    <t>1971 to 2016</t>
  </si>
  <si>
    <t>Data Table 510001</t>
  </si>
  <si>
    <t>1949 to 1970</t>
  </si>
  <si>
    <t>Data Table 510024</t>
  </si>
  <si>
    <t xml:space="preserve">Estimates of population, by age group and sex for July 1, Canada, provinces and territories, annually (Persons unless specified) </t>
  </si>
  <si>
    <t xml:space="preserve">https://www.fin.gc.ca/frt-trf/2017/frt-trf-18-eng.asp </t>
  </si>
  <si>
    <t>NL Net Debt/Total Revenue</t>
  </si>
  <si>
    <t>NL Net Debt/Own Source Revenue</t>
  </si>
  <si>
    <t>NL Debt Cost/Total Expenditure</t>
  </si>
  <si>
    <t>NL Debt Cost/Total Revenue</t>
  </si>
  <si>
    <t>PE Net Debt/Total Revenue</t>
  </si>
  <si>
    <t>PE Net Debt/Own Source Revenue</t>
  </si>
  <si>
    <t>PE Debt Cost/Total Expenditure</t>
  </si>
  <si>
    <t>PE Debt Cost/Total Revenue</t>
  </si>
  <si>
    <t>NS Net Debt/Total Revenue</t>
  </si>
  <si>
    <t>NS Net Debt/Own Source Revenue</t>
  </si>
  <si>
    <t>NS Debt Cost/Total Expenditure</t>
  </si>
  <si>
    <t>NS Debt Cost/Total Revenue</t>
  </si>
  <si>
    <t>BC Net Debt/Total Revenue</t>
  </si>
  <si>
    <t>BC Net Debt/Own Source Revenue</t>
  </si>
  <si>
    <t>BC Debt Cost/Total Expenditure</t>
  </si>
  <si>
    <t>BC Debt Cost/Total Revenue</t>
  </si>
  <si>
    <t>NB Net Debt/Total Revenue</t>
  </si>
  <si>
    <t>NB Net Debt/Own Source Revenue</t>
  </si>
  <si>
    <t>NB Debt Cost/Total Expenditure</t>
  </si>
  <si>
    <t>NB Debt Cost/Total Revenue</t>
  </si>
  <si>
    <t>QU Net Debt/Total Revenue</t>
  </si>
  <si>
    <t>QU Net Debt/Own Source Revenue</t>
  </si>
  <si>
    <t>QU Debt Cost/Total Expenditure</t>
  </si>
  <si>
    <t>QU Debt Cost/Total Revenue</t>
  </si>
  <si>
    <t>ON Net Debt/Total Revenue</t>
  </si>
  <si>
    <t>ON Net Debt/Own Source Revenue</t>
  </si>
  <si>
    <t>ON Debt Cost/Total Expenditure</t>
  </si>
  <si>
    <t>ON Debt Cost/Total Revenue</t>
  </si>
  <si>
    <t>MN Net Debt/Total Revenue</t>
  </si>
  <si>
    <t>MN Net Debt/Own Source Revenue</t>
  </si>
  <si>
    <t>MN Debt Cost/Total Expenditure</t>
  </si>
  <si>
    <t>MN Debt Cost/Total Revenue</t>
  </si>
  <si>
    <t>SK Net Debt/Total Revenue</t>
  </si>
  <si>
    <t>SK Net Debt/Own Source Revenue</t>
  </si>
  <si>
    <t>SK Debt Cost/Total Expenditure</t>
  </si>
  <si>
    <t>SK Debt Cost/Total Revenue</t>
  </si>
  <si>
    <t>AB Net Debt/Total Revenue</t>
  </si>
  <si>
    <t>AB Net Debt/Own Source Revenue</t>
  </si>
  <si>
    <t>AB Debt Cost/Total Expenditure</t>
  </si>
  <si>
    <t>AB Debt Cost/Total Revenue</t>
  </si>
  <si>
    <t>https://www.fin.gc.ca/frt-trf/2019/frt-trf-19-eng.asp</t>
  </si>
  <si>
    <t>2018-19</t>
  </si>
  <si>
    <t>CANSIM TABLE 36100222</t>
  </si>
  <si>
    <r>
      <t>revenues</t>
    </r>
    <r>
      <rPr>
        <vertAlign val="superscript"/>
        <sz val="8"/>
        <color theme="1"/>
        <rFont val="Arial"/>
        <family val="2"/>
      </rPr>
      <t>(1)</t>
    </r>
  </si>
  <si>
    <r>
      <t>transfers</t>
    </r>
    <r>
      <rPr>
        <vertAlign val="superscript"/>
        <sz val="8"/>
        <color theme="1"/>
        <rFont val="Arial"/>
        <family val="2"/>
      </rPr>
      <t>(2)</t>
    </r>
  </si>
  <si>
    <r>
      <t>other</t>
    </r>
    <r>
      <rPr>
        <vertAlign val="superscript"/>
        <sz val="8"/>
        <color theme="1"/>
        <rFont val="Arial"/>
        <family val="2"/>
      </rPr>
      <t>(3)</t>
    </r>
  </si>
  <si>
    <t>NL =</t>
  </si>
  <si>
    <t>PE =</t>
  </si>
  <si>
    <t>NS =</t>
  </si>
  <si>
    <t>NB =</t>
  </si>
  <si>
    <t xml:space="preserve">QU = </t>
  </si>
  <si>
    <t>ON =</t>
  </si>
  <si>
    <t>MN =</t>
  </si>
  <si>
    <t>SK =</t>
  </si>
  <si>
    <t>AB =</t>
  </si>
  <si>
    <t xml:space="preserve">BC = </t>
  </si>
  <si>
    <t>ALL Provinces - Combined</t>
  </si>
  <si>
    <t>All Combined</t>
  </si>
  <si>
    <t>ROC</t>
  </si>
  <si>
    <t>Rest of Canada</t>
  </si>
  <si>
    <t>Rest of Atlantic Canada</t>
  </si>
  <si>
    <t>ALL</t>
  </si>
  <si>
    <t>RAC</t>
  </si>
  <si>
    <t>All Canada - excluding NL (RAC)</t>
  </si>
  <si>
    <t>All Atlantic Canada - excluding NL (RAC)</t>
  </si>
  <si>
    <t>ALL CDN POP</t>
  </si>
  <si>
    <t>ROC POP</t>
  </si>
  <si>
    <t>RAC POP</t>
  </si>
  <si>
    <t>NL POP</t>
  </si>
  <si>
    <t>CDN POP</t>
  </si>
  <si>
    <t>All Provinces</t>
  </si>
  <si>
    <t>CDN Rev PC</t>
  </si>
  <si>
    <t>CDN Expend PC</t>
  </si>
  <si>
    <t>NL/CDN Rev/POP</t>
  </si>
  <si>
    <t>NL/CDN Expend/POP</t>
  </si>
  <si>
    <t>CDN Prog Exp PC</t>
  </si>
  <si>
    <t>CDN Debt Charge PC</t>
  </si>
  <si>
    <t>CDN Deficit PC</t>
  </si>
  <si>
    <t>CDN Net Debt/Total Revenue</t>
  </si>
  <si>
    <t>CDN Net Debt/Own Source Revenue</t>
  </si>
  <si>
    <t>CDN Debt Cost/Total Expenditure</t>
  </si>
  <si>
    <t>CDN Debt Cost/Total Revenue</t>
  </si>
  <si>
    <t>ROC Rev PC</t>
  </si>
  <si>
    <t>ROC Prog Exp PC</t>
  </si>
  <si>
    <t>ROC Debt Charge PC</t>
  </si>
  <si>
    <t>ROC Expend PC</t>
  </si>
  <si>
    <t>ROC Deficit PC</t>
  </si>
  <si>
    <t>ROC Net Debt/Total Revenue</t>
  </si>
  <si>
    <t>ROC Net Debt/Own Source Revenue</t>
  </si>
  <si>
    <t>ROC Debt Cost/Total Expenditure</t>
  </si>
  <si>
    <t>ROC Debt Cost/Total Revenue</t>
  </si>
  <si>
    <t>NL/ROC Rev/POP</t>
  </si>
  <si>
    <t>NL/ROC Expend/POP</t>
  </si>
  <si>
    <t>RAC Rev PC</t>
  </si>
  <si>
    <t>RAC Expend PC</t>
  </si>
  <si>
    <t>NL/RAC Rev/POP</t>
  </si>
  <si>
    <t>NL/RAC Expend/POP</t>
  </si>
  <si>
    <t>RAC Prog Exp PC</t>
  </si>
  <si>
    <t>RAC Debt Charge PC</t>
  </si>
  <si>
    <t>RAC Deficit PC</t>
  </si>
  <si>
    <t>2019-20</t>
  </si>
  <si>
    <t>2019-20 interim</t>
  </si>
  <si>
    <t>2020-21</t>
  </si>
  <si>
    <t>2020-21 (Budget)</t>
  </si>
  <si>
    <t>Population estimates on July 1st, by age and sex, annually</t>
  </si>
  <si>
    <t>17 100 005</t>
  </si>
  <si>
    <t>https://www.canada.ca/en/department-finance/services/publications/fiscal-reference-tables/2020.html</t>
  </si>
  <si>
    <t>NL Rev PC/CDN Rev PC</t>
  </si>
  <si>
    <t>10 year Ave</t>
  </si>
  <si>
    <t>20 year Ave</t>
  </si>
  <si>
    <t>25 year Ave</t>
  </si>
  <si>
    <t>5 year Ave</t>
  </si>
  <si>
    <t>NL Exp/NL Rev PC</t>
  </si>
  <si>
    <t>NL Exp PC/CDN EXP PC</t>
  </si>
  <si>
    <t>CDN Exp/CDN Rev PC</t>
  </si>
  <si>
    <t>All Provinces - Excluding nL (ROC)</t>
  </si>
  <si>
    <t>ROC Exp/ROC Rev PC</t>
  </si>
  <si>
    <t>NL Rev PC/ROC Rev PC</t>
  </si>
  <si>
    <t>NL Exp PC/ROC EXP PC</t>
  </si>
  <si>
    <t>Atlantic Provinces - Excluding NL (RAC)</t>
  </si>
  <si>
    <t>RAC Net Debt/Total Revenue</t>
  </si>
  <si>
    <t>RAC Net Debt/Own Source Revenue</t>
  </si>
  <si>
    <t>RAC Debt Cost/Total Expenditure</t>
  </si>
  <si>
    <t>RAC Debt Cost/Total Revenue</t>
  </si>
  <si>
    <t>NL Exp PC/RAC EXP PC</t>
  </si>
  <si>
    <t>RAC Exp/RAC Rev PC</t>
  </si>
  <si>
    <t>NL Rev PC/RAC Rev PC</t>
  </si>
  <si>
    <t>PE</t>
  </si>
  <si>
    <t>PE POP</t>
  </si>
  <si>
    <t>NL Rev PC/PE Rev PC</t>
  </si>
  <si>
    <t>NL Exp PC/PE EXP PC</t>
  </si>
  <si>
    <t>NS POP</t>
  </si>
  <si>
    <t>NS</t>
  </si>
  <si>
    <t>NS Exp/NS Rev PC</t>
  </si>
  <si>
    <t>NL Rev PC/NS Rev PC</t>
  </si>
  <si>
    <t>NL Exp PC/NS EXP PC</t>
  </si>
  <si>
    <t>PE Exp/PE Rev PC</t>
  </si>
  <si>
    <t>NB POP</t>
  </si>
  <si>
    <t>NB</t>
  </si>
  <si>
    <t>NB Exp/NB Rev PC</t>
  </si>
  <si>
    <t>NL Rev PC/NB Rev PC</t>
  </si>
  <si>
    <t>NL Exp PC/NB EXP PC</t>
  </si>
  <si>
    <t>QU POP</t>
  </si>
  <si>
    <t>NL Rev PC/QU Rev PC</t>
  </si>
  <si>
    <t>NL Exp PC/QU EXP PC</t>
  </si>
  <si>
    <t>ON POP</t>
  </si>
  <si>
    <t>ON Exp/ON Rev PC</t>
  </si>
  <si>
    <t>NL Rev PC/ON Rev PC</t>
  </si>
  <si>
    <t>NL Exp PC/ON EXP PC</t>
  </si>
  <si>
    <t>QU Exp/QU Rev PC</t>
  </si>
  <si>
    <t>MN POP</t>
  </si>
  <si>
    <t>MN Exp/MN Rev PC</t>
  </si>
  <si>
    <t>NL Rev PC/MN Rev PC</t>
  </si>
  <si>
    <t>NL Exp PC/MN EXP PC</t>
  </si>
  <si>
    <t>SK POP</t>
  </si>
  <si>
    <t>SK</t>
  </si>
  <si>
    <t>MN</t>
  </si>
  <si>
    <t>ON</t>
  </si>
  <si>
    <t>QU</t>
  </si>
  <si>
    <t>SK Exp/SK Rev PC</t>
  </si>
  <si>
    <t>AB POP</t>
  </si>
  <si>
    <t>AB</t>
  </si>
  <si>
    <t>AB Exp/AB Rev PC</t>
  </si>
  <si>
    <t>NL Rev PC/AB Rev PC</t>
  </si>
  <si>
    <t>NL Exp PC/AB EXP PC</t>
  </si>
  <si>
    <t>NL Rev PC/SK Rev PC</t>
  </si>
  <si>
    <t>NL Exp PC/SK EXP PC</t>
  </si>
  <si>
    <t>BC POP</t>
  </si>
  <si>
    <t>BC</t>
  </si>
  <si>
    <t>BC Exp/BC Rev PC</t>
  </si>
  <si>
    <t>NL Rev PC/BC Rev PC</t>
  </si>
  <si>
    <t>NL Exp PC/BC EXP PC</t>
  </si>
  <si>
    <t>NL Net Debt PC</t>
  </si>
  <si>
    <t>BC Net Debt PC</t>
  </si>
  <si>
    <t>AB Net Debt PC</t>
  </si>
  <si>
    <t>SK Net Debt PC</t>
  </si>
  <si>
    <t>MN Net Debt PC</t>
  </si>
  <si>
    <t>ON Net Debt PC</t>
  </si>
  <si>
    <t>QU Net Debt PC</t>
  </si>
  <si>
    <t>NB Net Debt PC</t>
  </si>
  <si>
    <t>NS Net Debt PC</t>
  </si>
  <si>
    <t>PE Net Debt PC</t>
  </si>
  <si>
    <t>RAC Net Debt PC</t>
  </si>
  <si>
    <t>ROC Net Debt PC</t>
  </si>
  <si>
    <t>CDN Net Debt PC</t>
  </si>
  <si>
    <t>Total Revenue Per Capita</t>
  </si>
  <si>
    <t>Total Revenue Per Capita (5 Year Ave)</t>
  </si>
  <si>
    <t>Total Revenue Per Capita (10 Year Ave)</t>
  </si>
  <si>
    <t>Total Revenue Per Capita (20 Year Ave)</t>
  </si>
  <si>
    <t>Total Expenditure Per Capita</t>
  </si>
  <si>
    <t>Total Expenditure Per Capita (5 Year Ave)</t>
  </si>
  <si>
    <t>Total Expenditure Per Capita (10 Year Ave)</t>
  </si>
  <si>
    <t>Total Expenditure Per Capita (20 Year Ave)</t>
  </si>
  <si>
    <t>Deficit Per Capita</t>
  </si>
  <si>
    <t>Deficit Per Capita (5 Year Ave)</t>
  </si>
  <si>
    <t>Deficit Per Capita (10 Year Ave)</t>
  </si>
  <si>
    <t>Deficit Per Capita (20 Year Ave)</t>
  </si>
  <si>
    <t>CDN</t>
  </si>
  <si>
    <t>NL Federal Transfers/GDP</t>
  </si>
  <si>
    <t>CDN Federal Transfers/GDP</t>
  </si>
  <si>
    <t>BC Federal Transfers/GDP</t>
  </si>
  <si>
    <t>AB Federal Transfers/GDP</t>
  </si>
  <si>
    <t>SK Federal Transfers/GDP</t>
  </si>
  <si>
    <t>MN Federal Transfers/GDP</t>
  </si>
  <si>
    <t>ON Federal Transfers/GDP</t>
  </si>
  <si>
    <t>QU Federal Transfers/GDP</t>
  </si>
  <si>
    <t>NB Federal Transfers/GDP</t>
  </si>
  <si>
    <t>NS Federal Transfers/GDP</t>
  </si>
  <si>
    <t>PE Federal Transfers/GDP</t>
  </si>
  <si>
    <t>RAC Federal Transfers/GDP</t>
  </si>
  <si>
    <t>ROC Federal Transfers/GDP</t>
  </si>
  <si>
    <t>Net Debt Per Capta</t>
  </si>
  <si>
    <t>Net Debt Per Capta (5 Year Ave)</t>
  </si>
  <si>
    <t>Net Debt Per Capta (10 Year Ave)</t>
  </si>
  <si>
    <t>Net Debt Per Capta (20 Year Ave)</t>
  </si>
  <si>
    <t>Federal Transfers Per Capta</t>
  </si>
  <si>
    <t>Federal Transfers Per Capta (5 Year Ave)</t>
  </si>
  <si>
    <t>Federal Transfers Per Capta (10 Year Ave)</t>
  </si>
  <si>
    <t>Federal Transfers Per Capta (20 Year Ave)</t>
  </si>
  <si>
    <t>NL Fed Trans PC</t>
  </si>
  <si>
    <t>CDN Fed Trans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</si>
</sst>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_)"/>
    <numFmt numFmtId="167" formatCode="0.00_)"/>
    <numFmt numFmtId="168" formatCode="&quot;$&quot;#,##0.0"/>
    <numFmt numFmtId="169" formatCode="#,##0.000000"/>
    <numFmt numFmtId="170" formatCode="#,##0_ ;\-#,##0\ "/>
    <numFmt numFmtId="171" formatCode="&quot;$&quot;#,##0"/>
  </numFmts>
  <fonts count="42" x14ac:knownFonts="1">
    <font>
      <sz val="11"/>
      <color theme="1"/>
      <name val="Calibri"/>
      <family val="2"/>
      <scheme val="minor"/>
    </font>
    <font>
      <sz val="11"/>
      <color theme="1"/>
      <name val="Calibri"/>
      <family val="2"/>
      <scheme val="minor"/>
    </font>
    <font>
      <sz val="11"/>
      <color theme="1"/>
      <name val="Arial"/>
      <family val="2"/>
    </font>
    <font>
      <sz val="8"/>
      <name val="Univers"/>
      <family val="2"/>
    </font>
    <font>
      <sz val="10"/>
      <name val="Arial"/>
      <family val="2"/>
    </font>
    <font>
      <b/>
      <sz val="16"/>
      <color indexed="9"/>
      <name val="Univers"/>
      <family val="2"/>
      <charset val="238"/>
    </font>
    <font>
      <b/>
      <sz val="11"/>
      <name val="Arial"/>
      <family val="2"/>
    </font>
    <font>
      <sz val="11"/>
      <name val="Arial"/>
      <family val="2"/>
    </font>
    <font>
      <b/>
      <sz val="11"/>
      <color theme="0"/>
      <name val="Arial"/>
      <family val="2"/>
    </font>
    <font>
      <sz val="22"/>
      <name val="Arial"/>
      <family val="2"/>
    </font>
    <font>
      <sz val="16"/>
      <name val="Arial"/>
      <family val="2"/>
    </font>
    <font>
      <u/>
      <sz val="11"/>
      <color rgb="FF0070C0"/>
      <name val="Arial"/>
      <family val="2"/>
    </font>
    <font>
      <sz val="30"/>
      <name val="Calibri"/>
      <family val="2"/>
    </font>
    <font>
      <sz val="12"/>
      <color theme="1"/>
      <name val="Arial"/>
      <family val="2"/>
    </font>
    <font>
      <u/>
      <sz val="11"/>
      <color rgb="FF852062"/>
      <name val="Arial"/>
      <family val="2"/>
    </font>
    <font>
      <sz val="24"/>
      <name val="Calibri"/>
      <family val="2"/>
    </font>
    <font>
      <b/>
      <sz val="18"/>
      <name val="Calibri"/>
      <family val="2"/>
    </font>
    <font>
      <b/>
      <sz val="15"/>
      <name val="Calibri"/>
      <family val="2"/>
    </font>
    <font>
      <sz val="9"/>
      <name val="Arial"/>
      <family val="2"/>
    </font>
    <font>
      <b/>
      <sz val="11"/>
      <color rgb="FFFF0000"/>
      <name val="Calibri"/>
      <family val="2"/>
      <scheme val="minor"/>
    </font>
    <font>
      <b/>
      <sz val="11"/>
      <name val="Times New Roman"/>
      <family val="1"/>
    </font>
    <font>
      <sz val="8"/>
      <name val="Arial"/>
      <family val="2"/>
    </font>
    <font>
      <sz val="8"/>
      <name val="Times New Roman"/>
      <family val="1"/>
    </font>
    <font>
      <sz val="8.5"/>
      <name val="Arial"/>
      <family val="2"/>
    </font>
    <font>
      <b/>
      <sz val="9"/>
      <name val="Times New Roman"/>
      <family val="1"/>
    </font>
    <font>
      <sz val="9"/>
      <name val="Times New Roman"/>
      <family val="1"/>
    </font>
    <font>
      <sz val="12"/>
      <name val="Helv"/>
    </font>
    <font>
      <sz val="10"/>
      <name val="Times New Roman"/>
      <family val="1"/>
    </font>
    <font>
      <vertAlign val="superscript"/>
      <sz val="8"/>
      <name val="Times New Roman"/>
      <family val="1"/>
    </font>
    <font>
      <sz val="8.5"/>
      <name val="Times New Roman"/>
      <family val="1"/>
    </font>
    <font>
      <sz val="8"/>
      <color theme="1"/>
      <name val="Arial"/>
      <family val="2"/>
    </font>
    <font>
      <sz val="14"/>
      <color rgb="FF222222"/>
      <name val="Arial"/>
      <family val="2"/>
    </font>
    <font>
      <b/>
      <sz val="14"/>
      <color rgb="FF222222"/>
      <name val="Arial"/>
      <family val="2"/>
    </font>
    <font>
      <i/>
      <sz val="11"/>
      <color theme="1"/>
      <name val="Calibri"/>
      <family val="2"/>
      <scheme val="minor"/>
    </font>
    <font>
      <sz val="11"/>
      <color rgb="FFFF0000"/>
      <name val="Calibri"/>
      <family val="2"/>
      <scheme val="minor"/>
    </font>
    <font>
      <vertAlign val="superscript"/>
      <sz val="12"/>
      <name val="Times New Roman"/>
      <family val="1"/>
    </font>
    <font>
      <vertAlign val="superscript"/>
      <sz val="8"/>
      <color theme="1"/>
      <name val="Arial"/>
      <family val="2"/>
    </font>
    <font>
      <b/>
      <sz val="8"/>
      <color theme="1"/>
      <name val="Arial"/>
      <family val="2"/>
    </font>
    <font>
      <b/>
      <sz val="11"/>
      <color theme="1"/>
      <name val="Calibri"/>
      <family val="2"/>
      <scheme val="minor"/>
    </font>
    <font>
      <sz val="8"/>
      <color rgb="FFFF0000"/>
      <name val="Arial"/>
      <family val="2"/>
    </font>
    <font>
      <sz val="10"/>
      <color theme="1"/>
      <name val="Calibri"/>
      <family val="2"/>
      <scheme val="minor"/>
    </font>
    <font>
      <b/>
      <sz val="10"/>
      <name val="Arial"/>
      <family val="2"/>
    </font>
  </fonts>
  <fills count="7">
    <fill>
      <patternFill patternType="none"/>
    </fill>
    <fill>
      <patternFill patternType="gray125"/>
    </fill>
    <fill>
      <patternFill patternType="solid">
        <fgColor indexed="8"/>
        <bgColor indexed="64"/>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
      <patternFill patternType="solid">
        <fgColor rgb="FFFFC000"/>
        <bgColor indexed="64"/>
      </patternFill>
    </fill>
  </fills>
  <borders count="5">
    <border>
      <left/>
      <right/>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diagonal/>
    </border>
    <border>
      <left/>
      <right/>
      <top/>
      <bottom style="thin">
        <color indexed="64"/>
      </bottom>
      <diagonal/>
    </border>
  </borders>
  <cellStyleXfs count="38">
    <xf numFmtId="0" fontId="0" fillId="0" borderId="0"/>
    <xf numFmtId="9" fontId="1" fillId="0" borderId="0" applyFont="0" applyFill="0" applyBorder="0" applyAlignment="0" applyProtection="0"/>
    <xf numFmtId="0" fontId="2" fillId="0" borderId="0"/>
    <xf numFmtId="43" fontId="3" fillId="0" borderId="0" applyFont="0" applyFill="0" applyBorder="0" applyAlignment="0" applyProtection="0"/>
    <xf numFmtId="0" fontId="5" fillId="2" borderId="0">
      <alignment horizontal="right"/>
    </xf>
    <xf numFmtId="0" fontId="2" fillId="0" borderId="0"/>
    <xf numFmtId="0" fontId="9" fillId="0" borderId="0" applyNumberFormat="0" applyFill="0" applyProtection="0">
      <alignment horizontal="left" vertical="top"/>
    </xf>
    <xf numFmtId="0" fontId="10" fillId="0" borderId="0" applyNumberFormat="0" applyProtection="0">
      <alignment horizontal="left" vertical="top"/>
    </xf>
    <xf numFmtId="0" fontId="7" fillId="0" borderId="0" applyNumberFormat="0" applyProtection="0">
      <alignment horizontal="left" vertical="top" wrapText="1"/>
    </xf>
    <xf numFmtId="49" fontId="11" fillId="0" borderId="0" applyFill="0" applyBorder="0" applyAlignment="0" applyProtection="0"/>
    <xf numFmtId="0" fontId="12" fillId="0" borderId="0" applyNumberFormat="0" applyFill="0" applyProtection="0">
      <alignment horizontal="left" vertical="top"/>
    </xf>
    <xf numFmtId="0" fontId="14" fillId="0" borderId="0" applyNumberFormat="0" applyFill="0" applyBorder="0" applyAlignment="0" applyProtection="0"/>
    <xf numFmtId="0" fontId="12" fillId="0" borderId="0" applyNumberFormat="0" applyFill="0" applyProtection="0">
      <alignment horizontal="left" vertical="top"/>
    </xf>
    <xf numFmtId="0" fontId="15" fillId="0" borderId="0" applyNumberFormat="0" applyProtection="0">
      <alignment horizontal="left" vertical="top"/>
    </xf>
    <xf numFmtId="0" fontId="16" fillId="0" borderId="0" applyNumberFormat="0" applyProtection="0">
      <alignment horizontal="left" vertical="top"/>
    </xf>
    <xf numFmtId="0" fontId="17" fillId="0" borderId="0" applyNumberFormat="0" applyProtection="0">
      <alignment horizontal="left" vertical="top"/>
    </xf>
    <xf numFmtId="0" fontId="13" fillId="0" borderId="0" applyNumberFormat="0" applyFill="0" applyProtection="0">
      <alignment horizontal="left" vertical="top"/>
    </xf>
    <xf numFmtId="0" fontId="8" fillId="3" borderId="2" applyNumberFormat="0" applyProtection="0">
      <alignment horizontal="left" vertical="top"/>
    </xf>
    <xf numFmtId="0" fontId="18" fillId="0" borderId="0" applyNumberFormat="0" applyProtection="0">
      <alignment horizontal="left" vertical="top"/>
    </xf>
    <xf numFmtId="0" fontId="6" fillId="4" borderId="1" applyNumberFormat="0" applyProtection="0">
      <alignment horizontal="left" vertical="top"/>
    </xf>
    <xf numFmtId="0" fontId="13" fillId="0" borderId="0" applyNumberFormat="0" applyProtection="0">
      <alignment horizontal="left" vertical="top"/>
    </xf>
    <xf numFmtId="0" fontId="4" fillId="0" borderId="0"/>
    <xf numFmtId="166" fontId="4" fillId="0" borderId="0"/>
    <xf numFmtId="166" fontId="4" fillId="0" borderId="0"/>
    <xf numFmtId="166" fontId="4" fillId="0" borderId="0"/>
    <xf numFmtId="166" fontId="4" fillId="0" borderId="0"/>
    <xf numFmtId="166" fontId="4" fillId="0" borderId="0"/>
    <xf numFmtId="39" fontId="26" fillId="0" borderId="0"/>
    <xf numFmtId="166" fontId="4" fillId="0" borderId="0"/>
    <xf numFmtId="166" fontId="4" fillId="0" borderId="0"/>
    <xf numFmtId="166" fontId="4" fillId="0" borderId="0"/>
    <xf numFmtId="167" fontId="4" fillId="0" borderId="0"/>
    <xf numFmtId="166" fontId="4" fillId="0" borderId="0"/>
    <xf numFmtId="166" fontId="4" fillId="0" borderId="0"/>
    <xf numFmtId="166" fontId="4" fillId="0" borderId="0"/>
    <xf numFmtId="166" fontId="4" fillId="0" borderId="0"/>
    <xf numFmtId="166" fontId="4" fillId="0" borderId="0"/>
    <xf numFmtId="43" fontId="1" fillId="0" borderId="0" applyFont="0" applyFill="0" applyBorder="0" applyAlignment="0" applyProtection="0"/>
  </cellStyleXfs>
  <cellXfs count="187">
    <xf numFmtId="0" fontId="0" fillId="0" borderId="0" xfId="0"/>
    <xf numFmtId="3" fontId="0" fillId="0" borderId="0" xfId="0" applyNumberFormat="1"/>
    <xf numFmtId="0" fontId="20" fillId="0" borderId="0" xfId="21" applyFont="1" applyFill="1" applyAlignment="1">
      <alignment vertical="top"/>
    </xf>
    <xf numFmtId="0" fontId="21" fillId="0" borderId="0" xfId="21" applyFont="1" applyFill="1" applyAlignment="1">
      <alignment vertical="top"/>
    </xf>
    <xf numFmtId="0" fontId="22" fillId="0" borderId="3" xfId="21" applyFont="1" applyFill="1" applyBorder="1" applyAlignment="1">
      <alignment horizontal="center"/>
    </xf>
    <xf numFmtId="0" fontId="22" fillId="0" borderId="3" xfId="21" applyFont="1" applyFill="1" applyBorder="1" applyAlignment="1">
      <alignment horizontal="right"/>
    </xf>
    <xf numFmtId="0" fontId="23" fillId="0" borderId="0" xfId="21" applyFont="1" applyFill="1"/>
    <xf numFmtId="0" fontId="22" fillId="0" borderId="0" xfId="21" applyFont="1" applyFill="1" applyBorder="1" applyAlignment="1">
      <alignment horizontal="center"/>
    </xf>
    <xf numFmtId="0" fontId="22" fillId="0" borderId="0" xfId="21" applyFont="1" applyFill="1" applyBorder="1" applyAlignment="1">
      <alignment horizontal="right"/>
    </xf>
    <xf numFmtId="0" fontId="22" fillId="0" borderId="4" xfId="21" applyFont="1" applyFill="1" applyBorder="1" applyAlignment="1">
      <alignment horizontal="left"/>
    </xf>
    <xf numFmtId="0" fontId="22" fillId="0" borderId="4" xfId="21" applyFont="1" applyFill="1" applyBorder="1" applyAlignment="1">
      <alignment horizontal="right"/>
    </xf>
    <xf numFmtId="0" fontId="24" fillId="0" borderId="0" xfId="21" applyFont="1" applyFill="1" applyBorder="1" applyAlignment="1">
      <alignment horizontal="centerContinuous"/>
    </xf>
    <xf numFmtId="0" fontId="4" fillId="0" borderId="0" xfId="21" applyFont="1" applyFill="1"/>
    <xf numFmtId="3" fontId="21" fillId="0" borderId="0" xfId="21" applyNumberFormat="1" applyFont="1" applyFill="1" applyAlignment="1" applyProtection="1">
      <alignment horizontal="left"/>
    </xf>
    <xf numFmtId="3" fontId="21" fillId="0" borderId="0" xfId="21" applyNumberFormat="1" applyFont="1" applyFill="1" applyProtection="1"/>
    <xf numFmtId="3" fontId="4" fillId="0" borderId="0" xfId="22" applyNumberFormat="1" applyFont="1" applyFill="1" applyProtection="1"/>
    <xf numFmtId="3" fontId="4" fillId="0" borderId="0" xfId="22" applyNumberFormat="1" applyFont="1" applyFill="1" applyProtection="1">
      <protection locked="0"/>
    </xf>
    <xf numFmtId="3" fontId="21" fillId="0" borderId="4" xfId="21" applyNumberFormat="1" applyFont="1" applyFill="1" applyBorder="1" applyAlignment="1" applyProtection="1">
      <alignment horizontal="left" vertical="top"/>
    </xf>
    <xf numFmtId="3" fontId="21" fillId="0" borderId="4" xfId="21" applyNumberFormat="1" applyFont="1" applyFill="1" applyBorder="1" applyProtection="1"/>
    <xf numFmtId="3" fontId="21" fillId="0" borderId="4" xfId="21" applyNumberFormat="1" applyFont="1" applyFill="1" applyBorder="1" applyAlignment="1" applyProtection="1">
      <alignment vertical="top"/>
    </xf>
    <xf numFmtId="3" fontId="4" fillId="0" borderId="0" xfId="23" applyNumberFormat="1" applyFont="1" applyFill="1" applyProtection="1"/>
    <xf numFmtId="3" fontId="4" fillId="0" borderId="0" xfId="24" applyNumberFormat="1" applyFont="1" applyFill="1" applyProtection="1"/>
    <xf numFmtId="0" fontId="21" fillId="0" borderId="0" xfId="21" applyFont="1" applyFill="1" applyAlignment="1">
      <alignment horizontal="left"/>
    </xf>
    <xf numFmtId="3" fontId="4" fillId="0" borderId="0" xfId="25" applyNumberFormat="1" applyFont="1" applyFill="1" applyProtection="1"/>
    <xf numFmtId="0" fontId="21" fillId="0" borderId="0" xfId="21" applyFont="1" applyFill="1" applyAlignment="1"/>
    <xf numFmtId="3" fontId="21" fillId="0" borderId="0" xfId="21" applyNumberFormat="1" applyFont="1" applyFill="1" applyAlignment="1" applyProtection="1"/>
    <xf numFmtId="3" fontId="4" fillId="0" borderId="0" xfId="26" applyNumberFormat="1" applyFont="1" applyFill="1" applyProtection="1">
      <protection locked="0"/>
    </xf>
    <xf numFmtId="0" fontId="21" fillId="0" borderId="0" xfId="21" applyFont="1" applyFill="1"/>
    <xf numFmtId="0" fontId="21" fillId="0" borderId="0" xfId="21" applyFont="1" applyFill="1" applyBorder="1" applyAlignment="1">
      <alignment horizontal="left"/>
    </xf>
    <xf numFmtId="0" fontId="4" fillId="0" borderId="0" xfId="21" applyFont="1" applyFill="1" applyAlignment="1">
      <alignment vertical="top"/>
    </xf>
    <xf numFmtId="0" fontId="4" fillId="0" borderId="0" xfId="21" applyFont="1" applyFill="1" applyBorder="1"/>
    <xf numFmtId="3" fontId="21" fillId="0" borderId="0" xfId="21" applyNumberFormat="1" applyFont="1" applyFill="1" applyBorder="1" applyAlignment="1" applyProtection="1"/>
    <xf numFmtId="3" fontId="21" fillId="0" borderId="0" xfId="21" applyNumberFormat="1" applyFont="1" applyFill="1" applyBorder="1" applyAlignment="1" applyProtection="1">
      <alignment horizontal="right"/>
    </xf>
    <xf numFmtId="4" fontId="4" fillId="0" borderId="0" xfId="21" applyNumberFormat="1" applyFont="1" applyFill="1"/>
    <xf numFmtId="164" fontId="4" fillId="0" borderId="0" xfId="27" applyNumberFormat="1" applyFont="1" applyFill="1" applyBorder="1" applyAlignment="1">
      <alignment horizontal="right"/>
    </xf>
    <xf numFmtId="3" fontId="21" fillId="0" borderId="0" xfId="21" applyNumberFormat="1" applyFont="1" applyFill="1" applyBorder="1" applyProtection="1"/>
    <xf numFmtId="3" fontId="21" fillId="0" borderId="0" xfId="21" applyNumberFormat="1" applyFont="1" applyFill="1"/>
    <xf numFmtId="0" fontId="21" fillId="0" borderId="0" xfId="21" applyFont="1" applyFill="1" applyBorder="1"/>
    <xf numFmtId="0" fontId="21" fillId="0" borderId="0" xfId="21" applyFont="1" applyFill="1" applyAlignment="1">
      <alignment horizontal="left" vertical="top" wrapText="1"/>
    </xf>
    <xf numFmtId="0" fontId="27" fillId="0" borderId="0" xfId="21" applyFont="1" applyFill="1"/>
    <xf numFmtId="3" fontId="21" fillId="0" borderId="0" xfId="2" applyNumberFormat="1" applyFont="1" applyFill="1" applyAlignment="1" applyProtection="1">
      <alignment horizontal="left"/>
    </xf>
    <xf numFmtId="3" fontId="21" fillId="0" borderId="0" xfId="2" applyNumberFormat="1" applyFont="1" applyFill="1" applyAlignment="1" applyProtection="1"/>
    <xf numFmtId="3" fontId="21" fillId="0" borderId="0" xfId="2" applyNumberFormat="1" applyFont="1" applyFill="1" applyAlignment="1" applyProtection="1">
      <alignment horizontal="right"/>
    </xf>
    <xf numFmtId="0" fontId="21" fillId="0" borderId="0" xfId="2" applyFont="1" applyFill="1" applyAlignment="1">
      <alignment horizontal="left"/>
    </xf>
    <xf numFmtId="0" fontId="21" fillId="0" borderId="0" xfId="2" applyFont="1" applyFill="1" applyAlignment="1"/>
    <xf numFmtId="3" fontId="21" fillId="0" borderId="0" xfId="2" applyNumberFormat="1" applyFont="1" applyFill="1" applyBorder="1" applyAlignment="1" applyProtection="1">
      <alignment horizontal="left"/>
    </xf>
    <xf numFmtId="3" fontId="21" fillId="0" borderId="0" xfId="2" applyNumberFormat="1" applyFont="1" applyFill="1" applyBorder="1" applyAlignment="1" applyProtection="1"/>
    <xf numFmtId="3" fontId="21" fillId="0" borderId="0" xfId="2" applyNumberFormat="1" applyFont="1" applyFill="1" applyBorder="1" applyAlignment="1" applyProtection="1">
      <alignment horizontal="right"/>
    </xf>
    <xf numFmtId="0" fontId="21" fillId="0" borderId="4" xfId="21" applyFont="1" applyFill="1" applyBorder="1" applyAlignment="1">
      <alignment horizontal="left"/>
    </xf>
    <xf numFmtId="3" fontId="21" fillId="0" borderId="4" xfId="2" applyNumberFormat="1" applyFont="1" applyFill="1" applyBorder="1" applyAlignment="1" applyProtection="1"/>
    <xf numFmtId="3" fontId="21" fillId="0" borderId="4" xfId="2" applyNumberFormat="1" applyFont="1" applyFill="1" applyBorder="1" applyAlignment="1" applyProtection="1">
      <alignment horizontal="right"/>
    </xf>
    <xf numFmtId="0" fontId="22" fillId="0" borderId="0" xfId="2" applyFont="1" applyFill="1" applyBorder="1" applyAlignment="1"/>
    <xf numFmtId="0" fontId="21" fillId="0" borderId="0" xfId="2" applyFont="1" applyFill="1" applyBorder="1" applyAlignment="1"/>
    <xf numFmtId="3" fontId="21" fillId="0" borderId="0" xfId="21" applyNumberFormat="1" applyFont="1" applyFill="1" applyAlignment="1" applyProtection="1">
      <alignment horizontal="right"/>
    </xf>
    <xf numFmtId="3" fontId="21" fillId="0" borderId="4" xfId="21" applyNumberFormat="1" applyFont="1" applyFill="1" applyBorder="1" applyAlignment="1" applyProtection="1"/>
    <xf numFmtId="3" fontId="21" fillId="0" borderId="4" xfId="21" applyNumberFormat="1" applyFont="1" applyFill="1" applyBorder="1" applyAlignment="1" applyProtection="1">
      <alignment horizontal="right"/>
    </xf>
    <xf numFmtId="0" fontId="24" fillId="0" borderId="0" xfId="21" applyFont="1" applyFill="1" applyBorder="1" applyAlignment="1">
      <alignment horizontal="center"/>
    </xf>
    <xf numFmtId="0" fontId="22" fillId="0" borderId="0" xfId="21" applyFont="1" applyFill="1" applyBorder="1"/>
    <xf numFmtId="0" fontId="21" fillId="0" borderId="4" xfId="21" applyFont="1" applyFill="1" applyBorder="1" applyAlignment="1">
      <alignment vertical="top"/>
    </xf>
    <xf numFmtId="0" fontId="4" fillId="0" borderId="0" xfId="21" applyFont="1" applyFill="1" applyBorder="1" applyAlignment="1">
      <alignment vertical="top"/>
    </xf>
    <xf numFmtId="0" fontId="25" fillId="0" borderId="0" xfId="21" applyFont="1" applyFill="1" applyAlignment="1">
      <alignment horizontal="centerContinuous" vertical="center"/>
    </xf>
    <xf numFmtId="3" fontId="4" fillId="0" borderId="0" xfId="21" applyNumberFormat="1" applyFont="1" applyFill="1"/>
    <xf numFmtId="3" fontId="4" fillId="0" borderId="0" xfId="28" applyNumberFormat="1" applyFont="1" applyFill="1" applyAlignment="1" applyProtection="1">
      <alignment horizontal="right"/>
      <protection locked="0"/>
    </xf>
    <xf numFmtId="3" fontId="4" fillId="0" borderId="0" xfId="28" applyNumberFormat="1" applyFont="1" applyFill="1" applyBorder="1" applyAlignment="1" applyProtection="1">
      <alignment horizontal="right"/>
      <protection locked="0"/>
    </xf>
    <xf numFmtId="3" fontId="4" fillId="0" borderId="0" xfId="29" applyNumberFormat="1" applyFont="1" applyFill="1" applyAlignment="1" applyProtection="1">
      <alignment horizontal="right"/>
      <protection locked="0"/>
    </xf>
    <xf numFmtId="3" fontId="4" fillId="0" borderId="0" xfId="29" applyNumberFormat="1" applyFont="1" applyFill="1" applyBorder="1" applyAlignment="1" applyProtection="1">
      <alignment horizontal="right"/>
      <protection locked="0"/>
    </xf>
    <xf numFmtId="3" fontId="21" fillId="0" borderId="4" xfId="21" applyNumberFormat="1" applyFont="1" applyFill="1" applyBorder="1" applyAlignment="1" applyProtection="1">
      <alignment horizontal="left"/>
    </xf>
    <xf numFmtId="3" fontId="4" fillId="0" borderId="0" xfId="30" applyNumberFormat="1" applyFont="1" applyFill="1" applyBorder="1" applyAlignment="1" applyProtection="1">
      <alignment horizontal="right"/>
      <protection locked="0"/>
    </xf>
    <xf numFmtId="3" fontId="4" fillId="0" borderId="0" xfId="31" applyNumberFormat="1" applyFont="1" applyFill="1" applyAlignment="1" applyProtection="1">
      <alignment horizontal="right"/>
    </xf>
    <xf numFmtId="3" fontId="4" fillId="0" borderId="0" xfId="31" applyNumberFormat="1" applyFont="1" applyFill="1" applyBorder="1" applyAlignment="1" applyProtection="1">
      <alignment horizontal="right"/>
    </xf>
    <xf numFmtId="0" fontId="4" fillId="0" borderId="0" xfId="21" applyFont="1" applyFill="1" applyAlignment="1"/>
    <xf numFmtId="0" fontId="21" fillId="0" borderId="0" xfId="21" applyFont="1" applyFill="1" applyBorder="1" applyAlignment="1">
      <alignment horizontal="left" vertical="top"/>
    </xf>
    <xf numFmtId="0" fontId="29" fillId="0" borderId="3" xfId="21" applyFont="1" applyFill="1" applyBorder="1" applyAlignment="1">
      <alignment horizontal="right"/>
    </xf>
    <xf numFmtId="0" fontId="23" fillId="0" borderId="0" xfId="21" applyFont="1" applyFill="1" applyAlignment="1"/>
    <xf numFmtId="3" fontId="4" fillId="0" borderId="0" xfId="32" applyNumberFormat="1" applyFont="1" applyFill="1" applyProtection="1"/>
    <xf numFmtId="3" fontId="4" fillId="0" borderId="0" xfId="32" applyNumberFormat="1" applyFont="1" applyFill="1" applyProtection="1">
      <protection locked="0"/>
    </xf>
    <xf numFmtId="3" fontId="4" fillId="0" borderId="0" xfId="33" applyNumberFormat="1" applyFont="1" applyFill="1" applyProtection="1"/>
    <xf numFmtId="3" fontId="4" fillId="0" borderId="0" xfId="34" applyNumberFormat="1" applyFont="1" applyFill="1" applyAlignment="1" applyProtection="1">
      <alignment horizontal="right"/>
      <protection locked="0"/>
    </xf>
    <xf numFmtId="3" fontId="4" fillId="0" borderId="0" xfId="35" applyNumberFormat="1" applyFont="1" applyFill="1" applyAlignment="1" applyProtection="1">
      <alignment horizontal="right"/>
    </xf>
    <xf numFmtId="3" fontId="4" fillId="0" borderId="0" xfId="36" applyNumberFormat="1" applyFont="1" applyFill="1" applyAlignment="1" applyProtection="1">
      <alignment horizontal="right"/>
      <protection locked="0"/>
    </xf>
    <xf numFmtId="3" fontId="30" fillId="0" borderId="0" xfId="21" applyNumberFormat="1" applyFont="1" applyFill="1" applyAlignment="1" applyProtection="1"/>
    <xf numFmtId="168" fontId="0" fillId="0" borderId="0" xfId="0" applyNumberFormat="1" applyAlignment="1">
      <alignment horizontal="center"/>
    </xf>
    <xf numFmtId="0" fontId="31" fillId="0" borderId="0" xfId="0" applyFont="1"/>
    <xf numFmtId="49" fontId="11" fillId="0" borderId="0" xfId="9"/>
    <xf numFmtId="0" fontId="0" fillId="0" borderId="0" xfId="0" applyAlignment="1">
      <alignment horizontal="left" vertical="center" indent="1"/>
    </xf>
    <xf numFmtId="165" fontId="0" fillId="0" borderId="0" xfId="1" applyNumberFormat="1" applyFont="1"/>
    <xf numFmtId="165" fontId="0" fillId="0" borderId="0" xfId="1" applyNumberFormat="1" applyFont="1" applyAlignment="1">
      <alignment horizontal="center"/>
    </xf>
    <xf numFmtId="168" fontId="34" fillId="0" borderId="0" xfId="0" applyNumberFormat="1" applyFont="1"/>
    <xf numFmtId="3" fontId="21" fillId="0" borderId="0" xfId="21" applyNumberFormat="1" applyFont="1" applyFill="1" applyAlignment="1">
      <alignment horizontal="right"/>
    </xf>
    <xf numFmtId="169" fontId="21" fillId="0" borderId="0" xfId="21" applyNumberFormat="1" applyFont="1" applyFill="1"/>
    <xf numFmtId="3" fontId="21" fillId="0" borderId="4" xfId="21" applyNumberFormat="1" applyFont="1" applyFill="1" applyBorder="1"/>
    <xf numFmtId="3" fontId="30" fillId="0" borderId="0" xfId="21" applyNumberFormat="1" applyFont="1" applyFill="1" applyAlignment="1" applyProtection="1">
      <alignment horizontal="left"/>
    </xf>
    <xf numFmtId="3" fontId="30" fillId="0" borderId="0" xfId="21" applyNumberFormat="1" applyFont="1" applyFill="1" applyProtection="1"/>
    <xf numFmtId="0" fontId="30" fillId="0" borderId="0" xfId="21" applyFont="1" applyFill="1" applyAlignment="1">
      <alignment horizontal="left"/>
    </xf>
    <xf numFmtId="0" fontId="30" fillId="0" borderId="0" xfId="21" applyFont="1" applyFill="1" applyAlignment="1"/>
    <xf numFmtId="3" fontId="30" fillId="0" borderId="4" xfId="21" applyNumberFormat="1" applyFont="1" applyFill="1" applyBorder="1" applyAlignment="1" applyProtection="1">
      <alignment horizontal="right"/>
    </xf>
    <xf numFmtId="3" fontId="30" fillId="0" borderId="4" xfId="21" applyNumberFormat="1" applyFont="1" applyFill="1" applyBorder="1" applyAlignment="1" applyProtection="1"/>
    <xf numFmtId="3" fontId="30" fillId="0" borderId="0" xfId="21" applyNumberFormat="1" applyFont="1" applyFill="1" applyBorder="1" applyAlignment="1" applyProtection="1"/>
    <xf numFmtId="0" fontId="30" fillId="0" borderId="0" xfId="21" applyFont="1" applyFill="1" applyBorder="1" applyAlignment="1">
      <alignment horizontal="left"/>
    </xf>
    <xf numFmtId="0" fontId="30" fillId="0" borderId="4" xfId="21" applyFont="1" applyFill="1" applyBorder="1" applyAlignment="1">
      <alignment horizontal="left"/>
    </xf>
    <xf numFmtId="3" fontId="30" fillId="0" borderId="0" xfId="21" applyNumberFormat="1" applyFont="1" applyFill="1" applyBorder="1" applyAlignment="1" applyProtection="1">
      <alignment horizontal="right"/>
    </xf>
    <xf numFmtId="3" fontId="30" fillId="0" borderId="0" xfId="21" applyNumberFormat="1" applyFont="1" applyFill="1"/>
    <xf numFmtId="3" fontId="30" fillId="0" borderId="4" xfId="21" applyNumberFormat="1" applyFont="1" applyFill="1" applyBorder="1" applyAlignment="1" applyProtection="1">
      <alignment horizontal="left"/>
    </xf>
    <xf numFmtId="3" fontId="30" fillId="0" borderId="4" xfId="21" applyNumberFormat="1" applyFont="1" applyFill="1" applyBorder="1"/>
    <xf numFmtId="0" fontId="30" fillId="0" borderId="0" xfId="21" applyFont="1" applyFill="1" applyBorder="1" applyAlignment="1">
      <alignment horizontal="left" vertical="top"/>
    </xf>
    <xf numFmtId="3" fontId="30" fillId="0" borderId="0" xfId="21" applyNumberFormat="1" applyFont="1" applyFill="1" applyBorder="1"/>
    <xf numFmtId="0" fontId="30" fillId="0" borderId="0" xfId="21" quotePrefix="1" applyFont="1" applyFill="1" applyBorder="1" applyAlignment="1">
      <alignment horizontal="left"/>
    </xf>
    <xf numFmtId="0" fontId="0" fillId="0" borderId="0" xfId="0" applyAlignment="1">
      <alignment horizontal="center"/>
    </xf>
    <xf numFmtId="170" fontId="0" fillId="0" borderId="0" xfId="37" applyNumberFormat="1" applyFont="1" applyAlignment="1">
      <alignment horizontal="center"/>
    </xf>
    <xf numFmtId="3" fontId="0" fillId="0" borderId="0" xfId="0" applyNumberFormat="1" applyAlignment="1">
      <alignment horizontal="center"/>
    </xf>
    <xf numFmtId="0" fontId="19" fillId="0" borderId="0" xfId="0" applyFont="1"/>
    <xf numFmtId="0" fontId="19" fillId="5" borderId="0" xfId="0" applyFont="1" applyFill="1"/>
    <xf numFmtId="0" fontId="34" fillId="0" borderId="0" xfId="0" applyFont="1"/>
    <xf numFmtId="168" fontId="0" fillId="0" borderId="0" xfId="0" applyNumberFormat="1"/>
    <xf numFmtId="0" fontId="28" fillId="0" borderId="0" xfId="21" applyFont="1" applyFill="1" applyBorder="1" applyAlignment="1">
      <alignment wrapText="1"/>
    </xf>
    <xf numFmtId="0" fontId="4" fillId="0" borderId="0" xfId="2" applyFont="1" applyFill="1" applyAlignment="1">
      <alignment wrapText="1"/>
    </xf>
    <xf numFmtId="0" fontId="22" fillId="0" borderId="0" xfId="2" applyFont="1" applyFill="1" applyBorder="1" applyAlignment="1">
      <alignment vertical="top" wrapText="1"/>
    </xf>
    <xf numFmtId="0" fontId="28" fillId="0" borderId="0" xfId="21" applyFont="1" applyFill="1" applyBorder="1"/>
    <xf numFmtId="0" fontId="22" fillId="0" borderId="0" xfId="21" applyFont="1" applyFill="1" applyBorder="1" applyAlignment="1">
      <alignment horizontal="left" vertical="top" wrapText="1"/>
    </xf>
    <xf numFmtId="3" fontId="21" fillId="0" borderId="0" xfId="21" applyNumberFormat="1" applyFont="1" applyFill="1" applyBorder="1" applyAlignment="1"/>
    <xf numFmtId="3" fontId="21" fillId="0" borderId="0" xfId="21" applyNumberFormat="1" applyFont="1" applyFill="1" applyAlignment="1"/>
    <xf numFmtId="3" fontId="21" fillId="0" borderId="0" xfId="21" applyNumberFormat="1" applyFont="1" applyFill="1" applyBorder="1"/>
    <xf numFmtId="0" fontId="30" fillId="0" borderId="0" xfId="21" applyFont="1" applyFill="1" applyBorder="1" applyAlignment="1">
      <alignment horizontal="center"/>
    </xf>
    <xf numFmtId="0" fontId="30" fillId="0" borderId="3" xfId="21" applyFont="1" applyFill="1" applyBorder="1" applyAlignment="1">
      <alignment horizontal="right"/>
    </xf>
    <xf numFmtId="0" fontId="30" fillId="0" borderId="0" xfId="21" applyFont="1" applyFill="1" applyAlignment="1">
      <alignment vertical="top"/>
    </xf>
    <xf numFmtId="0" fontId="30" fillId="0" borderId="0" xfId="21" applyFont="1" applyFill="1" applyBorder="1" applyAlignment="1">
      <alignment horizontal="right"/>
    </xf>
    <xf numFmtId="0" fontId="30" fillId="0" borderId="4" xfId="21" applyFont="1" applyFill="1" applyBorder="1" applyAlignment="1">
      <alignment horizontal="right"/>
    </xf>
    <xf numFmtId="0" fontId="37" fillId="0" borderId="0" xfId="21" applyFont="1" applyFill="1" applyBorder="1" applyAlignment="1">
      <alignment horizontal="centerContinuous"/>
    </xf>
    <xf numFmtId="0" fontId="30" fillId="0" borderId="0" xfId="21" applyFont="1" applyFill="1" applyAlignment="1">
      <alignment horizontal="centerContinuous" vertical="center"/>
    </xf>
    <xf numFmtId="0" fontId="30" fillId="0" borderId="4" xfId="21" applyFont="1" applyFill="1" applyBorder="1" applyAlignment="1"/>
    <xf numFmtId="3" fontId="21" fillId="0" borderId="4" xfId="21" applyNumberFormat="1" applyFont="1" applyFill="1" applyBorder="1" applyAlignment="1"/>
    <xf numFmtId="3" fontId="21" fillId="0" borderId="4" xfId="21" applyNumberFormat="1" applyFont="1" applyFill="1" applyBorder="1" applyAlignment="1">
      <alignment vertical="top"/>
    </xf>
    <xf numFmtId="165" fontId="0" fillId="5" borderId="0" xfId="1" applyNumberFormat="1" applyFont="1" applyFill="1" applyAlignment="1">
      <alignment horizontal="center"/>
    </xf>
    <xf numFmtId="0" fontId="19" fillId="0" borderId="0" xfId="0" applyFont="1" applyAlignment="1">
      <alignment horizontal="center"/>
    </xf>
    <xf numFmtId="3" fontId="39" fillId="0" borderId="0" xfId="21" applyNumberFormat="1" applyFont="1" applyFill="1" applyProtection="1"/>
    <xf numFmtId="0" fontId="38" fillId="0" borderId="0" xfId="0" applyFont="1" applyAlignment="1">
      <alignment horizontal="center"/>
    </xf>
    <xf numFmtId="0" fontId="21" fillId="5" borderId="0" xfId="21" applyFont="1" applyFill="1"/>
    <xf numFmtId="3" fontId="21" fillId="5" borderId="0" xfId="21" applyNumberFormat="1" applyFont="1" applyFill="1" applyProtection="1"/>
    <xf numFmtId="3" fontId="21" fillId="5" borderId="0" xfId="21" applyNumberFormat="1" applyFont="1" applyFill="1"/>
    <xf numFmtId="3" fontId="39" fillId="0" borderId="0" xfId="21" applyNumberFormat="1" applyFont="1" applyFill="1"/>
    <xf numFmtId="3" fontId="39" fillId="0" borderId="0" xfId="2" applyNumberFormat="1" applyFont="1" applyFill="1" applyBorder="1" applyAlignment="1" applyProtection="1"/>
    <xf numFmtId="3" fontId="39" fillId="0" borderId="0" xfId="2" applyNumberFormat="1" applyFont="1" applyFill="1" applyBorder="1" applyAlignment="1" applyProtection="1">
      <alignment horizontal="right"/>
    </xf>
    <xf numFmtId="0" fontId="39" fillId="0" borderId="0" xfId="21" applyFont="1" applyFill="1"/>
    <xf numFmtId="3" fontId="39" fillId="0" borderId="0" xfId="21" applyNumberFormat="1" applyFont="1" applyFill="1" applyBorder="1" applyAlignment="1" applyProtection="1"/>
    <xf numFmtId="3" fontId="39" fillId="0" borderId="0" xfId="21" applyNumberFormat="1" applyFont="1" applyFill="1" applyBorder="1" applyAlignment="1" applyProtection="1">
      <alignment horizontal="right"/>
    </xf>
    <xf numFmtId="0" fontId="39" fillId="0" borderId="0" xfId="21" applyFont="1" applyFill="1" applyBorder="1"/>
    <xf numFmtId="168" fontId="0" fillId="6" borderId="0" xfId="0" applyNumberFormat="1" applyFill="1" applyAlignment="1">
      <alignment horizontal="center"/>
    </xf>
    <xf numFmtId="3" fontId="21" fillId="6" borderId="0" xfId="21" applyNumberFormat="1" applyFont="1" applyFill="1" applyProtection="1"/>
    <xf numFmtId="171" fontId="0" fillId="0" borderId="0" xfId="0" applyNumberFormat="1"/>
    <xf numFmtId="171" fontId="0" fillId="0" borderId="0" xfId="0" applyNumberFormat="1" applyAlignment="1">
      <alignment horizontal="center"/>
    </xf>
    <xf numFmtId="3" fontId="40" fillId="0" borderId="0" xfId="0" applyNumberFormat="1" applyFont="1"/>
    <xf numFmtId="3" fontId="40" fillId="0" borderId="0" xfId="0" applyNumberFormat="1" applyFont="1" applyAlignment="1">
      <alignment horizontal="center"/>
    </xf>
    <xf numFmtId="0" fontId="40" fillId="0" borderId="0" xfId="0" applyFont="1"/>
    <xf numFmtId="168" fontId="0" fillId="5" borderId="0" xfId="1" applyNumberFormat="1" applyFont="1" applyFill="1" applyAlignment="1">
      <alignment horizontal="center"/>
    </xf>
    <xf numFmtId="3" fontId="41" fillId="0" borderId="0" xfId="21" applyNumberFormat="1" applyFont="1" applyFill="1" applyAlignment="1" applyProtection="1">
      <alignment horizontal="center"/>
    </xf>
    <xf numFmtId="168" fontId="40" fillId="5" borderId="0" xfId="1" applyNumberFormat="1" applyFont="1" applyFill="1" applyAlignment="1">
      <alignment horizontal="center"/>
    </xf>
    <xf numFmtId="165" fontId="40" fillId="0" borderId="0" xfId="1" applyNumberFormat="1" applyFont="1" applyAlignment="1">
      <alignment horizontal="center"/>
    </xf>
    <xf numFmtId="165" fontId="40" fillId="5" borderId="0" xfId="1" applyNumberFormat="1" applyFont="1" applyFill="1" applyAlignment="1">
      <alignment horizontal="center"/>
    </xf>
    <xf numFmtId="3" fontId="21" fillId="0" borderId="0" xfId="21" applyNumberFormat="1" applyFont="1" applyAlignment="1">
      <alignment horizontal="left"/>
    </xf>
    <xf numFmtId="165" fontId="0" fillId="0" borderId="0" xfId="1" applyNumberFormat="1" applyFont="1" applyFill="1" applyAlignment="1">
      <alignment horizontal="center"/>
    </xf>
    <xf numFmtId="171" fontId="0" fillId="0" borderId="0" xfId="1" applyNumberFormat="1" applyFont="1" applyFill="1" applyAlignment="1">
      <alignment horizontal="center"/>
    </xf>
    <xf numFmtId="171" fontId="0" fillId="0" borderId="0" xfId="1" applyNumberFormat="1" applyFont="1" applyAlignment="1">
      <alignment horizontal="center"/>
    </xf>
    <xf numFmtId="171" fontId="38" fillId="0" borderId="0" xfId="0" applyNumberFormat="1" applyFont="1" applyAlignment="1">
      <alignment horizontal="center"/>
    </xf>
    <xf numFmtId="9" fontId="34" fillId="0" borderId="0" xfId="1" applyFont="1" applyAlignment="1">
      <alignment horizontal="center"/>
    </xf>
    <xf numFmtId="171" fontId="19" fillId="0" borderId="0" xfId="0" applyNumberFormat="1" applyFont="1" applyAlignment="1">
      <alignment horizontal="center"/>
    </xf>
    <xf numFmtId="171" fontId="0" fillId="5" borderId="0" xfId="1" applyNumberFormat="1" applyFont="1" applyFill="1" applyAlignment="1">
      <alignment horizontal="center"/>
    </xf>
    <xf numFmtId="168" fontId="34" fillId="0" borderId="0" xfId="0" applyNumberFormat="1" applyFont="1" applyAlignment="1">
      <alignment horizontal="center"/>
    </xf>
    <xf numFmtId="171" fontId="0" fillId="5" borderId="0" xfId="0" applyNumberFormat="1" applyFill="1" applyAlignment="1">
      <alignment horizontal="center"/>
    </xf>
    <xf numFmtId="16" fontId="0" fillId="0" borderId="0" xfId="0" applyNumberFormat="1"/>
    <xf numFmtId="0" fontId="22" fillId="0" borderId="0" xfId="2" applyFont="1" applyFill="1" applyBorder="1" applyAlignment="1">
      <alignment horizontal="left" vertical="top" wrapText="1"/>
    </xf>
    <xf numFmtId="0" fontId="21" fillId="0" borderId="0" xfId="2" applyFont="1" applyFill="1" applyAlignment="1">
      <alignment horizontal="left" vertical="top" wrapText="1"/>
    </xf>
    <xf numFmtId="0" fontId="25" fillId="0" borderId="3" xfId="21" applyFont="1" applyFill="1" applyBorder="1" applyAlignment="1">
      <alignment horizontal="center" vertical="center"/>
    </xf>
    <xf numFmtId="0" fontId="28" fillId="0" borderId="0" xfId="21" applyFont="1" applyFill="1" applyBorder="1" applyAlignment="1">
      <alignment wrapText="1"/>
    </xf>
    <xf numFmtId="0" fontId="4" fillId="0" borderId="0" xfId="2" applyFont="1" applyFill="1" applyAlignment="1">
      <alignment wrapText="1"/>
    </xf>
    <xf numFmtId="0" fontId="22" fillId="0" borderId="3" xfId="21" applyFont="1" applyFill="1" applyBorder="1"/>
    <xf numFmtId="0" fontId="22" fillId="0" borderId="0" xfId="2" applyFont="1" applyFill="1" applyBorder="1" applyAlignment="1">
      <alignment vertical="top" wrapText="1"/>
    </xf>
    <xf numFmtId="0" fontId="25" fillId="0" borderId="0" xfId="21" applyFont="1" applyFill="1" applyBorder="1" applyAlignment="1">
      <alignment wrapText="1"/>
    </xf>
    <xf numFmtId="0" fontId="4" fillId="0" borderId="0" xfId="21" applyFont="1" applyFill="1" applyAlignment="1">
      <alignment wrapText="1"/>
    </xf>
    <xf numFmtId="0" fontId="28" fillId="0" borderId="0" xfId="21" applyFont="1" applyFill="1" applyBorder="1"/>
    <xf numFmtId="0" fontId="22" fillId="0" borderId="0" xfId="21" applyFont="1" applyFill="1" applyBorder="1" applyAlignment="1">
      <alignment wrapText="1"/>
    </xf>
    <xf numFmtId="0" fontId="22" fillId="0" borderId="3" xfId="21" applyFont="1" applyFill="1" applyBorder="1" applyAlignment="1">
      <alignment wrapText="1"/>
    </xf>
    <xf numFmtId="0" fontId="35" fillId="0" borderId="0" xfId="21" applyFont="1" applyFill="1" applyBorder="1" applyAlignment="1">
      <alignment wrapText="1"/>
    </xf>
    <xf numFmtId="0" fontId="22" fillId="0" borderId="3" xfId="21" applyFont="1" applyFill="1" applyBorder="1" applyAlignment="1">
      <alignment horizontal="left" vertical="top" wrapText="1"/>
    </xf>
    <xf numFmtId="0" fontId="22" fillId="0" borderId="0" xfId="21" applyFont="1" applyFill="1" applyBorder="1" applyAlignment="1">
      <alignment horizontal="left" vertical="top" wrapText="1"/>
    </xf>
    <xf numFmtId="0" fontId="22" fillId="0" borderId="0" xfId="21" applyFont="1" applyFill="1" applyBorder="1" applyAlignment="1" applyProtection="1">
      <alignment wrapText="1"/>
      <protection locked="0"/>
    </xf>
    <xf numFmtId="0" fontId="22" fillId="0" borderId="0" xfId="21" applyFont="1" applyFill="1" applyBorder="1" applyAlignment="1" applyProtection="1">
      <alignment horizontal="left" wrapText="1"/>
      <protection locked="0"/>
    </xf>
    <xf numFmtId="0" fontId="22" fillId="0" borderId="0" xfId="2" applyFont="1" applyFill="1" applyBorder="1" applyAlignment="1">
      <alignment wrapText="1"/>
    </xf>
  </cellXfs>
  <cellStyles count="38">
    <cellStyle name="Body_text" xfId="8" xr:uid="{00000000-0005-0000-0000-000000000000}"/>
    <cellStyle name="Comma" xfId="37" builtinId="3"/>
    <cellStyle name="Comma 2" xfId="3" xr:uid="{00000000-0005-0000-0000-000002000000}"/>
    <cellStyle name="Figure_title" xfId="16" xr:uid="{00000000-0005-0000-0000-000004000000}"/>
    <cellStyle name="Followed Hyperlink" xfId="11" builtinId="9" customBuiltin="1"/>
    <cellStyle name="Header_row" xfId="17" xr:uid="{00000000-0005-0000-0000-000006000000}"/>
    <cellStyle name="Heading 1 2" xfId="6" xr:uid="{00000000-0005-0000-0000-000007000000}"/>
    <cellStyle name="Heading 1 2 2" xfId="10" xr:uid="{00000000-0005-0000-0000-000008000000}"/>
    <cellStyle name="Heading 1 3" xfId="12" xr:uid="{00000000-0005-0000-0000-000009000000}"/>
    <cellStyle name="Heading 2 2" xfId="7" xr:uid="{00000000-0005-0000-0000-00000A000000}"/>
    <cellStyle name="Heading 2 3" xfId="13" xr:uid="{00000000-0005-0000-0000-00000B000000}"/>
    <cellStyle name="Heading 3 2" xfId="14" xr:uid="{00000000-0005-0000-0000-00000C000000}"/>
    <cellStyle name="Heading 4 2" xfId="15" xr:uid="{00000000-0005-0000-0000-00000D000000}"/>
    <cellStyle name="Hyperlink" xfId="9" builtinId="8" customBuiltin="1"/>
    <cellStyle name="Normal" xfId="0" builtinId="0"/>
    <cellStyle name="Normal 2" xfId="5" xr:uid="{00000000-0005-0000-0000-000010000000}"/>
    <cellStyle name="Normal 24" xfId="22" xr:uid="{00000000-0005-0000-0000-000011000000}"/>
    <cellStyle name="Normal 25" xfId="24" xr:uid="{00000000-0005-0000-0000-000012000000}"/>
    <cellStyle name="Normal 26" xfId="25" xr:uid="{00000000-0005-0000-0000-000013000000}"/>
    <cellStyle name="Normal 27" xfId="26" xr:uid="{00000000-0005-0000-0000-000014000000}"/>
    <cellStyle name="Normal 28" xfId="23" xr:uid="{00000000-0005-0000-0000-000015000000}"/>
    <cellStyle name="Normal 3" xfId="2" xr:uid="{00000000-0005-0000-0000-000016000000}"/>
    <cellStyle name="Normal 47" xfId="29" xr:uid="{00000000-0005-0000-0000-000017000000}"/>
    <cellStyle name="Normal 48" xfId="30" xr:uid="{00000000-0005-0000-0000-000018000000}"/>
    <cellStyle name="Normal 67" xfId="32" xr:uid="{00000000-0005-0000-0000-000019000000}"/>
    <cellStyle name="Normal 68" xfId="34" xr:uid="{00000000-0005-0000-0000-00001A000000}"/>
    <cellStyle name="Normal 69" xfId="35" xr:uid="{00000000-0005-0000-0000-00001B000000}"/>
    <cellStyle name="Normal 70" xfId="36" xr:uid="{00000000-0005-0000-0000-00001C000000}"/>
    <cellStyle name="Normal_21-22 Que+Ont" xfId="28" xr:uid="{00000000-0005-0000-0000-00001D000000}"/>
    <cellStyle name="Normal_25-26 ALTA+BC" xfId="33" xr:uid="{00000000-0005-0000-0000-00001E000000}"/>
    <cellStyle name="Normal_ONT" xfId="31" xr:uid="{00000000-0005-0000-0000-000020000000}"/>
    <cellStyle name="Normal_Prov Public Accounts" xfId="21" xr:uid="{00000000-0005-0000-0000-000021000000}"/>
    <cellStyle name="Normal_QUE" xfId="27" xr:uid="{00000000-0005-0000-0000-000022000000}"/>
    <cellStyle name="Notes_sources" xfId="18" xr:uid="{00000000-0005-0000-0000-000023000000}"/>
    <cellStyle name="Percent" xfId="1" builtinId="5"/>
    <cellStyle name="Sub_row" xfId="19" xr:uid="{00000000-0005-0000-0000-000025000000}"/>
    <cellStyle name="Table #" xfId="4" xr:uid="{00000000-0005-0000-0000-000026000000}"/>
    <cellStyle name="Table_title" xfId="20" xr:uid="{00000000-0005-0000-0000-00002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6.xml"/><Relationship Id="rId1" Type="http://schemas.microsoft.com/office/2011/relationships/chartStyle" Target="style56.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7.xml"/><Relationship Id="rId1" Type="http://schemas.microsoft.com/office/2011/relationships/chartStyle" Target="style57.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8.xml"/><Relationship Id="rId1" Type="http://schemas.microsoft.com/office/2011/relationships/chartStyle" Target="style58.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9.xml"/><Relationship Id="rId1" Type="http://schemas.microsoft.com/office/2011/relationships/chartStyle" Target="style59.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60.xml"/><Relationship Id="rId1" Type="http://schemas.microsoft.com/office/2011/relationships/chartStyle" Target="style60.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openxmlformats.org/officeDocument/2006/relationships/chartUserShapes" Target="../drawings/drawing116.xml"/><Relationship Id="rId1" Type="http://schemas.openxmlformats.org/officeDocument/2006/relationships/themeOverride" Target="../theme/themeOverride21.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12.xml.rels><?xml version="1.0" encoding="UTF-8" standalone="yes"?>
<Relationships xmlns="http://schemas.openxmlformats.org/package/2006/relationships"><Relationship Id="rId2" Type="http://schemas.openxmlformats.org/officeDocument/2006/relationships/chartUserShapes" Target="../drawings/drawing118.xml"/><Relationship Id="rId1" Type="http://schemas.openxmlformats.org/officeDocument/2006/relationships/themeOverride" Target="../theme/themeOverride22.xml"/></Relationships>
</file>

<file path=xl/charts/_rels/chart113.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themeOverride" Target="../theme/themeOverride23.xml"/></Relationships>
</file>

<file path=xl/charts/_rels/chart114.xml.rels><?xml version="1.0" encoding="UTF-8" standalone="yes"?>
<Relationships xmlns="http://schemas.openxmlformats.org/package/2006/relationships"><Relationship Id="rId2" Type="http://schemas.openxmlformats.org/officeDocument/2006/relationships/chartUserShapes" Target="../drawings/drawing120.xml"/><Relationship Id="rId1" Type="http://schemas.openxmlformats.org/officeDocument/2006/relationships/themeOverride" Target="../theme/themeOverride24.xml"/></Relationships>
</file>

<file path=xl/charts/_rels/chart115.xml.rels><?xml version="1.0" encoding="UTF-8" standalone="yes"?>
<Relationships xmlns="http://schemas.openxmlformats.org/package/2006/relationships"><Relationship Id="rId2" Type="http://schemas.openxmlformats.org/officeDocument/2006/relationships/chartUserShapes" Target="../drawings/drawing121.xml"/><Relationship Id="rId1" Type="http://schemas.openxmlformats.org/officeDocument/2006/relationships/themeOverride" Target="../theme/themeOverride2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1.xml"/><Relationship Id="rId1" Type="http://schemas.microsoft.com/office/2011/relationships/chartStyle" Target="style61.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62.xml"/><Relationship Id="rId1" Type="http://schemas.microsoft.com/office/2011/relationships/chartStyle" Target="style62.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63.xml"/><Relationship Id="rId1" Type="http://schemas.microsoft.com/office/2011/relationships/chartStyle" Target="style63.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64.xml"/><Relationship Id="rId1" Type="http://schemas.microsoft.com/office/2011/relationships/chartStyle" Target="style64.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65.xml"/><Relationship Id="rId1" Type="http://schemas.microsoft.com/office/2011/relationships/chartStyle" Target="style65.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26.xml.rels><?xml version="1.0" encoding="UTF-8" standalone="yes"?>
<Relationships xmlns="http://schemas.openxmlformats.org/package/2006/relationships"><Relationship Id="rId2" Type="http://schemas.openxmlformats.org/officeDocument/2006/relationships/chartUserShapes" Target="../drawings/drawing133.xml"/><Relationship Id="rId1" Type="http://schemas.openxmlformats.org/officeDocument/2006/relationships/themeOverride" Target="../theme/themeOverride26.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28.xml.rels><?xml version="1.0" encoding="UTF-8" standalone="yes"?>
<Relationships xmlns="http://schemas.openxmlformats.org/package/2006/relationships"><Relationship Id="rId2" Type="http://schemas.openxmlformats.org/officeDocument/2006/relationships/chartUserShapes" Target="../drawings/drawing135.xml"/><Relationship Id="rId1" Type="http://schemas.openxmlformats.org/officeDocument/2006/relationships/themeOverride" Target="../theme/themeOverride27.xml"/></Relationships>
</file>

<file path=xl/charts/_rels/chart129.xml.rels><?xml version="1.0" encoding="UTF-8" standalone="yes"?>
<Relationships xmlns="http://schemas.openxmlformats.org/package/2006/relationships"><Relationship Id="rId2" Type="http://schemas.openxmlformats.org/officeDocument/2006/relationships/chartUserShapes" Target="../drawings/drawing136.xml"/><Relationship Id="rId1" Type="http://schemas.openxmlformats.org/officeDocument/2006/relationships/themeOverride" Target="../theme/themeOverride2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openxmlformats.org/officeDocument/2006/relationships/chartUserShapes" Target="../drawings/drawing137.xml"/><Relationship Id="rId1" Type="http://schemas.openxmlformats.org/officeDocument/2006/relationships/themeOverride" Target="../theme/themeOverride29.xml"/></Relationships>
</file>

<file path=xl/charts/_rels/chart131.xml.rels><?xml version="1.0" encoding="UTF-8" standalone="yes"?>
<Relationships xmlns="http://schemas.openxmlformats.org/package/2006/relationships"><Relationship Id="rId2" Type="http://schemas.openxmlformats.org/officeDocument/2006/relationships/chartUserShapes" Target="../drawings/drawing138.xml"/><Relationship Id="rId1" Type="http://schemas.openxmlformats.org/officeDocument/2006/relationships/themeOverride" Target="../theme/themeOverride30.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66.xml"/><Relationship Id="rId1" Type="http://schemas.microsoft.com/office/2011/relationships/chartStyle" Target="style66.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7.xml"/><Relationship Id="rId1" Type="http://schemas.microsoft.com/office/2011/relationships/chartStyle" Target="style67.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8.xml"/><Relationship Id="rId1" Type="http://schemas.microsoft.com/office/2011/relationships/chartStyle" Target="style68.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69.xml"/><Relationship Id="rId1" Type="http://schemas.microsoft.com/office/2011/relationships/chartStyle" Target="style69.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70.xml"/><Relationship Id="rId1" Type="http://schemas.microsoft.com/office/2011/relationships/chartStyle" Target="style7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42.xml.rels><?xml version="1.0" encoding="UTF-8" standalone="yes"?>
<Relationships xmlns="http://schemas.openxmlformats.org/package/2006/relationships"><Relationship Id="rId2" Type="http://schemas.openxmlformats.org/officeDocument/2006/relationships/chartUserShapes" Target="../drawings/drawing150.xml"/><Relationship Id="rId1" Type="http://schemas.openxmlformats.org/officeDocument/2006/relationships/themeOverride" Target="../theme/themeOverride31.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44.xml.rels><?xml version="1.0" encoding="UTF-8" standalone="yes"?>
<Relationships xmlns="http://schemas.openxmlformats.org/package/2006/relationships"><Relationship Id="rId2" Type="http://schemas.openxmlformats.org/officeDocument/2006/relationships/chartUserShapes" Target="../drawings/drawing152.xml"/><Relationship Id="rId1" Type="http://schemas.openxmlformats.org/officeDocument/2006/relationships/themeOverride" Target="../theme/themeOverride32.xml"/></Relationships>
</file>

<file path=xl/charts/_rels/chart145.xml.rels><?xml version="1.0" encoding="UTF-8" standalone="yes"?>
<Relationships xmlns="http://schemas.openxmlformats.org/package/2006/relationships"><Relationship Id="rId2" Type="http://schemas.openxmlformats.org/officeDocument/2006/relationships/chartUserShapes" Target="../drawings/drawing153.xml"/><Relationship Id="rId1" Type="http://schemas.openxmlformats.org/officeDocument/2006/relationships/themeOverride" Target="../theme/themeOverride33.xml"/></Relationships>
</file>

<file path=xl/charts/_rels/chart146.xml.rels><?xml version="1.0" encoding="UTF-8" standalone="yes"?>
<Relationships xmlns="http://schemas.openxmlformats.org/package/2006/relationships"><Relationship Id="rId2" Type="http://schemas.openxmlformats.org/officeDocument/2006/relationships/chartUserShapes" Target="../drawings/drawing154.xml"/><Relationship Id="rId1" Type="http://schemas.openxmlformats.org/officeDocument/2006/relationships/themeOverride" Target="../theme/themeOverride34.xml"/></Relationships>
</file>

<file path=xl/charts/_rels/chart147.xml.rels><?xml version="1.0" encoding="UTF-8" standalone="yes"?>
<Relationships xmlns="http://schemas.openxmlformats.org/package/2006/relationships"><Relationship Id="rId2" Type="http://schemas.openxmlformats.org/officeDocument/2006/relationships/chartUserShapes" Target="../drawings/drawing155.xml"/><Relationship Id="rId1" Type="http://schemas.openxmlformats.org/officeDocument/2006/relationships/themeOverride" Target="../theme/themeOverride35.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71.xml"/><Relationship Id="rId1" Type="http://schemas.microsoft.com/office/2011/relationships/chartStyle" Target="style71.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72.xml"/><Relationship Id="rId1" Type="http://schemas.microsoft.com/office/2011/relationships/chartStyle" Target="style7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73.xml"/><Relationship Id="rId1" Type="http://schemas.microsoft.com/office/2011/relationships/chartStyle" Target="style73.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74.xml"/><Relationship Id="rId1" Type="http://schemas.microsoft.com/office/2011/relationships/chartStyle" Target="style74.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75.xml"/><Relationship Id="rId1" Type="http://schemas.microsoft.com/office/2011/relationships/chartStyle" Target="style75.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58.xml.rels><?xml version="1.0" encoding="UTF-8" standalone="yes"?>
<Relationships xmlns="http://schemas.openxmlformats.org/package/2006/relationships"><Relationship Id="rId2" Type="http://schemas.openxmlformats.org/officeDocument/2006/relationships/chartUserShapes" Target="../drawings/drawing167.xml"/><Relationship Id="rId1" Type="http://schemas.openxmlformats.org/officeDocument/2006/relationships/themeOverride" Target="../theme/themeOverride36.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openxmlformats.org/officeDocument/2006/relationships/chartUserShapes" Target="../drawings/drawing169.xml"/><Relationship Id="rId1" Type="http://schemas.openxmlformats.org/officeDocument/2006/relationships/themeOverride" Target="../theme/themeOverride37.xml"/></Relationships>
</file>

<file path=xl/charts/_rels/chart161.xml.rels><?xml version="1.0" encoding="UTF-8" standalone="yes"?>
<Relationships xmlns="http://schemas.openxmlformats.org/package/2006/relationships"><Relationship Id="rId2" Type="http://schemas.openxmlformats.org/officeDocument/2006/relationships/chartUserShapes" Target="../drawings/drawing170.xml"/><Relationship Id="rId1" Type="http://schemas.openxmlformats.org/officeDocument/2006/relationships/themeOverride" Target="../theme/themeOverride38.xml"/></Relationships>
</file>

<file path=xl/charts/_rels/chart162.xml.rels><?xml version="1.0" encoding="UTF-8" standalone="yes"?>
<Relationships xmlns="http://schemas.openxmlformats.org/package/2006/relationships"><Relationship Id="rId2" Type="http://schemas.openxmlformats.org/officeDocument/2006/relationships/chartUserShapes" Target="../drawings/drawing171.xml"/><Relationship Id="rId1" Type="http://schemas.openxmlformats.org/officeDocument/2006/relationships/themeOverride" Target="../theme/themeOverride39.xml"/></Relationships>
</file>

<file path=xl/charts/_rels/chart163.xml.rels><?xml version="1.0" encoding="UTF-8" standalone="yes"?>
<Relationships xmlns="http://schemas.openxmlformats.org/package/2006/relationships"><Relationship Id="rId2" Type="http://schemas.openxmlformats.org/officeDocument/2006/relationships/chartUserShapes" Target="../drawings/drawing172.xml"/><Relationship Id="rId1" Type="http://schemas.openxmlformats.org/officeDocument/2006/relationships/themeOverride" Target="../theme/themeOverride40.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76.xml"/><Relationship Id="rId1" Type="http://schemas.microsoft.com/office/2011/relationships/chartStyle" Target="style76.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77.xml"/><Relationship Id="rId1" Type="http://schemas.microsoft.com/office/2011/relationships/chartStyle" Target="style77.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78.xml"/><Relationship Id="rId1" Type="http://schemas.microsoft.com/office/2011/relationships/chartStyle" Target="style78.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79.xml"/><Relationship Id="rId1" Type="http://schemas.microsoft.com/office/2011/relationships/chartStyle" Target="style79.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80.xml"/><Relationship Id="rId1" Type="http://schemas.microsoft.com/office/2011/relationships/chartStyle" Target="style80.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74.xml.rels><?xml version="1.0" encoding="UTF-8" standalone="yes"?>
<Relationships xmlns="http://schemas.openxmlformats.org/package/2006/relationships"><Relationship Id="rId2" Type="http://schemas.openxmlformats.org/officeDocument/2006/relationships/chartUserShapes" Target="../drawings/drawing184.xml"/><Relationship Id="rId1" Type="http://schemas.openxmlformats.org/officeDocument/2006/relationships/themeOverride" Target="../theme/themeOverride41.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76.xml.rels><?xml version="1.0" encoding="UTF-8" standalone="yes"?>
<Relationships xmlns="http://schemas.openxmlformats.org/package/2006/relationships"><Relationship Id="rId2" Type="http://schemas.openxmlformats.org/officeDocument/2006/relationships/chartUserShapes" Target="../drawings/drawing186.xml"/><Relationship Id="rId1" Type="http://schemas.openxmlformats.org/officeDocument/2006/relationships/themeOverride" Target="../theme/themeOverride42.xml"/></Relationships>
</file>

<file path=xl/charts/_rels/chart177.xml.rels><?xml version="1.0" encoding="UTF-8" standalone="yes"?>
<Relationships xmlns="http://schemas.openxmlformats.org/package/2006/relationships"><Relationship Id="rId2" Type="http://schemas.openxmlformats.org/officeDocument/2006/relationships/chartUserShapes" Target="../drawings/drawing187.xml"/><Relationship Id="rId1" Type="http://schemas.openxmlformats.org/officeDocument/2006/relationships/themeOverride" Target="../theme/themeOverride43.xml"/></Relationships>
</file>

<file path=xl/charts/_rels/chart178.xml.rels><?xml version="1.0" encoding="UTF-8" standalone="yes"?>
<Relationships xmlns="http://schemas.openxmlformats.org/package/2006/relationships"><Relationship Id="rId2" Type="http://schemas.openxmlformats.org/officeDocument/2006/relationships/chartUserShapes" Target="../drawings/drawing188.xml"/><Relationship Id="rId1" Type="http://schemas.openxmlformats.org/officeDocument/2006/relationships/themeOverride" Target="../theme/themeOverride44.xml"/></Relationships>
</file>

<file path=xl/charts/_rels/chart179.xml.rels><?xml version="1.0" encoding="UTF-8" standalone="yes"?>
<Relationships xmlns="http://schemas.openxmlformats.org/package/2006/relationships"><Relationship Id="rId2" Type="http://schemas.openxmlformats.org/officeDocument/2006/relationships/chartUserShapes" Target="../drawings/drawing189.xml"/><Relationship Id="rId1" Type="http://schemas.openxmlformats.org/officeDocument/2006/relationships/themeOverride" Target="../theme/themeOverride4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190.xml"/><Relationship Id="rId2" Type="http://schemas.microsoft.com/office/2011/relationships/chartColorStyle" Target="colors81.xml"/><Relationship Id="rId1" Type="http://schemas.microsoft.com/office/2011/relationships/chartStyle" Target="style81.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82.xml"/><Relationship Id="rId1" Type="http://schemas.microsoft.com/office/2011/relationships/chartStyle" Target="style82.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83.xml"/><Relationship Id="rId1" Type="http://schemas.microsoft.com/office/2011/relationships/chartStyle" Target="style83.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84.xml"/><Relationship Id="rId1" Type="http://schemas.microsoft.com/office/2011/relationships/chartStyle" Target="style84.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85.xml"/><Relationship Id="rId1" Type="http://schemas.microsoft.com/office/2011/relationships/chartStyle" Target="style85.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openxmlformats.org/officeDocument/2006/relationships/chartUserShapes" Target="../drawings/drawing201.xml"/><Relationship Id="rId1" Type="http://schemas.openxmlformats.org/officeDocument/2006/relationships/themeOverride" Target="../theme/themeOverride46.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92.xml.rels><?xml version="1.0" encoding="UTF-8" standalone="yes"?>
<Relationships xmlns="http://schemas.openxmlformats.org/package/2006/relationships"><Relationship Id="rId2" Type="http://schemas.openxmlformats.org/officeDocument/2006/relationships/chartUserShapes" Target="../drawings/drawing203.xml"/><Relationship Id="rId1" Type="http://schemas.openxmlformats.org/officeDocument/2006/relationships/themeOverride" Target="../theme/themeOverride47.xml"/></Relationships>
</file>

<file path=xl/charts/_rels/chart193.xml.rels><?xml version="1.0" encoding="UTF-8" standalone="yes"?>
<Relationships xmlns="http://schemas.openxmlformats.org/package/2006/relationships"><Relationship Id="rId2" Type="http://schemas.openxmlformats.org/officeDocument/2006/relationships/chartUserShapes" Target="../drawings/drawing204.xml"/><Relationship Id="rId1" Type="http://schemas.openxmlformats.org/officeDocument/2006/relationships/themeOverride" Target="../theme/themeOverride48.xml"/></Relationships>
</file>

<file path=xl/charts/_rels/chart194.xml.rels><?xml version="1.0" encoding="UTF-8" standalone="yes"?>
<Relationships xmlns="http://schemas.openxmlformats.org/package/2006/relationships"><Relationship Id="rId2" Type="http://schemas.openxmlformats.org/officeDocument/2006/relationships/chartUserShapes" Target="../drawings/drawing205.xml"/><Relationship Id="rId1" Type="http://schemas.openxmlformats.org/officeDocument/2006/relationships/themeOverride" Target="../theme/themeOverride49.xml"/></Relationships>
</file>

<file path=xl/charts/_rels/chart195.xml.rels><?xml version="1.0" encoding="UTF-8" standalone="yes"?>
<Relationships xmlns="http://schemas.openxmlformats.org/package/2006/relationships"><Relationship Id="rId2" Type="http://schemas.openxmlformats.org/officeDocument/2006/relationships/chartUserShapes" Target="../drawings/drawing206.xml"/><Relationship Id="rId1" Type="http://schemas.openxmlformats.org/officeDocument/2006/relationships/themeOverride" Target="../theme/themeOverride50.xml"/></Relationships>
</file>

<file path=xl/charts/_rels/chart196.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86.xml"/><Relationship Id="rId1" Type="http://schemas.microsoft.com/office/2011/relationships/chartStyle" Target="style86.xml"/></Relationships>
</file>

<file path=xl/charts/_rels/chart197.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87.xml"/><Relationship Id="rId1" Type="http://schemas.microsoft.com/office/2011/relationships/chartStyle" Target="style87.xml"/></Relationships>
</file>

<file path=xl/charts/_rels/chart198.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88.xml"/><Relationship Id="rId1" Type="http://schemas.microsoft.com/office/2011/relationships/chartStyle" Target="style88.xml"/></Relationships>
</file>

<file path=xl/charts/_rels/chart199.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89.xml"/><Relationship Id="rId1" Type="http://schemas.microsoft.com/office/2011/relationships/chartStyle" Target="style8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90.xml"/><Relationship Id="rId1" Type="http://schemas.microsoft.com/office/2011/relationships/chartStyle" Target="style90.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206.xml.rels><?xml version="1.0" encoding="UTF-8" standalone="yes"?>
<Relationships xmlns="http://schemas.openxmlformats.org/package/2006/relationships"><Relationship Id="rId2" Type="http://schemas.openxmlformats.org/officeDocument/2006/relationships/chartUserShapes" Target="../drawings/drawing218.xml"/><Relationship Id="rId1" Type="http://schemas.openxmlformats.org/officeDocument/2006/relationships/themeOverride" Target="../theme/themeOverride51.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08.xml.rels><?xml version="1.0" encoding="UTF-8" standalone="yes"?>
<Relationships xmlns="http://schemas.openxmlformats.org/package/2006/relationships"><Relationship Id="rId2" Type="http://schemas.openxmlformats.org/officeDocument/2006/relationships/chartUserShapes" Target="../drawings/drawing220.xml"/><Relationship Id="rId1" Type="http://schemas.openxmlformats.org/officeDocument/2006/relationships/themeOverride" Target="../theme/themeOverride52.xml"/></Relationships>
</file>

<file path=xl/charts/_rels/chart209.xml.rels><?xml version="1.0" encoding="UTF-8" standalone="yes"?>
<Relationships xmlns="http://schemas.openxmlformats.org/package/2006/relationships"><Relationship Id="rId2" Type="http://schemas.openxmlformats.org/officeDocument/2006/relationships/chartUserShapes" Target="../drawings/drawing221.xml"/><Relationship Id="rId1" Type="http://schemas.openxmlformats.org/officeDocument/2006/relationships/themeOverride" Target="../theme/themeOverride53.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openxmlformats.org/officeDocument/2006/relationships/chartUserShapes" Target="../drawings/drawing222.xml"/><Relationship Id="rId1" Type="http://schemas.openxmlformats.org/officeDocument/2006/relationships/themeOverride" Target="../theme/themeOverride54.xml"/></Relationships>
</file>

<file path=xl/charts/_rels/chart211.xml.rels><?xml version="1.0" encoding="UTF-8" standalone="yes"?>
<Relationships xmlns="http://schemas.openxmlformats.org/package/2006/relationships"><Relationship Id="rId2" Type="http://schemas.openxmlformats.org/officeDocument/2006/relationships/chartUserShapes" Target="../drawings/drawing223.xml"/><Relationship Id="rId1" Type="http://schemas.openxmlformats.org/officeDocument/2006/relationships/themeOverride" Target="../theme/themeOverride55.xml"/></Relationships>
</file>

<file path=xl/charts/_rels/chart212.xml.rels><?xml version="1.0" encoding="UTF-8" standalone="yes"?>
<Relationships xmlns="http://schemas.openxmlformats.org/package/2006/relationships"><Relationship Id="rId3" Type="http://schemas.openxmlformats.org/officeDocument/2006/relationships/chartUserShapes" Target="../drawings/drawing224.xml"/><Relationship Id="rId2" Type="http://schemas.microsoft.com/office/2011/relationships/chartColorStyle" Target="colors91.xml"/><Relationship Id="rId1" Type="http://schemas.microsoft.com/office/2011/relationships/chartStyle" Target="style91.xml"/></Relationships>
</file>

<file path=xl/charts/_rels/chart213.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92.xml"/><Relationship Id="rId1" Type="http://schemas.microsoft.com/office/2011/relationships/chartStyle" Target="style92.xml"/></Relationships>
</file>

<file path=xl/charts/_rels/chart214.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93.xml"/><Relationship Id="rId1" Type="http://schemas.microsoft.com/office/2011/relationships/chartStyle" Target="style93.xml"/></Relationships>
</file>

<file path=xl/charts/_rels/chart215.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94.xml"/><Relationship Id="rId1" Type="http://schemas.microsoft.com/office/2011/relationships/chartStyle" Target="style94.xml"/></Relationships>
</file>

<file path=xl/charts/_rels/chart216.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95.xml"/><Relationship Id="rId1" Type="http://schemas.microsoft.com/office/2011/relationships/chartStyle" Target="style95.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22.xml.rels><?xml version="1.0" encoding="UTF-8" standalone="yes"?>
<Relationships xmlns="http://schemas.openxmlformats.org/package/2006/relationships"><Relationship Id="rId2" Type="http://schemas.openxmlformats.org/officeDocument/2006/relationships/chartUserShapes" Target="../drawings/drawing235.xml"/><Relationship Id="rId1" Type="http://schemas.openxmlformats.org/officeDocument/2006/relationships/themeOverride" Target="../theme/themeOverride56.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24.xml.rels><?xml version="1.0" encoding="UTF-8" standalone="yes"?>
<Relationships xmlns="http://schemas.openxmlformats.org/package/2006/relationships"><Relationship Id="rId2" Type="http://schemas.openxmlformats.org/officeDocument/2006/relationships/chartUserShapes" Target="../drawings/drawing237.xml"/><Relationship Id="rId1" Type="http://schemas.openxmlformats.org/officeDocument/2006/relationships/themeOverride" Target="../theme/themeOverride57.xml"/></Relationships>
</file>

<file path=xl/charts/_rels/chart225.xml.rels><?xml version="1.0" encoding="UTF-8" standalone="yes"?>
<Relationships xmlns="http://schemas.openxmlformats.org/package/2006/relationships"><Relationship Id="rId2" Type="http://schemas.openxmlformats.org/officeDocument/2006/relationships/chartUserShapes" Target="../drawings/drawing238.xml"/><Relationship Id="rId1" Type="http://schemas.openxmlformats.org/officeDocument/2006/relationships/themeOverride" Target="../theme/themeOverride58.xml"/></Relationships>
</file>

<file path=xl/charts/_rels/chart226.xml.rels><?xml version="1.0" encoding="UTF-8" standalone="yes"?>
<Relationships xmlns="http://schemas.openxmlformats.org/package/2006/relationships"><Relationship Id="rId2" Type="http://schemas.openxmlformats.org/officeDocument/2006/relationships/chartUserShapes" Target="../drawings/drawing239.xml"/><Relationship Id="rId1" Type="http://schemas.openxmlformats.org/officeDocument/2006/relationships/themeOverride" Target="../theme/themeOverride59.xml"/></Relationships>
</file>

<file path=xl/charts/_rels/chart227.xml.rels><?xml version="1.0" encoding="UTF-8" standalone="yes"?>
<Relationships xmlns="http://schemas.openxmlformats.org/package/2006/relationships"><Relationship Id="rId2" Type="http://schemas.openxmlformats.org/officeDocument/2006/relationships/chartUserShapes" Target="../drawings/drawing240.xml"/><Relationship Id="rId1" Type="http://schemas.openxmlformats.org/officeDocument/2006/relationships/themeOverride" Target="../theme/themeOverride60.xml"/></Relationships>
</file>

<file path=xl/charts/_rels/chart228.xml.rels><?xml version="1.0" encoding="UTF-8" standalone="yes"?>
<Relationships xmlns="http://schemas.openxmlformats.org/package/2006/relationships"><Relationship Id="rId3" Type="http://schemas.openxmlformats.org/officeDocument/2006/relationships/chartUserShapes" Target="../drawings/drawing241.xml"/><Relationship Id="rId2" Type="http://schemas.microsoft.com/office/2011/relationships/chartColorStyle" Target="colors96.xml"/><Relationship Id="rId1" Type="http://schemas.microsoft.com/office/2011/relationships/chartStyle" Target="style96.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97.xml"/><Relationship Id="rId1" Type="http://schemas.microsoft.com/office/2011/relationships/chartStyle" Target="style97.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chartUserShapes" Target="../drawings/drawing243.xml"/><Relationship Id="rId2" Type="http://schemas.microsoft.com/office/2011/relationships/chartColorStyle" Target="colors98.xml"/><Relationship Id="rId1" Type="http://schemas.microsoft.com/office/2011/relationships/chartStyle" Target="style98.xml"/></Relationships>
</file>

<file path=xl/charts/_rels/chart231.xml.rels><?xml version="1.0" encoding="UTF-8" standalone="yes"?>
<Relationships xmlns="http://schemas.openxmlformats.org/package/2006/relationships"><Relationship Id="rId3" Type="http://schemas.openxmlformats.org/officeDocument/2006/relationships/chartUserShapes" Target="../drawings/drawing244.xml"/><Relationship Id="rId2" Type="http://schemas.microsoft.com/office/2011/relationships/chartColorStyle" Target="colors99.xml"/><Relationship Id="rId1" Type="http://schemas.microsoft.com/office/2011/relationships/chartStyle" Target="style99.xml"/></Relationships>
</file>

<file path=xl/charts/_rels/chart232.xml.rels><?xml version="1.0" encoding="UTF-8" standalone="yes"?>
<Relationships xmlns="http://schemas.openxmlformats.org/package/2006/relationships"><Relationship Id="rId3" Type="http://schemas.openxmlformats.org/officeDocument/2006/relationships/chartUserShapes" Target="../drawings/drawing245.xml"/><Relationship Id="rId2" Type="http://schemas.microsoft.com/office/2011/relationships/chartColorStyle" Target="colors100.xml"/><Relationship Id="rId1" Type="http://schemas.microsoft.com/office/2011/relationships/chartStyle" Target="style10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2.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3.xml"/><Relationship Id="rId1" Type="http://schemas.microsoft.com/office/2011/relationships/chartStyle" Target="style4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5.xml"/><Relationship Id="rId1" Type="http://schemas.microsoft.com/office/2011/relationships/chartStyle" Target="style45.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7.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8.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9.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10.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6.xml"/><Relationship Id="rId1" Type="http://schemas.microsoft.com/office/2011/relationships/chartStyle" Target="style4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7.xml"/><Relationship Id="rId1" Type="http://schemas.microsoft.com/office/2011/relationships/chartStyle" Target="style4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8.xml"/><Relationship Id="rId1" Type="http://schemas.microsoft.com/office/2011/relationships/chartStyle" Target="style48.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9.xml"/><Relationship Id="rId1" Type="http://schemas.microsoft.com/office/2011/relationships/chartStyle" Target="style4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0.xml"/><Relationship Id="rId1" Type="http://schemas.microsoft.com/office/2011/relationships/chartStyle" Target="style5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themeOverride" Target="../theme/themeOverride11.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12.xml"/></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13.xml"/></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14.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1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1.xml"/><Relationship Id="rId1" Type="http://schemas.microsoft.com/office/2011/relationships/chartStyle" Target="style51.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2.xml"/><Relationship Id="rId1" Type="http://schemas.microsoft.com/office/2011/relationships/chartStyle" Target="style52.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3.xml"/><Relationship Id="rId1" Type="http://schemas.microsoft.com/office/2011/relationships/chartStyle" Target="style53.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4.xml"/><Relationship Id="rId1" Type="http://schemas.microsoft.com/office/2011/relationships/chartStyle" Target="style54.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5.xml"/><Relationship Id="rId1" Type="http://schemas.microsoft.com/office/2011/relationships/chartStyle" Target="style5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94.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themeOverride" Target="../theme/themeOverride1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themeOverride" Target="../theme/themeOverride17.xml"/></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themeOverride" Target="../theme/themeOverride18.xml"/></Relationships>
</file>

<file path=xl/charts/_rels/chart98.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themeOverride" Target="../theme/themeOverride19.xml"/></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themeOverride" Target="../theme/themeOverrid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010067771379324"/>
          <c:y val="0.14685185185185184"/>
          <c:w val="0.83934383202099738"/>
          <c:h val="0.60619568387284928"/>
        </c:manualLayout>
      </c:layout>
      <c:barChart>
        <c:barDir val="col"/>
        <c:grouping val="clustered"/>
        <c:varyColors val="0"/>
        <c:ser>
          <c:idx val="0"/>
          <c:order val="0"/>
          <c:tx>
            <c:strRef>
              <c:f>summary!$A$9</c:f>
              <c:strCache>
                <c:ptCount val="1"/>
                <c:pt idx="0">
                  <c:v>Total Revenue Per Capita (5 Year Ave)</c:v>
                </c:pt>
              </c:strCache>
            </c:strRef>
          </c:tx>
          <c:spPr>
            <a:solidFill>
              <a:schemeClr val="accent1"/>
            </a:solidFill>
            <a:ln>
              <a:noFill/>
            </a:ln>
            <a:effectLst/>
          </c:spPr>
          <c:invertIfNegative val="0"/>
          <c:dPt>
            <c:idx val="4"/>
            <c:invertIfNegative val="0"/>
            <c:bubble3D val="0"/>
            <c:spPr>
              <a:solidFill>
                <a:srgbClr val="00B050"/>
              </a:solidFill>
              <a:ln>
                <a:noFill/>
              </a:ln>
              <a:effectLst/>
            </c:spPr>
            <c:extLst>
              <c:ext xmlns:c16="http://schemas.microsoft.com/office/drawing/2014/chart" uri="{C3380CC4-5D6E-409C-BE32-E72D297353CC}">
                <c16:uniqueId val="{00000001-C913-4A17-8918-EDEDF9CDEEEA}"/>
              </c:ext>
            </c:extLst>
          </c:dPt>
          <c:dPt>
            <c:idx val="10"/>
            <c:invertIfNegative val="0"/>
            <c:bubble3D val="0"/>
            <c:spPr>
              <a:solidFill>
                <a:srgbClr val="FF0000"/>
              </a:solidFill>
              <a:ln>
                <a:noFill/>
              </a:ln>
              <a:effectLst/>
            </c:spPr>
            <c:extLst>
              <c:ext xmlns:c16="http://schemas.microsoft.com/office/drawing/2014/chart" uri="{C3380CC4-5D6E-409C-BE32-E72D297353CC}">
                <c16:uniqueId val="{00000007-C913-4A17-8918-EDEDF9CDEEE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summary!$B$8:$L$8</c:f>
              <c:strCache>
                <c:ptCount val="11"/>
                <c:pt idx="0">
                  <c:v>ON</c:v>
                </c:pt>
                <c:pt idx="1">
                  <c:v>AB</c:v>
                </c:pt>
                <c:pt idx="2">
                  <c:v>BC</c:v>
                </c:pt>
                <c:pt idx="3">
                  <c:v>NS</c:v>
                </c:pt>
                <c:pt idx="4">
                  <c:v>ROC</c:v>
                </c:pt>
                <c:pt idx="5">
                  <c:v>SK</c:v>
                </c:pt>
                <c:pt idx="6">
                  <c:v>NB</c:v>
                </c:pt>
                <c:pt idx="7">
                  <c:v>MN</c:v>
                </c:pt>
                <c:pt idx="8">
                  <c:v>QU</c:v>
                </c:pt>
                <c:pt idx="9">
                  <c:v>PE</c:v>
                </c:pt>
                <c:pt idx="10">
                  <c:v>NL</c:v>
                </c:pt>
              </c:strCache>
            </c:strRef>
          </c:cat>
          <c:val>
            <c:numRef>
              <c:f>summary!$B$9:$L$9</c:f>
              <c:numCache>
                <c:formatCode>"$"#,##0</c:formatCode>
                <c:ptCount val="11"/>
                <c:pt idx="0">
                  <c:v>10491.410216893602</c:v>
                </c:pt>
                <c:pt idx="1">
                  <c:v>10890.989152596127</c:v>
                </c:pt>
                <c:pt idx="2">
                  <c:v>11322.285166821413</c:v>
                </c:pt>
                <c:pt idx="3">
                  <c:v>11499.29337341584</c:v>
                </c:pt>
                <c:pt idx="4">
                  <c:v>11515.18496183193</c:v>
                </c:pt>
                <c:pt idx="5">
                  <c:v>12200.723532458866</c:v>
                </c:pt>
                <c:pt idx="6">
                  <c:v>12392.049791178708</c:v>
                </c:pt>
                <c:pt idx="7">
                  <c:v>12450.811926822033</c:v>
                </c:pt>
                <c:pt idx="8">
                  <c:v>13349.531081039448</c:v>
                </c:pt>
                <c:pt idx="9">
                  <c:v>13394.57520429989</c:v>
                </c:pt>
                <c:pt idx="10">
                  <c:v>14813.449254160656</c:v>
                </c:pt>
              </c:numCache>
            </c:numRef>
          </c:val>
          <c:extLst>
            <c:ext xmlns:c16="http://schemas.microsoft.com/office/drawing/2014/chart" uri="{C3380CC4-5D6E-409C-BE32-E72D297353CC}">
              <c16:uniqueId val="{00000004-C913-4A17-8918-EDEDF9CDEEEA}"/>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71640014070407"/>
          <c:y val="0.14685185185185184"/>
          <c:w val="0.83672787293340911"/>
          <c:h val="0.60619568387284928"/>
        </c:manualLayout>
      </c:layout>
      <c:barChart>
        <c:barDir val="col"/>
        <c:grouping val="clustered"/>
        <c:varyColors val="0"/>
        <c:ser>
          <c:idx val="0"/>
          <c:order val="0"/>
          <c:tx>
            <c:strRef>
              <c:f>summary!$AA$12</c:f>
              <c:strCache>
                <c:ptCount val="1"/>
                <c:pt idx="0">
                  <c:v>Deficit Per Capita (10 Year Ave)</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6-F7E7-4C5B-9CE0-7A813E637920}"/>
              </c:ext>
            </c:extLst>
          </c:dPt>
          <c:dPt>
            <c:idx val="3"/>
            <c:invertIfNegative val="0"/>
            <c:bubble3D val="0"/>
            <c:spPr>
              <a:solidFill>
                <a:srgbClr val="00B050"/>
              </a:solidFill>
              <a:ln>
                <a:noFill/>
              </a:ln>
              <a:effectLst/>
            </c:spPr>
            <c:extLst>
              <c:ext xmlns:c16="http://schemas.microsoft.com/office/drawing/2014/chart" uri="{C3380CC4-5D6E-409C-BE32-E72D297353CC}">
                <c16:uniqueId val="{00000003-F7E7-4C5B-9CE0-7A813E63792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summary!$AB$11:$AL$11</c:f>
              <c:strCache>
                <c:ptCount val="11"/>
                <c:pt idx="0">
                  <c:v>AB</c:v>
                </c:pt>
                <c:pt idx="1">
                  <c:v>NL</c:v>
                </c:pt>
                <c:pt idx="2">
                  <c:v>ON</c:v>
                </c:pt>
                <c:pt idx="3">
                  <c:v>ROC</c:v>
                </c:pt>
                <c:pt idx="4">
                  <c:v>MN</c:v>
                </c:pt>
                <c:pt idx="5">
                  <c:v>SK</c:v>
                </c:pt>
                <c:pt idx="6">
                  <c:v>NB</c:v>
                </c:pt>
                <c:pt idx="7">
                  <c:v>PE</c:v>
                </c:pt>
                <c:pt idx="8">
                  <c:v>NS</c:v>
                </c:pt>
                <c:pt idx="9">
                  <c:v>BC</c:v>
                </c:pt>
                <c:pt idx="10">
                  <c:v>QU</c:v>
                </c:pt>
              </c:strCache>
            </c:strRef>
          </c:cat>
          <c:val>
            <c:numRef>
              <c:f>summary!$AB$12:$AL$12</c:f>
              <c:numCache>
                <c:formatCode>"$"#,##0</c:formatCode>
                <c:ptCount val="11"/>
                <c:pt idx="0">
                  <c:v>-1259.0541330444426</c:v>
                </c:pt>
                <c:pt idx="1">
                  <c:v>-1165.703069945916</c:v>
                </c:pt>
                <c:pt idx="2">
                  <c:v>-817.80520282243731</c:v>
                </c:pt>
                <c:pt idx="3">
                  <c:v>-479.97724673587334</c:v>
                </c:pt>
                <c:pt idx="4">
                  <c:v>-431.20438504907952</c:v>
                </c:pt>
                <c:pt idx="5">
                  <c:v>-422.48740688990335</c:v>
                </c:pt>
                <c:pt idx="6">
                  <c:v>-243.67028718894608</c:v>
                </c:pt>
                <c:pt idx="7">
                  <c:v>-193.07067499034684</c:v>
                </c:pt>
                <c:pt idx="8">
                  <c:v>-89.643184875555875</c:v>
                </c:pt>
                <c:pt idx="9">
                  <c:v>-24.62478794127852</c:v>
                </c:pt>
                <c:pt idx="10">
                  <c:v>138.92232658071458</c:v>
                </c:pt>
              </c:numCache>
            </c:numRef>
          </c:val>
          <c:extLst>
            <c:ext xmlns:c16="http://schemas.microsoft.com/office/drawing/2014/chart" uri="{C3380CC4-5D6E-409C-BE32-E72D297353CC}">
              <c16:uniqueId val="{00000004-F7E7-4C5B-9CE0-7A813E637920}"/>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'PE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054D-4FBB-85E5-220B2DB72148}"/>
            </c:ext>
          </c:extLst>
        </c:ser>
        <c:ser>
          <c:idx val="1"/>
          <c:order val="1"/>
          <c:tx>
            <c:strRef>
              <c:f>'PE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054D-4FBB-85E5-220B2DB72148}"/>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'PE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'PE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054D-4FBB-85E5-220B2DB72148}"/>
                  </c:ext>
                </c:extLst>
              </c15:ser>
            </c15:filteredBarSeries>
            <c15:filteredBarSeries>
              <c15:ser>
                <c:idx val="4"/>
                <c:order val="3"/>
                <c:tx>
                  <c:strRef>
                    <c:extLst>
                      <c:ext xmlns:c15="http://schemas.microsoft.com/office/drawing/2012/chart" uri="{02D57815-91ED-43cb-92C2-25804820EDAC}">
                        <c15:formulaRef>
                          <c15:sqref>'PE and NL'!$T$73</c15:sqref>
                        </c15:formulaRef>
                      </c:ext>
                    </c:extLst>
                    <c:strCache>
                      <c:ptCount val="1"/>
                      <c:pt idx="0">
                        <c:v>PE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NL'!$T$74:$T$78</c15:sqref>
                        </c15:formulaRef>
                      </c:ext>
                    </c:extLst>
                    <c:numCache>
                      <c:formatCode>"$"#,##0.0</c:formatCode>
                      <c:ptCount val="5"/>
                      <c:pt idx="0">
                        <c:v>14364.291307752545</c:v>
                      </c:pt>
                      <c:pt idx="1">
                        <c:v>13394.57520429989</c:v>
                      </c:pt>
                      <c:pt idx="2">
                        <c:v>12446.436651260652</c:v>
                      </c:pt>
                      <c:pt idx="3">
                        <c:v>10633.618561676274</c:v>
                      </c:pt>
                      <c:pt idx="4">
                        <c:v>9768.3354178193804</c:v>
                      </c:pt>
                    </c:numCache>
                  </c:numRef>
                </c:val>
                <c:extLst xmlns:c15="http://schemas.microsoft.com/office/drawing/2012/chart">
                  <c:ext xmlns:c16="http://schemas.microsoft.com/office/drawing/2014/chart" uri="{C3380CC4-5D6E-409C-BE32-E72D297353CC}">
                    <c16:uniqueId val="{00000003-054D-4FBB-85E5-220B2DB72148}"/>
                  </c:ext>
                </c:extLst>
              </c15:ser>
            </c15:filteredBarSeries>
            <c15:filteredBarSeries>
              <c15:ser>
                <c:idx val="5"/>
                <c:order val="4"/>
                <c:tx>
                  <c:strRef>
                    <c:extLst>
                      <c:ext xmlns:c15="http://schemas.microsoft.com/office/drawing/2012/chart" uri="{02D57815-91ED-43cb-92C2-25804820EDAC}">
                        <c15:formulaRef>
                          <c15:sqref>'PE and NL'!$U$73</c15:sqref>
                        </c15:formulaRef>
                      </c:ext>
                    </c:extLst>
                    <c:strCache>
                      <c:ptCount val="1"/>
                      <c:pt idx="0">
                        <c:v>PE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NL'!$U$74:$U$78</c15:sqref>
                        </c15:formulaRef>
                      </c:ext>
                    </c:extLst>
                    <c:numCache>
                      <c:formatCode>"$"#,##0.0</c:formatCode>
                      <c:ptCount val="5"/>
                      <c:pt idx="0">
                        <c:v>15446.202036021927</c:v>
                      </c:pt>
                      <c:pt idx="1">
                        <c:v>13445.054183138613</c:v>
                      </c:pt>
                      <c:pt idx="2">
                        <c:v>12639.507326251</c:v>
                      </c:pt>
                      <c:pt idx="3">
                        <c:v>10830.060580985655</c:v>
                      </c:pt>
                      <c:pt idx="4">
                        <c:v>9938.8568895018016</c:v>
                      </c:pt>
                    </c:numCache>
                  </c:numRef>
                </c:val>
                <c:extLst xmlns:c15="http://schemas.microsoft.com/office/drawing/2012/chart">
                  <c:ext xmlns:c16="http://schemas.microsoft.com/office/drawing/2014/chart" uri="{C3380CC4-5D6E-409C-BE32-E72D297353CC}">
                    <c16:uniqueId val="{00000004-054D-4FBB-85E5-220B2DB72148}"/>
                  </c:ext>
                </c:extLst>
              </c15:ser>
            </c15:filteredBarSeries>
            <c15:filteredBarSeries>
              <c15:ser>
                <c:idx val="6"/>
                <c:order val="5"/>
                <c:tx>
                  <c:strRef>
                    <c:extLst>
                      <c:ext xmlns:c15="http://schemas.microsoft.com/office/drawing/2012/chart" uri="{02D57815-91ED-43cb-92C2-25804820EDAC}">
                        <c15:formulaRef>
                          <c15:sqref>'PE and NL'!$V$73</c15:sqref>
                        </c15:formulaRef>
                      </c:ext>
                    </c:extLst>
                    <c:strCache>
                      <c:ptCount val="1"/>
                      <c:pt idx="0">
                        <c:v>PE Exp/PE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NL'!$V$74:$V$78</c15:sqref>
                        </c15:formulaRef>
                      </c:ext>
                    </c:extLst>
                    <c:numCache>
                      <c:formatCode>0.0%</c:formatCode>
                      <c:ptCount val="5"/>
                      <c:pt idx="0">
                        <c:v>1.0753194644336868</c:v>
                      </c:pt>
                      <c:pt idx="1">
                        <c:v>1.0037686136416268</c:v>
                      </c:pt>
                      <c:pt idx="2">
                        <c:v>1.0155121245059959</c:v>
                      </c:pt>
                      <c:pt idx="3">
                        <c:v>1.0184736755573838</c:v>
                      </c:pt>
                      <c:pt idx="4">
                        <c:v>1.0174565536899314</c:v>
                      </c:pt>
                    </c:numCache>
                  </c:numRef>
                </c:val>
                <c:extLst xmlns:c15="http://schemas.microsoft.com/office/drawing/2012/chart">
                  <c:ext xmlns:c16="http://schemas.microsoft.com/office/drawing/2014/chart" uri="{C3380CC4-5D6E-409C-BE32-E72D297353CC}">
                    <c16:uniqueId val="{00000005-054D-4FBB-85E5-220B2DB72148}"/>
                  </c:ext>
                </c:extLst>
              </c15:ser>
            </c15:filteredBarSeries>
            <c15:filteredBarSeries>
              <c15:ser>
                <c:idx val="7"/>
                <c:order val="6"/>
                <c:tx>
                  <c:strRef>
                    <c:extLst>
                      <c:ext xmlns:c15="http://schemas.microsoft.com/office/drawing/2012/chart" uri="{02D57815-91ED-43cb-92C2-25804820EDAC}">
                        <c15:formulaRef>
                          <c15:sqref>'PE and NL'!$W$73</c15:sqref>
                        </c15:formulaRef>
                      </c:ext>
                    </c:extLst>
                    <c:strCache>
                      <c:ptCount val="1"/>
                      <c:pt idx="0">
                        <c:v>NL Rev PC/PE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NL'!$W$74:$W$78</c15:sqref>
                        </c15:formulaRef>
                      </c:ext>
                    </c:extLst>
                    <c:numCache>
                      <c:formatCode>0.0%</c:formatCode>
                      <c:ptCount val="5"/>
                      <c:pt idx="0">
                        <c:v>0.95060528169784853</c:v>
                      </c:pt>
                      <c:pt idx="1">
                        <c:v>1.106792185243245</c:v>
                      </c:pt>
                      <c:pt idx="2">
                        <c:v>1.1621135193920227</c:v>
                      </c:pt>
                      <c:pt idx="3">
                        <c:v>1.219681233581225</c:v>
                      </c:pt>
                      <c:pt idx="4">
                        <c:v>1.2084108705164076</c:v>
                      </c:pt>
                    </c:numCache>
                  </c:numRef>
                </c:val>
                <c:extLst xmlns:c15="http://schemas.microsoft.com/office/drawing/2012/chart">
                  <c:ext xmlns:c16="http://schemas.microsoft.com/office/drawing/2014/chart" uri="{C3380CC4-5D6E-409C-BE32-E72D297353CC}">
                    <c16:uniqueId val="{00000006-054D-4FBB-85E5-220B2DB72148}"/>
                  </c:ext>
                </c:extLst>
              </c15:ser>
            </c15:filteredBarSeries>
            <c15:filteredBarSeries>
              <c15:ser>
                <c:idx val="2"/>
                <c:order val="7"/>
                <c:tx>
                  <c:strRef>
                    <c:extLst>
                      <c:ext xmlns:c15="http://schemas.microsoft.com/office/drawing/2012/chart" uri="{02D57815-91ED-43cb-92C2-25804820EDAC}">
                        <c15:formulaRef>
                          <c15:sqref>'PE and NL'!$X$73</c15:sqref>
                        </c15:formulaRef>
                      </c:ext>
                    </c:extLst>
                    <c:strCache>
                      <c:ptCount val="1"/>
                      <c:pt idx="0">
                        <c:v>NL Exp PC/PE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NL'!$X$74:$X$78</c15:sqref>
                        </c15:formulaRef>
                      </c:ext>
                    </c:extLst>
                    <c:numCache>
                      <c:formatCode>0.0%</c:formatCode>
                      <c:ptCount val="5"/>
                      <c:pt idx="0">
                        <c:v>1.1119457667087735</c:v>
                      </c:pt>
                      <c:pt idx="1">
                        <c:v>1.2003243747693995</c:v>
                      </c:pt>
                      <c:pt idx="2">
                        <c:v>1.2336841450177636</c:v>
                      </c:pt>
                      <c:pt idx="3">
                        <c:v>1.2276381657938704</c:v>
                      </c:pt>
                      <c:pt idx="4">
                        <c:v>1.2209070654131089</c:v>
                      </c:pt>
                    </c:numCache>
                  </c:numRef>
                </c:val>
                <c:extLst xmlns:c15="http://schemas.microsoft.com/office/drawing/2012/chart">
                  <c:ext xmlns:c16="http://schemas.microsoft.com/office/drawing/2014/chart" uri="{C3380CC4-5D6E-409C-BE32-E72D297353CC}">
                    <c16:uniqueId val="{00000007-054D-4FBB-85E5-220B2DB72148}"/>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PE</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'PE and NL'!$T$73</c:f>
              <c:strCache>
                <c:ptCount val="1"/>
                <c:pt idx="0">
                  <c:v>PE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NL'!$T$74:$T$78</c:f>
              <c:numCache>
                <c:formatCode>"$"#,##0.0</c:formatCode>
                <c:ptCount val="5"/>
                <c:pt idx="0">
                  <c:v>14364.291307752545</c:v>
                </c:pt>
                <c:pt idx="1">
                  <c:v>13394.57520429989</c:v>
                </c:pt>
                <c:pt idx="2">
                  <c:v>12446.436651260652</c:v>
                </c:pt>
                <c:pt idx="3">
                  <c:v>10633.618561676274</c:v>
                </c:pt>
                <c:pt idx="4">
                  <c:v>9768.3354178193804</c:v>
                </c:pt>
              </c:numCache>
            </c:numRef>
          </c:val>
          <c:extLst>
            <c:ext xmlns:c16="http://schemas.microsoft.com/office/drawing/2014/chart" uri="{C3380CC4-5D6E-409C-BE32-E72D297353CC}">
              <c16:uniqueId val="{00000000-8D84-48DA-BDD2-CB90AA14FE3F}"/>
            </c:ext>
          </c:extLst>
        </c:ser>
        <c:ser>
          <c:idx val="5"/>
          <c:order val="4"/>
          <c:tx>
            <c:strRef>
              <c:f>'PE and NL'!$U$73</c:f>
              <c:strCache>
                <c:ptCount val="1"/>
                <c:pt idx="0">
                  <c:v>PE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NL'!$U$74:$U$78</c:f>
              <c:numCache>
                <c:formatCode>"$"#,##0.0</c:formatCode>
                <c:ptCount val="5"/>
                <c:pt idx="0">
                  <c:v>15446.202036021927</c:v>
                </c:pt>
                <c:pt idx="1">
                  <c:v>13445.054183138613</c:v>
                </c:pt>
                <c:pt idx="2">
                  <c:v>12639.507326251</c:v>
                </c:pt>
                <c:pt idx="3">
                  <c:v>10830.060580985655</c:v>
                </c:pt>
                <c:pt idx="4">
                  <c:v>9938.8568895018016</c:v>
                </c:pt>
              </c:numCache>
            </c:numRef>
          </c:val>
          <c:extLst>
            <c:ext xmlns:c16="http://schemas.microsoft.com/office/drawing/2014/chart" uri="{C3380CC4-5D6E-409C-BE32-E72D297353CC}">
              <c16:uniqueId val="{00000001-8D84-48DA-BDD2-CB90AA14FE3F}"/>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'PE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'PE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8D84-48DA-BDD2-CB90AA14FE3F}"/>
                  </c:ext>
                </c:extLst>
              </c15:ser>
            </c15:filteredBarSeries>
            <c15:filteredBarSeries>
              <c15:ser>
                <c:idx val="1"/>
                <c:order val="1"/>
                <c:tx>
                  <c:strRef>
                    <c:extLst>
                      <c:ext xmlns:c15="http://schemas.microsoft.com/office/drawing/2012/chart" uri="{02D57815-91ED-43cb-92C2-25804820EDAC}">
                        <c15:formulaRef>
                          <c15:sqref>'PE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8D84-48DA-BDD2-CB90AA14FE3F}"/>
                  </c:ext>
                </c:extLst>
              </c15:ser>
            </c15:filteredBarSeries>
            <c15:filteredBarSeries>
              <c15:ser>
                <c:idx val="3"/>
                <c:order val="2"/>
                <c:tx>
                  <c:strRef>
                    <c:extLst>
                      <c:ext xmlns:c15="http://schemas.microsoft.com/office/drawing/2012/chart" uri="{02D57815-91ED-43cb-92C2-25804820EDAC}">
                        <c15:formulaRef>
                          <c15:sqref>'PE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8D84-48DA-BDD2-CB90AA14FE3F}"/>
                  </c:ext>
                </c:extLst>
              </c15:ser>
            </c15:filteredBarSeries>
            <c15:filteredBarSeries>
              <c15:ser>
                <c:idx val="6"/>
                <c:order val="5"/>
                <c:tx>
                  <c:strRef>
                    <c:extLst>
                      <c:ext xmlns:c15="http://schemas.microsoft.com/office/drawing/2012/chart" uri="{02D57815-91ED-43cb-92C2-25804820EDAC}">
                        <c15:formulaRef>
                          <c15:sqref>'PE and NL'!$V$73</c15:sqref>
                        </c15:formulaRef>
                      </c:ext>
                    </c:extLst>
                    <c:strCache>
                      <c:ptCount val="1"/>
                      <c:pt idx="0">
                        <c:v>PE Exp/PE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NL'!$V$74:$V$78</c15:sqref>
                        </c15:formulaRef>
                      </c:ext>
                    </c:extLst>
                    <c:numCache>
                      <c:formatCode>0.0%</c:formatCode>
                      <c:ptCount val="5"/>
                      <c:pt idx="0">
                        <c:v>1.0753194644336868</c:v>
                      </c:pt>
                      <c:pt idx="1">
                        <c:v>1.0037686136416268</c:v>
                      </c:pt>
                      <c:pt idx="2">
                        <c:v>1.0155121245059959</c:v>
                      </c:pt>
                      <c:pt idx="3">
                        <c:v>1.0184736755573838</c:v>
                      </c:pt>
                      <c:pt idx="4">
                        <c:v>1.0174565536899314</c:v>
                      </c:pt>
                    </c:numCache>
                  </c:numRef>
                </c:val>
                <c:extLst xmlns:c15="http://schemas.microsoft.com/office/drawing/2012/chart">
                  <c:ext xmlns:c16="http://schemas.microsoft.com/office/drawing/2014/chart" uri="{C3380CC4-5D6E-409C-BE32-E72D297353CC}">
                    <c16:uniqueId val="{00000005-8D84-48DA-BDD2-CB90AA14FE3F}"/>
                  </c:ext>
                </c:extLst>
              </c15:ser>
            </c15:filteredBarSeries>
            <c15:filteredBarSeries>
              <c15:ser>
                <c:idx val="7"/>
                <c:order val="6"/>
                <c:tx>
                  <c:strRef>
                    <c:extLst>
                      <c:ext xmlns:c15="http://schemas.microsoft.com/office/drawing/2012/chart" uri="{02D57815-91ED-43cb-92C2-25804820EDAC}">
                        <c15:formulaRef>
                          <c15:sqref>'PE and NL'!$W$73</c15:sqref>
                        </c15:formulaRef>
                      </c:ext>
                    </c:extLst>
                    <c:strCache>
                      <c:ptCount val="1"/>
                      <c:pt idx="0">
                        <c:v>NL Rev PC/PE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NL'!$W$74:$W$78</c15:sqref>
                        </c15:formulaRef>
                      </c:ext>
                    </c:extLst>
                    <c:numCache>
                      <c:formatCode>0.0%</c:formatCode>
                      <c:ptCount val="5"/>
                      <c:pt idx="0">
                        <c:v>0.95060528169784853</c:v>
                      </c:pt>
                      <c:pt idx="1">
                        <c:v>1.106792185243245</c:v>
                      </c:pt>
                      <c:pt idx="2">
                        <c:v>1.1621135193920227</c:v>
                      </c:pt>
                      <c:pt idx="3">
                        <c:v>1.219681233581225</c:v>
                      </c:pt>
                      <c:pt idx="4">
                        <c:v>1.2084108705164076</c:v>
                      </c:pt>
                    </c:numCache>
                  </c:numRef>
                </c:val>
                <c:extLst xmlns:c15="http://schemas.microsoft.com/office/drawing/2012/chart">
                  <c:ext xmlns:c16="http://schemas.microsoft.com/office/drawing/2014/chart" uri="{C3380CC4-5D6E-409C-BE32-E72D297353CC}">
                    <c16:uniqueId val="{00000006-8D84-48DA-BDD2-CB90AA14FE3F}"/>
                  </c:ext>
                </c:extLst>
              </c15:ser>
            </c15:filteredBarSeries>
            <c15:filteredBarSeries>
              <c15:ser>
                <c:idx val="2"/>
                <c:order val="7"/>
                <c:tx>
                  <c:strRef>
                    <c:extLst>
                      <c:ext xmlns:c15="http://schemas.microsoft.com/office/drawing/2012/chart" uri="{02D57815-91ED-43cb-92C2-25804820EDAC}">
                        <c15:formulaRef>
                          <c15:sqref>'PE and NL'!$X$73</c15:sqref>
                        </c15:formulaRef>
                      </c:ext>
                    </c:extLst>
                    <c:strCache>
                      <c:ptCount val="1"/>
                      <c:pt idx="0">
                        <c:v>NL Exp PC/PE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NL'!$X$74:$X$78</c15:sqref>
                        </c15:formulaRef>
                      </c:ext>
                    </c:extLst>
                    <c:numCache>
                      <c:formatCode>0.0%</c:formatCode>
                      <c:ptCount val="5"/>
                      <c:pt idx="0">
                        <c:v>1.1119457667087735</c:v>
                      </c:pt>
                      <c:pt idx="1">
                        <c:v>1.2003243747693995</c:v>
                      </c:pt>
                      <c:pt idx="2">
                        <c:v>1.2336841450177636</c:v>
                      </c:pt>
                      <c:pt idx="3">
                        <c:v>1.2276381657938704</c:v>
                      </c:pt>
                      <c:pt idx="4">
                        <c:v>1.2209070654131089</c:v>
                      </c:pt>
                    </c:numCache>
                  </c:numRef>
                </c:val>
                <c:extLst xmlns:c15="http://schemas.microsoft.com/office/drawing/2012/chart">
                  <c:ext xmlns:c16="http://schemas.microsoft.com/office/drawing/2014/chart" uri="{C3380CC4-5D6E-409C-BE32-E72D297353CC}">
                    <c16:uniqueId val="{00000007-8D84-48DA-BDD2-CB90AA14FE3F}"/>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PE</a:t>
            </a:r>
            <a:endParaRPr lang="en-CA"/>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'PE and NL'!$W$73</c:f>
              <c:strCache>
                <c:ptCount val="1"/>
                <c:pt idx="0">
                  <c:v>NL Rev PC/PE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NL'!$W$74:$W$78</c:f>
              <c:numCache>
                <c:formatCode>0.0%</c:formatCode>
                <c:ptCount val="5"/>
                <c:pt idx="0">
                  <c:v>0.95060528169784853</c:v>
                </c:pt>
                <c:pt idx="1">
                  <c:v>1.106792185243245</c:v>
                </c:pt>
                <c:pt idx="2">
                  <c:v>1.1621135193920227</c:v>
                </c:pt>
                <c:pt idx="3">
                  <c:v>1.219681233581225</c:v>
                </c:pt>
                <c:pt idx="4">
                  <c:v>1.2084108705164076</c:v>
                </c:pt>
              </c:numCache>
            </c:numRef>
          </c:val>
          <c:extLst>
            <c:ext xmlns:c16="http://schemas.microsoft.com/office/drawing/2014/chart" uri="{C3380CC4-5D6E-409C-BE32-E72D297353CC}">
              <c16:uniqueId val="{00000000-5AC6-4B5F-A691-D82F40C97BB9}"/>
            </c:ext>
          </c:extLst>
        </c:ser>
        <c:ser>
          <c:idx val="2"/>
          <c:order val="7"/>
          <c:tx>
            <c:strRef>
              <c:f>'PE and NL'!$X$73</c:f>
              <c:strCache>
                <c:ptCount val="1"/>
                <c:pt idx="0">
                  <c:v>NL Exp PC/PE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NL'!$X$74:$X$78</c:f>
              <c:numCache>
                <c:formatCode>0.0%</c:formatCode>
                <c:ptCount val="5"/>
                <c:pt idx="0">
                  <c:v>1.1119457667087735</c:v>
                </c:pt>
                <c:pt idx="1">
                  <c:v>1.2003243747693995</c:v>
                </c:pt>
                <c:pt idx="2">
                  <c:v>1.2336841450177636</c:v>
                </c:pt>
                <c:pt idx="3">
                  <c:v>1.2276381657938704</c:v>
                </c:pt>
                <c:pt idx="4">
                  <c:v>1.2209070654131089</c:v>
                </c:pt>
              </c:numCache>
            </c:numRef>
          </c:val>
          <c:extLst>
            <c:ext xmlns:c16="http://schemas.microsoft.com/office/drawing/2014/chart" uri="{C3380CC4-5D6E-409C-BE32-E72D297353CC}">
              <c16:uniqueId val="{00000002-5AC6-4B5F-A691-D82F40C97BB9}"/>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'PE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'PE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5AC6-4B5F-A691-D82F40C97BB9}"/>
                  </c:ext>
                </c:extLst>
              </c15:ser>
            </c15:filteredBarSeries>
            <c15:filteredBarSeries>
              <c15:ser>
                <c:idx val="1"/>
                <c:order val="1"/>
                <c:tx>
                  <c:strRef>
                    <c:extLst>
                      <c:ext xmlns:c15="http://schemas.microsoft.com/office/drawing/2012/chart" uri="{02D57815-91ED-43cb-92C2-25804820EDAC}">
                        <c15:formulaRef>
                          <c15:sqref>'PE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5AC6-4B5F-A691-D82F40C97BB9}"/>
                  </c:ext>
                </c:extLst>
              </c15:ser>
            </c15:filteredBarSeries>
            <c15:filteredBarSeries>
              <c15:ser>
                <c:idx val="3"/>
                <c:order val="2"/>
                <c:tx>
                  <c:strRef>
                    <c:extLst>
                      <c:ext xmlns:c15="http://schemas.microsoft.com/office/drawing/2012/chart" uri="{02D57815-91ED-43cb-92C2-25804820EDAC}">
                        <c15:formulaRef>
                          <c15:sqref>'PE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5AC6-4B5F-A691-D82F40C97BB9}"/>
                  </c:ext>
                </c:extLst>
              </c15:ser>
            </c15:filteredBarSeries>
            <c15:filteredBarSeries>
              <c15:ser>
                <c:idx val="4"/>
                <c:order val="3"/>
                <c:tx>
                  <c:strRef>
                    <c:extLst>
                      <c:ext xmlns:c15="http://schemas.microsoft.com/office/drawing/2012/chart" uri="{02D57815-91ED-43cb-92C2-25804820EDAC}">
                        <c15:formulaRef>
                          <c15:sqref>'PE and NL'!$T$73</c15:sqref>
                        </c15:formulaRef>
                      </c:ext>
                    </c:extLst>
                    <c:strCache>
                      <c:ptCount val="1"/>
                      <c:pt idx="0">
                        <c:v>PE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NL'!$T$74:$T$78</c15:sqref>
                        </c15:formulaRef>
                      </c:ext>
                    </c:extLst>
                    <c:numCache>
                      <c:formatCode>"$"#,##0.0</c:formatCode>
                      <c:ptCount val="5"/>
                      <c:pt idx="0">
                        <c:v>14364.291307752545</c:v>
                      </c:pt>
                      <c:pt idx="1">
                        <c:v>13394.57520429989</c:v>
                      </c:pt>
                      <c:pt idx="2">
                        <c:v>12446.436651260652</c:v>
                      </c:pt>
                      <c:pt idx="3">
                        <c:v>10633.618561676274</c:v>
                      </c:pt>
                      <c:pt idx="4">
                        <c:v>9768.3354178193804</c:v>
                      </c:pt>
                    </c:numCache>
                  </c:numRef>
                </c:val>
                <c:extLst xmlns:c15="http://schemas.microsoft.com/office/drawing/2012/chart">
                  <c:ext xmlns:c16="http://schemas.microsoft.com/office/drawing/2014/chart" uri="{C3380CC4-5D6E-409C-BE32-E72D297353CC}">
                    <c16:uniqueId val="{00000006-5AC6-4B5F-A691-D82F40C97BB9}"/>
                  </c:ext>
                </c:extLst>
              </c15:ser>
            </c15:filteredBarSeries>
            <c15:filteredBarSeries>
              <c15:ser>
                <c:idx val="5"/>
                <c:order val="4"/>
                <c:tx>
                  <c:strRef>
                    <c:extLst>
                      <c:ext xmlns:c15="http://schemas.microsoft.com/office/drawing/2012/chart" uri="{02D57815-91ED-43cb-92C2-25804820EDAC}">
                        <c15:formulaRef>
                          <c15:sqref>'PE and NL'!$U$73</c15:sqref>
                        </c15:formulaRef>
                      </c:ext>
                    </c:extLst>
                    <c:strCache>
                      <c:ptCount val="1"/>
                      <c:pt idx="0">
                        <c:v>PE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NL'!$U$74:$U$78</c15:sqref>
                        </c15:formulaRef>
                      </c:ext>
                    </c:extLst>
                    <c:numCache>
                      <c:formatCode>"$"#,##0.0</c:formatCode>
                      <c:ptCount val="5"/>
                      <c:pt idx="0">
                        <c:v>15446.202036021927</c:v>
                      </c:pt>
                      <c:pt idx="1">
                        <c:v>13445.054183138613</c:v>
                      </c:pt>
                      <c:pt idx="2">
                        <c:v>12639.507326251</c:v>
                      </c:pt>
                      <c:pt idx="3">
                        <c:v>10830.060580985655</c:v>
                      </c:pt>
                      <c:pt idx="4">
                        <c:v>9938.8568895018016</c:v>
                      </c:pt>
                    </c:numCache>
                  </c:numRef>
                </c:val>
                <c:extLst xmlns:c15="http://schemas.microsoft.com/office/drawing/2012/chart">
                  <c:ext xmlns:c16="http://schemas.microsoft.com/office/drawing/2014/chart" uri="{C3380CC4-5D6E-409C-BE32-E72D297353CC}">
                    <c16:uniqueId val="{00000007-5AC6-4B5F-A691-D82F40C97BB9}"/>
                  </c:ext>
                </c:extLst>
              </c15:ser>
            </c15:filteredBarSeries>
            <c15:filteredBarSeries>
              <c15:ser>
                <c:idx val="6"/>
                <c:order val="5"/>
                <c:tx>
                  <c:strRef>
                    <c:extLst>
                      <c:ext xmlns:c15="http://schemas.microsoft.com/office/drawing/2012/chart" uri="{02D57815-91ED-43cb-92C2-25804820EDAC}">
                        <c15:formulaRef>
                          <c15:sqref>'PE and NL'!$V$73</c15:sqref>
                        </c15:formulaRef>
                      </c:ext>
                    </c:extLst>
                    <c:strCache>
                      <c:ptCount val="1"/>
                      <c:pt idx="0">
                        <c:v>PE Exp/PE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NL'!$V$74:$V$78</c15:sqref>
                        </c15:formulaRef>
                      </c:ext>
                    </c:extLst>
                    <c:numCache>
                      <c:formatCode>0.0%</c:formatCode>
                      <c:ptCount val="5"/>
                      <c:pt idx="0">
                        <c:v>1.0753194644336868</c:v>
                      </c:pt>
                      <c:pt idx="1">
                        <c:v>1.0037686136416268</c:v>
                      </c:pt>
                      <c:pt idx="2">
                        <c:v>1.0155121245059959</c:v>
                      </c:pt>
                      <c:pt idx="3">
                        <c:v>1.0184736755573838</c:v>
                      </c:pt>
                      <c:pt idx="4">
                        <c:v>1.0174565536899314</c:v>
                      </c:pt>
                    </c:numCache>
                  </c:numRef>
                </c:val>
                <c:extLst xmlns:c15="http://schemas.microsoft.com/office/drawing/2012/chart">
                  <c:ext xmlns:c16="http://schemas.microsoft.com/office/drawing/2014/chart" uri="{C3380CC4-5D6E-409C-BE32-E72D297353CC}">
                    <c16:uniqueId val="{00000008-5AC6-4B5F-A691-D82F40C97BB9}"/>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PE</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'PE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0778-49C4-9D62-A433C6C6F1E1}"/>
            </c:ext>
          </c:extLst>
        </c:ser>
        <c:ser>
          <c:idx val="6"/>
          <c:order val="5"/>
          <c:tx>
            <c:strRef>
              <c:f>'PE and NL'!$V$73</c:f>
              <c:strCache>
                <c:ptCount val="1"/>
                <c:pt idx="0">
                  <c:v>PE Exp/PE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 and NL'!$P$74:$P$78</c:f>
              <c:strCache>
                <c:ptCount val="5"/>
                <c:pt idx="0">
                  <c:v>2020-21</c:v>
                </c:pt>
                <c:pt idx="1">
                  <c:v>5 year Ave</c:v>
                </c:pt>
                <c:pt idx="2">
                  <c:v>10 year Ave</c:v>
                </c:pt>
                <c:pt idx="3">
                  <c:v>20 year Ave</c:v>
                </c:pt>
                <c:pt idx="4">
                  <c:v>25 year Ave</c:v>
                </c:pt>
              </c:strCache>
            </c:strRef>
          </c:cat>
          <c:val>
            <c:numRef>
              <c:f>'PE and NL'!$V$74:$V$78</c:f>
              <c:numCache>
                <c:formatCode>0.0%</c:formatCode>
                <c:ptCount val="5"/>
                <c:pt idx="0">
                  <c:v>1.0753194644336868</c:v>
                </c:pt>
                <c:pt idx="1">
                  <c:v>1.0037686136416268</c:v>
                </c:pt>
                <c:pt idx="2">
                  <c:v>1.0155121245059959</c:v>
                </c:pt>
                <c:pt idx="3">
                  <c:v>1.0184736755573838</c:v>
                </c:pt>
                <c:pt idx="4">
                  <c:v>1.0174565536899314</c:v>
                </c:pt>
              </c:numCache>
            </c:numRef>
          </c:val>
          <c:extLst>
            <c:ext xmlns:c16="http://schemas.microsoft.com/office/drawing/2014/chart" uri="{C3380CC4-5D6E-409C-BE32-E72D297353CC}">
              <c16:uniqueId val="{00000001-0778-49C4-9D62-A433C6C6F1E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'PE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'PE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0778-49C4-9D62-A433C6C6F1E1}"/>
                  </c:ext>
                </c:extLst>
              </c15:ser>
            </c15:filteredBarSeries>
            <c15:filteredBarSeries>
              <c15:ser>
                <c:idx val="1"/>
                <c:order val="1"/>
                <c:tx>
                  <c:strRef>
                    <c:extLst>
                      <c:ext xmlns:c15="http://schemas.microsoft.com/office/drawing/2012/chart" uri="{02D57815-91ED-43cb-92C2-25804820EDAC}">
                        <c15:formulaRef>
                          <c15:sqref>'PE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0778-49C4-9D62-A433C6C6F1E1}"/>
                  </c:ext>
                </c:extLst>
              </c15:ser>
            </c15:filteredBarSeries>
            <c15:filteredBarSeries>
              <c15:ser>
                <c:idx val="4"/>
                <c:order val="3"/>
                <c:tx>
                  <c:strRef>
                    <c:extLst>
                      <c:ext xmlns:c15="http://schemas.microsoft.com/office/drawing/2012/chart" uri="{02D57815-91ED-43cb-92C2-25804820EDAC}">
                        <c15:formulaRef>
                          <c15:sqref>'PE and NL'!$T$73</c15:sqref>
                        </c15:formulaRef>
                      </c:ext>
                    </c:extLst>
                    <c:strCache>
                      <c:ptCount val="1"/>
                      <c:pt idx="0">
                        <c:v>PE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NL'!$T$74:$T$78</c15:sqref>
                        </c15:formulaRef>
                      </c:ext>
                    </c:extLst>
                    <c:numCache>
                      <c:formatCode>"$"#,##0.0</c:formatCode>
                      <c:ptCount val="5"/>
                      <c:pt idx="0">
                        <c:v>14364.291307752545</c:v>
                      </c:pt>
                      <c:pt idx="1">
                        <c:v>13394.57520429989</c:v>
                      </c:pt>
                      <c:pt idx="2">
                        <c:v>12446.436651260652</c:v>
                      </c:pt>
                      <c:pt idx="3">
                        <c:v>10633.618561676274</c:v>
                      </c:pt>
                      <c:pt idx="4">
                        <c:v>9768.3354178193804</c:v>
                      </c:pt>
                    </c:numCache>
                  </c:numRef>
                </c:val>
                <c:extLst xmlns:c15="http://schemas.microsoft.com/office/drawing/2012/chart">
                  <c:ext xmlns:c16="http://schemas.microsoft.com/office/drawing/2014/chart" uri="{C3380CC4-5D6E-409C-BE32-E72D297353CC}">
                    <c16:uniqueId val="{00000004-0778-49C4-9D62-A433C6C6F1E1}"/>
                  </c:ext>
                </c:extLst>
              </c15:ser>
            </c15:filteredBarSeries>
            <c15:filteredBarSeries>
              <c15:ser>
                <c:idx val="5"/>
                <c:order val="4"/>
                <c:tx>
                  <c:strRef>
                    <c:extLst>
                      <c:ext xmlns:c15="http://schemas.microsoft.com/office/drawing/2012/chart" uri="{02D57815-91ED-43cb-92C2-25804820EDAC}">
                        <c15:formulaRef>
                          <c15:sqref>'PE and NL'!$U$73</c15:sqref>
                        </c15:formulaRef>
                      </c:ext>
                    </c:extLst>
                    <c:strCache>
                      <c:ptCount val="1"/>
                      <c:pt idx="0">
                        <c:v>PE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NL'!$U$74:$U$78</c15:sqref>
                        </c15:formulaRef>
                      </c:ext>
                    </c:extLst>
                    <c:numCache>
                      <c:formatCode>"$"#,##0.0</c:formatCode>
                      <c:ptCount val="5"/>
                      <c:pt idx="0">
                        <c:v>15446.202036021927</c:v>
                      </c:pt>
                      <c:pt idx="1">
                        <c:v>13445.054183138613</c:v>
                      </c:pt>
                      <c:pt idx="2">
                        <c:v>12639.507326251</c:v>
                      </c:pt>
                      <c:pt idx="3">
                        <c:v>10830.060580985655</c:v>
                      </c:pt>
                      <c:pt idx="4">
                        <c:v>9938.8568895018016</c:v>
                      </c:pt>
                    </c:numCache>
                  </c:numRef>
                </c:val>
                <c:extLst xmlns:c15="http://schemas.microsoft.com/office/drawing/2012/chart">
                  <c:ext xmlns:c16="http://schemas.microsoft.com/office/drawing/2014/chart" uri="{C3380CC4-5D6E-409C-BE32-E72D297353CC}">
                    <c16:uniqueId val="{00000005-0778-49C4-9D62-A433C6C6F1E1}"/>
                  </c:ext>
                </c:extLst>
              </c15:ser>
            </c15:filteredBarSeries>
            <c15:filteredBarSeries>
              <c15:ser>
                <c:idx val="7"/>
                <c:order val="6"/>
                <c:tx>
                  <c:strRef>
                    <c:extLst>
                      <c:ext xmlns:c15="http://schemas.microsoft.com/office/drawing/2012/chart" uri="{02D57815-91ED-43cb-92C2-25804820EDAC}">
                        <c15:formulaRef>
                          <c15:sqref>'PE and NL'!$W$73</c15:sqref>
                        </c15:formulaRef>
                      </c:ext>
                    </c:extLst>
                    <c:strCache>
                      <c:ptCount val="1"/>
                      <c:pt idx="0">
                        <c:v>NL Rev PC/PE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NL'!$W$74:$W$78</c15:sqref>
                        </c15:formulaRef>
                      </c:ext>
                    </c:extLst>
                    <c:numCache>
                      <c:formatCode>0.0%</c:formatCode>
                      <c:ptCount val="5"/>
                      <c:pt idx="0">
                        <c:v>0.95060528169784853</c:v>
                      </c:pt>
                      <c:pt idx="1">
                        <c:v>1.106792185243245</c:v>
                      </c:pt>
                      <c:pt idx="2">
                        <c:v>1.1621135193920227</c:v>
                      </c:pt>
                      <c:pt idx="3">
                        <c:v>1.219681233581225</c:v>
                      </c:pt>
                      <c:pt idx="4">
                        <c:v>1.2084108705164076</c:v>
                      </c:pt>
                    </c:numCache>
                  </c:numRef>
                </c:val>
                <c:extLst xmlns:c15="http://schemas.microsoft.com/office/drawing/2012/chart">
                  <c:ext xmlns:c16="http://schemas.microsoft.com/office/drawing/2014/chart" uri="{C3380CC4-5D6E-409C-BE32-E72D297353CC}">
                    <c16:uniqueId val="{00000006-0778-49C4-9D62-A433C6C6F1E1}"/>
                  </c:ext>
                </c:extLst>
              </c15:ser>
            </c15:filteredBarSeries>
            <c15:filteredBarSeries>
              <c15:ser>
                <c:idx val="2"/>
                <c:order val="7"/>
                <c:tx>
                  <c:strRef>
                    <c:extLst>
                      <c:ext xmlns:c15="http://schemas.microsoft.com/office/drawing/2012/chart" uri="{02D57815-91ED-43cb-92C2-25804820EDAC}">
                        <c15:formulaRef>
                          <c15:sqref>'PE and NL'!$X$73</c15:sqref>
                        </c15:formulaRef>
                      </c:ext>
                    </c:extLst>
                    <c:strCache>
                      <c:ptCount val="1"/>
                      <c:pt idx="0">
                        <c:v>NL Exp PC/PE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'PE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'PE and NL'!$X$74:$X$78</c15:sqref>
                        </c15:formulaRef>
                      </c:ext>
                    </c:extLst>
                    <c:numCache>
                      <c:formatCode>0.0%</c:formatCode>
                      <c:ptCount val="5"/>
                      <c:pt idx="0">
                        <c:v>1.1119457667087735</c:v>
                      </c:pt>
                      <c:pt idx="1">
                        <c:v>1.2003243747693995</c:v>
                      </c:pt>
                      <c:pt idx="2">
                        <c:v>1.2336841450177636</c:v>
                      </c:pt>
                      <c:pt idx="3">
                        <c:v>1.2276381657938704</c:v>
                      </c:pt>
                      <c:pt idx="4">
                        <c:v>1.2209070654131089</c:v>
                      </c:pt>
                    </c:numCache>
                  </c:numRef>
                </c:val>
                <c:extLst xmlns:c15="http://schemas.microsoft.com/office/drawing/2012/chart">
                  <c:ext xmlns:c16="http://schemas.microsoft.com/office/drawing/2014/chart" uri="{C3380CC4-5D6E-409C-BE32-E72D297353CC}">
                    <c16:uniqueId val="{00000007-0778-49C4-9D62-A433C6C6F1E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PE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'PE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5D-4808-A65B-7447AFF35CC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'PE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5448-4088-9125-92B379466EA0}"/>
            </c:ext>
          </c:extLst>
        </c:ser>
        <c:ser>
          <c:idx val="1"/>
          <c:order val="1"/>
          <c:tx>
            <c:strRef>
              <c:f>'PE and NL'!$BW$18</c:f>
              <c:strCache>
                <c:ptCount val="1"/>
                <c:pt idx="0">
                  <c:v>PE Federal Transfers/GDP</c:v>
                </c:pt>
              </c:strCache>
            </c:strRef>
          </c:tx>
          <c:spPr>
            <a:ln w="28575" cap="rnd">
              <a:solidFill>
                <a:srgbClr val="0070C0"/>
              </a:solidFill>
              <a:round/>
            </a:ln>
            <a:effectLst/>
          </c:spPr>
          <c:marker>
            <c:symbol val="none"/>
          </c:marker>
          <c:dLbls>
            <c:dLbl>
              <c:idx val="30"/>
              <c:layout>
                <c:manualLayout>
                  <c:x val="0"/>
                  <c:y val="-6.481481481481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5D-4808-A65B-7447AFF35CC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'PE and NL'!$BW$19:$BW$49</c:f>
              <c:numCache>
                <c:formatCode>"$"#,##0</c:formatCode>
                <c:ptCount val="31"/>
                <c:pt idx="0">
                  <c:v>2392.5646452562805</c:v>
                </c:pt>
                <c:pt idx="1">
                  <c:v>2293.490016798472</c:v>
                </c:pt>
                <c:pt idx="2">
                  <c:v>2316.0356807081107</c:v>
                </c:pt>
                <c:pt idx="3">
                  <c:v>2133.5028030595336</c:v>
                </c:pt>
                <c:pt idx="4">
                  <c:v>2488.0655290511631</c:v>
                </c:pt>
                <c:pt idx="5">
                  <c:v>2291.4109288397876</c:v>
                </c:pt>
                <c:pt idx="6">
                  <c:v>2114.3829611675519</c:v>
                </c:pt>
                <c:pt idx="7">
                  <c:v>2145.5600867041403</c:v>
                </c:pt>
                <c:pt idx="8">
                  <c:v>2577.2436747076667</c:v>
                </c:pt>
                <c:pt idx="9">
                  <c:v>2589.2530873709466</c:v>
                </c:pt>
                <c:pt idx="10">
                  <c:v>2809.9728878141714</c:v>
                </c:pt>
                <c:pt idx="11">
                  <c:v>2930.2162221490507</c:v>
                </c:pt>
                <c:pt idx="12">
                  <c:v>2494.3744703235047</c:v>
                </c:pt>
                <c:pt idx="13">
                  <c:v>2819.9838217182501</c:v>
                </c:pt>
                <c:pt idx="14">
                  <c:v>3221.3014141384792</c:v>
                </c:pt>
                <c:pt idx="15">
                  <c:v>3218.9998841117163</c:v>
                </c:pt>
                <c:pt idx="16">
                  <c:v>3441.3157799296414</c:v>
                </c:pt>
                <c:pt idx="17">
                  <c:v>3760.5013033596911</c:v>
                </c:pt>
                <c:pt idx="18">
                  <c:v>4018.0162001671902</c:v>
                </c:pt>
                <c:pt idx="19">
                  <c:v>4565.8249290610329</c:v>
                </c:pt>
                <c:pt idx="20">
                  <c:v>4527.0825392792103</c:v>
                </c:pt>
                <c:pt idx="21">
                  <c:v>4378.7264471875478</c:v>
                </c:pt>
                <c:pt idx="22">
                  <c:v>4103.756548111387</c:v>
                </c:pt>
                <c:pt idx="23">
                  <c:v>4489.4282290389674</c:v>
                </c:pt>
                <c:pt idx="24">
                  <c:v>4580.2487749717302</c:v>
                </c:pt>
                <c:pt idx="25">
                  <c:v>4393.3551784509955</c:v>
                </c:pt>
                <c:pt idx="26">
                  <c:v>4656.055983729394</c:v>
                </c:pt>
                <c:pt idx="27">
                  <c:v>4726.741700159846</c:v>
                </c:pt>
                <c:pt idx="28">
                  <c:v>5040.9202326005889</c:v>
                </c:pt>
                <c:pt idx="29">
                  <c:v>5227.2239956251351</c:v>
                </c:pt>
                <c:pt idx="30">
                  <c:v>6309.7885669537982</c:v>
                </c:pt>
              </c:numCache>
            </c:numRef>
          </c:val>
          <c:smooth val="0"/>
          <c:extLst>
            <c:ext xmlns:c16="http://schemas.microsoft.com/office/drawing/2014/chart" uri="{C3380CC4-5D6E-409C-BE32-E72D297353CC}">
              <c16:uniqueId val="{00000001-5448-4088-9125-92B379466EA0}"/>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NS</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'NS and NL'!$N$18</c:f>
              <c:strCache>
                <c:ptCount val="1"/>
                <c:pt idx="0">
                  <c:v>NS Rev PC</c:v>
                </c:pt>
              </c:strCache>
            </c:strRef>
          </c:tx>
          <c:spPr>
            <a:ln w="28575" cap="rnd">
              <a:solidFill>
                <a:srgbClr val="0070C0"/>
              </a:solidFill>
              <a:round/>
            </a:ln>
            <a:effectLst/>
          </c:spPr>
          <c:marker>
            <c:symbol val="none"/>
          </c:marker>
          <c:dLbls>
            <c:dLbl>
              <c:idx val="26"/>
              <c:layout>
                <c:manualLayout>
                  <c:x val="-2.082519849017311E-2"/>
                  <c:y val="6.9252077562326875E-2"/>
                </c:manualLayout>
              </c:layout>
              <c:tx>
                <c:rich>
                  <a:bodyPr/>
                  <a:lstStyle/>
                  <a:p>
                    <a:fld id="{59E6103A-DDC0-4569-982E-B8DB4404C9CE}"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CC1-4C4B-92A8-110BE6BE8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NL'!$N$23:$N$49</c:f>
              <c:numCache>
                <c:formatCode>"$"#,##0.0</c:formatCode>
                <c:ptCount val="27"/>
                <c:pt idx="0">
                  <c:v>4830.9095872025337</c:v>
                </c:pt>
                <c:pt idx="1">
                  <c:v>4958.9762099728478</c:v>
                </c:pt>
                <c:pt idx="2">
                  <c:v>4840.1882475220846</c:v>
                </c:pt>
                <c:pt idx="3">
                  <c:v>4763.4164233881947</c:v>
                </c:pt>
                <c:pt idx="4">
                  <c:v>5533.6024794062478</c:v>
                </c:pt>
                <c:pt idx="5">
                  <c:v>5109.1601483854947</c:v>
                </c:pt>
                <c:pt idx="6">
                  <c:v>6099.2149459050506</c:v>
                </c:pt>
                <c:pt idx="7">
                  <c:v>6250.4281542663684</c:v>
                </c:pt>
                <c:pt idx="8">
                  <c:v>6212.8000171094627</c:v>
                </c:pt>
                <c:pt idx="9">
                  <c:v>6056.4470030159682</c:v>
                </c:pt>
                <c:pt idx="10">
                  <c:v>6654.06784928247</c:v>
                </c:pt>
                <c:pt idx="11">
                  <c:v>7190.1260157010502</c:v>
                </c:pt>
                <c:pt idx="12">
                  <c:v>8200.2923649251643</c:v>
                </c:pt>
                <c:pt idx="13">
                  <c:v>9145.767540646646</c:v>
                </c:pt>
                <c:pt idx="14">
                  <c:v>9126.0951098716159</c:v>
                </c:pt>
                <c:pt idx="15">
                  <c:v>9167.7254384487624</c:v>
                </c:pt>
                <c:pt idx="16">
                  <c:v>9905.2737951305262</c:v>
                </c:pt>
                <c:pt idx="17">
                  <c:v>9503.463851116343</c:v>
                </c:pt>
                <c:pt idx="18">
                  <c:v>9835.7139002035055</c:v>
                </c:pt>
                <c:pt idx="19">
                  <c:v>9713.7624874211197</c:v>
                </c:pt>
                <c:pt idx="20">
                  <c:v>10356.711727440515</c:v>
                </c:pt>
                <c:pt idx="21">
                  <c:v>10547.544727017828</c:v>
                </c:pt>
                <c:pt idx="22">
                  <c:v>10792.182944030157</c:v>
                </c:pt>
                <c:pt idx="23">
                  <c:v>11559.951104396936</c:v>
                </c:pt>
                <c:pt idx="24">
                  <c:v>11456.011335488301</c:v>
                </c:pt>
                <c:pt idx="25">
                  <c:v>11846.765187208623</c:v>
                </c:pt>
                <c:pt idx="26">
                  <c:v>11841.556295955181</c:v>
                </c:pt>
              </c:numCache>
            </c:numRef>
          </c:val>
          <c:smooth val="0"/>
          <c:extLst>
            <c:ext xmlns:c16="http://schemas.microsoft.com/office/drawing/2014/chart" uri="{C3380CC4-5D6E-409C-BE32-E72D297353CC}">
              <c16:uniqueId val="{00000000-FCA9-4B2B-9244-45915F0879B5}"/>
            </c:ext>
          </c:extLst>
        </c:ser>
        <c:ser>
          <c:idx val="3"/>
          <c:order val="1"/>
          <c:tx>
            <c:strRef>
              <c:f>'NS and NL'!$O$18</c:f>
              <c:strCache>
                <c:ptCount val="1"/>
                <c:pt idx="0">
                  <c:v>NS Expend PC</c:v>
                </c:pt>
              </c:strCache>
            </c:strRef>
          </c:tx>
          <c:spPr>
            <a:ln w="28575" cap="rnd">
              <a:solidFill>
                <a:srgbClr val="00B050"/>
              </a:solidFill>
              <a:prstDash val="sysDash"/>
              <a:round/>
            </a:ln>
            <a:effectLst/>
          </c:spPr>
          <c:marker>
            <c:symbol val="none"/>
          </c:marker>
          <c:dLbls>
            <c:dLbl>
              <c:idx val="26"/>
              <c:layout>
                <c:manualLayout>
                  <c:x val="-1.5618898867629832E-2"/>
                  <c:y val="-5.5401662049861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C1-4C4B-92A8-110BE6BE87DD}"/>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NL'!$O$23:$O$49</c:f>
              <c:numCache>
                <c:formatCode>"$"#,##0.0</c:formatCode>
                <c:ptCount val="27"/>
                <c:pt idx="0">
                  <c:v>5082.6393316869335</c:v>
                </c:pt>
                <c:pt idx="1">
                  <c:v>5175.6529328104134</c:v>
                </c:pt>
                <c:pt idx="2">
                  <c:v>4965.0348373879424</c:v>
                </c:pt>
                <c:pt idx="3">
                  <c:v>5237.5745654771235</c:v>
                </c:pt>
                <c:pt idx="4">
                  <c:v>5813.8814126090856</c:v>
                </c:pt>
                <c:pt idx="5">
                  <c:v>5962.6348277545985</c:v>
                </c:pt>
                <c:pt idx="6">
                  <c:v>5942.325135116901</c:v>
                </c:pt>
                <c:pt idx="7">
                  <c:v>6129.0092880253005</c:v>
                </c:pt>
                <c:pt idx="8">
                  <c:v>6183.1204452737784</c:v>
                </c:pt>
                <c:pt idx="9">
                  <c:v>6015.8348939292473</c:v>
                </c:pt>
                <c:pt idx="10">
                  <c:v>6472.9728866808846</c:v>
                </c:pt>
                <c:pt idx="11">
                  <c:v>6935.5303716071776</c:v>
                </c:pt>
                <c:pt idx="12">
                  <c:v>8005.7598662499777</c:v>
                </c:pt>
                <c:pt idx="13">
                  <c:v>8697.7491548770104</c:v>
                </c:pt>
                <c:pt idx="14">
                  <c:v>9098.3421754206011</c:v>
                </c:pt>
                <c:pt idx="15">
                  <c:v>9453.9285051918905</c:v>
                </c:pt>
                <c:pt idx="16">
                  <c:v>9283.8771517706155</c:v>
                </c:pt>
                <c:pt idx="17">
                  <c:v>9777.6803685457126</c:v>
                </c:pt>
                <c:pt idx="18">
                  <c:v>10157.035927034753</c:v>
                </c:pt>
                <c:pt idx="19">
                  <c:v>10431.48871373598</c:v>
                </c:pt>
                <c:pt idx="20">
                  <c:v>10509.218230774701</c:v>
                </c:pt>
                <c:pt idx="21">
                  <c:v>10561.565299587381</c:v>
                </c:pt>
                <c:pt idx="22">
                  <c:v>10632.807937441625</c:v>
                </c:pt>
                <c:pt idx="23">
                  <c:v>11322.718318762849</c:v>
                </c:pt>
                <c:pt idx="24">
                  <c:v>11327.803665669873</c:v>
                </c:pt>
                <c:pt idx="25">
                  <c:v>11844.406840134592</c:v>
                </c:pt>
                <c:pt idx="26">
                  <c:v>11860.865001414202</c:v>
                </c:pt>
              </c:numCache>
            </c:numRef>
          </c:val>
          <c:smooth val="0"/>
          <c:extLst>
            <c:ext xmlns:c16="http://schemas.microsoft.com/office/drawing/2014/chart" uri="{C3380CC4-5D6E-409C-BE32-E72D297353CC}">
              <c16:uniqueId val="{00000001-FCA9-4B2B-9244-45915F0879B5}"/>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NS</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'NS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4.1551246537396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56-45FA-8349-BD6327D222A9}"/>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1920-49E7-ADCE-85D04D109926}"/>
            </c:ext>
          </c:extLst>
        </c:ser>
        <c:ser>
          <c:idx val="3"/>
          <c:order val="1"/>
          <c:tx>
            <c:strRef>
              <c:f>'NS and NL'!$O$18</c:f>
              <c:strCache>
                <c:ptCount val="1"/>
                <c:pt idx="0">
                  <c:v>NS Expend PC</c:v>
                </c:pt>
              </c:strCache>
            </c:strRef>
          </c:tx>
          <c:spPr>
            <a:ln w="28575" cap="rnd">
              <a:solidFill>
                <a:srgbClr val="0070C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56-45FA-8349-BD6327D222A9}"/>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NL'!$O$23:$O$49</c:f>
              <c:numCache>
                <c:formatCode>"$"#,##0.0</c:formatCode>
                <c:ptCount val="27"/>
                <c:pt idx="0">
                  <c:v>5082.6393316869335</c:v>
                </c:pt>
                <c:pt idx="1">
                  <c:v>5175.6529328104134</c:v>
                </c:pt>
                <c:pt idx="2">
                  <c:v>4965.0348373879424</c:v>
                </c:pt>
                <c:pt idx="3">
                  <c:v>5237.5745654771235</c:v>
                </c:pt>
                <c:pt idx="4">
                  <c:v>5813.8814126090856</c:v>
                </c:pt>
                <c:pt idx="5">
                  <c:v>5962.6348277545985</c:v>
                </c:pt>
                <c:pt idx="6">
                  <c:v>5942.325135116901</c:v>
                </c:pt>
                <c:pt idx="7">
                  <c:v>6129.0092880253005</c:v>
                </c:pt>
                <c:pt idx="8">
                  <c:v>6183.1204452737784</c:v>
                </c:pt>
                <c:pt idx="9">
                  <c:v>6015.8348939292473</c:v>
                </c:pt>
                <c:pt idx="10">
                  <c:v>6472.9728866808846</c:v>
                </c:pt>
                <c:pt idx="11">
                  <c:v>6935.5303716071776</c:v>
                </c:pt>
                <c:pt idx="12">
                  <c:v>8005.7598662499777</c:v>
                </c:pt>
                <c:pt idx="13">
                  <c:v>8697.7491548770104</c:v>
                </c:pt>
                <c:pt idx="14">
                  <c:v>9098.3421754206011</c:v>
                </c:pt>
                <c:pt idx="15">
                  <c:v>9453.9285051918905</c:v>
                </c:pt>
                <c:pt idx="16">
                  <c:v>9283.8771517706155</c:v>
                </c:pt>
                <c:pt idx="17">
                  <c:v>9777.6803685457126</c:v>
                </c:pt>
                <c:pt idx="18">
                  <c:v>10157.035927034753</c:v>
                </c:pt>
                <c:pt idx="19">
                  <c:v>10431.48871373598</c:v>
                </c:pt>
                <c:pt idx="20">
                  <c:v>10509.218230774701</c:v>
                </c:pt>
                <c:pt idx="21">
                  <c:v>10561.565299587381</c:v>
                </c:pt>
                <c:pt idx="22">
                  <c:v>10632.807937441625</c:v>
                </c:pt>
                <c:pt idx="23">
                  <c:v>11322.718318762849</c:v>
                </c:pt>
                <c:pt idx="24">
                  <c:v>11327.803665669873</c:v>
                </c:pt>
                <c:pt idx="25">
                  <c:v>11844.406840134592</c:v>
                </c:pt>
                <c:pt idx="26">
                  <c:v>11860.865001414202</c:v>
                </c:pt>
              </c:numCache>
            </c:numRef>
          </c:val>
          <c:smooth val="0"/>
          <c:extLst>
            <c:ext xmlns:c16="http://schemas.microsoft.com/office/drawing/2014/chart" uri="{C3380CC4-5D6E-409C-BE32-E72D297353CC}">
              <c16:uniqueId val="{00000001-1920-49E7-ADCE-85D04D109926}"/>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NS</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'NS and NL'!$L$18</c:f>
              <c:strCache>
                <c:ptCount val="1"/>
                <c:pt idx="0">
                  <c:v>NL Rev PC</c:v>
                </c:pt>
              </c:strCache>
            </c:strRef>
          </c:tx>
          <c:spPr>
            <a:ln w="28575" cap="rnd">
              <a:solidFill>
                <a:srgbClr val="FF0000"/>
              </a:solidFill>
              <a:round/>
            </a:ln>
            <a:effectLst/>
          </c:spPr>
          <c:marker>
            <c:symbol val="none"/>
          </c:marker>
          <c:dLbls>
            <c:dLbl>
              <c:idx val="26"/>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C-441E-B832-C2C7AF2CD3B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78EC-4CDC-81FB-D7CD0DAB6777}"/>
            </c:ext>
          </c:extLst>
        </c:ser>
        <c:ser>
          <c:idx val="1"/>
          <c:order val="1"/>
          <c:tx>
            <c:strRef>
              <c:f>'NS and NL'!$N$18</c:f>
              <c:strCache>
                <c:ptCount val="1"/>
                <c:pt idx="0">
                  <c:v>NS Rev PC</c:v>
                </c:pt>
              </c:strCache>
            </c:strRef>
          </c:tx>
          <c:spPr>
            <a:ln w="28575" cap="rnd">
              <a:solidFill>
                <a:srgbClr val="0070C0"/>
              </a:solidFill>
              <a:round/>
            </a:ln>
            <a:effectLst/>
          </c:spPr>
          <c:marker>
            <c:symbol val="none"/>
          </c:marker>
          <c:dLbls>
            <c:dLbl>
              <c:idx val="26"/>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7C-441E-B832-C2C7AF2CD3B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NL'!$N$23:$N$49</c:f>
              <c:numCache>
                <c:formatCode>"$"#,##0.0</c:formatCode>
                <c:ptCount val="27"/>
                <c:pt idx="0">
                  <c:v>4830.9095872025337</c:v>
                </c:pt>
                <c:pt idx="1">
                  <c:v>4958.9762099728478</c:v>
                </c:pt>
                <c:pt idx="2">
                  <c:v>4840.1882475220846</c:v>
                </c:pt>
                <c:pt idx="3">
                  <c:v>4763.4164233881947</c:v>
                </c:pt>
                <c:pt idx="4">
                  <c:v>5533.6024794062478</c:v>
                </c:pt>
                <c:pt idx="5">
                  <c:v>5109.1601483854947</c:v>
                </c:pt>
                <c:pt idx="6">
                  <c:v>6099.2149459050506</c:v>
                </c:pt>
                <c:pt idx="7">
                  <c:v>6250.4281542663684</c:v>
                </c:pt>
                <c:pt idx="8">
                  <c:v>6212.8000171094627</c:v>
                </c:pt>
                <c:pt idx="9">
                  <c:v>6056.4470030159682</c:v>
                </c:pt>
                <c:pt idx="10">
                  <c:v>6654.06784928247</c:v>
                </c:pt>
                <c:pt idx="11">
                  <c:v>7190.1260157010502</c:v>
                </c:pt>
                <c:pt idx="12">
                  <c:v>8200.2923649251643</c:v>
                </c:pt>
                <c:pt idx="13">
                  <c:v>9145.767540646646</c:v>
                </c:pt>
                <c:pt idx="14">
                  <c:v>9126.0951098716159</c:v>
                </c:pt>
                <c:pt idx="15">
                  <c:v>9167.7254384487624</c:v>
                </c:pt>
                <c:pt idx="16">
                  <c:v>9905.2737951305262</c:v>
                </c:pt>
                <c:pt idx="17">
                  <c:v>9503.463851116343</c:v>
                </c:pt>
                <c:pt idx="18">
                  <c:v>9835.7139002035055</c:v>
                </c:pt>
                <c:pt idx="19">
                  <c:v>9713.7624874211197</c:v>
                </c:pt>
                <c:pt idx="20">
                  <c:v>10356.711727440515</c:v>
                </c:pt>
                <c:pt idx="21">
                  <c:v>10547.544727017828</c:v>
                </c:pt>
                <c:pt idx="22">
                  <c:v>10792.182944030157</c:v>
                </c:pt>
                <c:pt idx="23">
                  <c:v>11559.951104396936</c:v>
                </c:pt>
                <c:pt idx="24">
                  <c:v>11456.011335488301</c:v>
                </c:pt>
                <c:pt idx="25">
                  <c:v>11846.765187208623</c:v>
                </c:pt>
                <c:pt idx="26">
                  <c:v>11841.556295955181</c:v>
                </c:pt>
              </c:numCache>
            </c:numRef>
          </c:val>
          <c:smooth val="0"/>
          <c:extLst>
            <c:ext xmlns:c16="http://schemas.microsoft.com/office/drawing/2014/chart" uri="{C3380CC4-5D6E-409C-BE32-E72D297353CC}">
              <c16:uniqueId val="{00000001-78EC-4CDC-81FB-D7CD0DAB6777}"/>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'NS and NL'!$L$18</c:f>
              <c:strCache>
                <c:ptCount val="1"/>
                <c:pt idx="0">
                  <c:v>NL Rev PC</c:v>
                </c:pt>
              </c:strCache>
            </c:strRef>
          </c:tx>
          <c:spPr>
            <a:ln w="28575" cap="rnd">
              <a:solidFill>
                <a:srgbClr val="FF0000"/>
              </a:solidFill>
              <a:round/>
            </a:ln>
            <a:effectLst/>
          </c:spPr>
          <c:marker>
            <c:symbol val="none"/>
          </c:marker>
          <c:dLbls>
            <c:dLbl>
              <c:idx val="26"/>
              <c:layout>
                <c:manualLayout>
                  <c:x val="-7.9020150138285269E-3"/>
                  <c:y val="6.481481481481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05-4BEB-8F15-DFB5B666F50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C849-42F0-8520-C8337E2C45A8}"/>
            </c:ext>
          </c:extLst>
        </c:ser>
        <c:ser>
          <c:idx val="2"/>
          <c:order val="1"/>
          <c:tx>
            <c:strRef>
              <c:f>'NS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05-4BEB-8F15-DFB5B666F502}"/>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C849-42F0-8520-C8337E2C45A8}"/>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NS</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'NS and NL'!$G$18</c:f>
              <c:strCache>
                <c:ptCount val="1"/>
                <c:pt idx="0">
                  <c:v>NL Net Debt PC</c:v>
                </c:pt>
              </c:strCache>
            </c:strRef>
          </c:tx>
          <c:spPr>
            <a:ln w="28575" cap="rnd">
              <a:solidFill>
                <a:srgbClr val="FF0000"/>
              </a:solidFill>
              <a:round/>
            </a:ln>
            <a:effectLst/>
          </c:spPr>
          <c:marker>
            <c:symbol val="none"/>
          </c:marker>
          <c:dLbls>
            <c:dLbl>
              <c:idx val="26"/>
              <c:layout>
                <c:manualLayout>
                  <c:x val="0"/>
                  <c:y val="-6.018518518518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B-460C-BE7D-BB68FB727B6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3A86-4D17-8A5F-CD4515708BE5}"/>
            </c:ext>
          </c:extLst>
        </c:ser>
        <c:ser>
          <c:idx val="1"/>
          <c:order val="1"/>
          <c:tx>
            <c:strRef>
              <c:f>'NS and NL'!$Y$18</c:f>
              <c:strCache>
                <c:ptCount val="1"/>
                <c:pt idx="0">
                  <c:v>NS Net Debt PC</c:v>
                </c:pt>
              </c:strCache>
            </c:strRef>
          </c:tx>
          <c:spPr>
            <a:ln w="28575" cap="rnd">
              <a:solidFill>
                <a:srgbClr val="0070C0"/>
              </a:solidFill>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8B-460C-BE7D-BB68FB727B6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NL'!$Y$23:$Y$49</c:f>
              <c:numCache>
                <c:formatCode>"$"#,##0.0</c:formatCode>
                <c:ptCount val="27"/>
                <c:pt idx="0">
                  <c:v>9185.7442945134753</c:v>
                </c:pt>
                <c:pt idx="1">
                  <c:v>9582.3492651812267</c:v>
                </c:pt>
                <c:pt idx="2">
                  <c:v>9812.3677290575706</c:v>
                </c:pt>
                <c:pt idx="3">
                  <c:v>10650.526275147417</c:v>
                </c:pt>
                <c:pt idx="4">
                  <c:v>11051.638915002211</c:v>
                </c:pt>
                <c:pt idx="5">
                  <c:v>12052.388989316585</c:v>
                </c:pt>
                <c:pt idx="6">
                  <c:v>12958.714785810131</c:v>
                </c:pt>
                <c:pt idx="7">
                  <c:v>13023.531594406808</c:v>
                </c:pt>
                <c:pt idx="8">
                  <c:v>13063.103977415509</c:v>
                </c:pt>
                <c:pt idx="9">
                  <c:v>13144.013497199458</c:v>
                </c:pt>
                <c:pt idx="10">
                  <c:v>13096.075827043502</c:v>
                </c:pt>
                <c:pt idx="11">
                  <c:v>13049.560773601423</c:v>
                </c:pt>
                <c:pt idx="12">
                  <c:v>13175.83265893211</c:v>
                </c:pt>
                <c:pt idx="13">
                  <c:v>12957.354040495322</c:v>
                </c:pt>
                <c:pt idx="14">
                  <c:v>13162.410176681466</c:v>
                </c:pt>
                <c:pt idx="15">
                  <c:v>13848.340535113208</c:v>
                </c:pt>
                <c:pt idx="16">
                  <c:v>13679.670259098817</c:v>
                </c:pt>
                <c:pt idx="17">
                  <c:v>14156.535577133818</c:v>
                </c:pt>
                <c:pt idx="18">
                  <c:v>14754.722771638078</c:v>
                </c:pt>
                <c:pt idx="19">
                  <c:v>15653.213141628905</c:v>
                </c:pt>
                <c:pt idx="20">
                  <c:v>15927.612663432421</c:v>
                </c:pt>
                <c:pt idx="21">
                  <c:v>16007.285897115909</c:v>
                </c:pt>
                <c:pt idx="22">
                  <c:v>15778.452443449314</c:v>
                </c:pt>
                <c:pt idx="23">
                  <c:v>15689.879847232691</c:v>
                </c:pt>
                <c:pt idx="24">
                  <c:v>15643.651020548703</c:v>
                </c:pt>
                <c:pt idx="25">
                  <c:v>15717.910960281395</c:v>
                </c:pt>
                <c:pt idx="26">
                  <c:v>16047.361977472834</c:v>
                </c:pt>
              </c:numCache>
            </c:numRef>
          </c:val>
          <c:smooth val="0"/>
          <c:extLst>
            <c:ext xmlns:c16="http://schemas.microsoft.com/office/drawing/2014/chart" uri="{C3380CC4-5D6E-409C-BE32-E72D297353CC}">
              <c16:uniqueId val="{00000001-3A86-4D17-8A5F-CD4515708BE5}"/>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0"/>
          <c:order val="0"/>
          <c:tx>
            <c:strRef>
              <c:f>summary!$AA$15</c:f>
              <c:strCache>
                <c:ptCount val="1"/>
                <c:pt idx="0">
                  <c:v>Deficit Per Capita (20 Year Ave)</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FAA3-44D6-B42C-63CF9FCFD03C}"/>
              </c:ext>
            </c:extLst>
          </c:dPt>
          <c:dPt>
            <c:idx val="2"/>
            <c:invertIfNegative val="0"/>
            <c:bubble3D val="0"/>
            <c:spPr>
              <a:solidFill>
                <a:srgbClr val="00B050"/>
              </a:solidFill>
              <a:ln>
                <a:noFill/>
              </a:ln>
              <a:effectLst/>
            </c:spPr>
            <c:extLst>
              <c:ext xmlns:c16="http://schemas.microsoft.com/office/drawing/2014/chart" uri="{C3380CC4-5D6E-409C-BE32-E72D297353CC}">
                <c16:uniqueId val="{00000006-FAA3-44D6-B42C-63CF9FCFD03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summary!$AB$14:$AL$14</c:f>
              <c:strCache>
                <c:ptCount val="11"/>
                <c:pt idx="0">
                  <c:v>ON</c:v>
                </c:pt>
                <c:pt idx="1">
                  <c:v>NL</c:v>
                </c:pt>
                <c:pt idx="2">
                  <c:v>ROC</c:v>
                </c:pt>
                <c:pt idx="3">
                  <c:v>PE</c:v>
                </c:pt>
                <c:pt idx="4">
                  <c:v>AB</c:v>
                </c:pt>
                <c:pt idx="5">
                  <c:v>MN</c:v>
                </c:pt>
                <c:pt idx="6">
                  <c:v>NB</c:v>
                </c:pt>
                <c:pt idx="7">
                  <c:v>QU</c:v>
                </c:pt>
                <c:pt idx="8">
                  <c:v>NS</c:v>
                </c:pt>
                <c:pt idx="9">
                  <c:v>BC</c:v>
                </c:pt>
                <c:pt idx="10">
                  <c:v>SK</c:v>
                </c:pt>
              </c:strCache>
            </c:strRef>
          </c:cat>
          <c:val>
            <c:numRef>
              <c:f>summary!$AB$15:$AL$15</c:f>
              <c:numCache>
                <c:formatCode>"$"#,##0</c:formatCode>
                <c:ptCount val="11"/>
                <c:pt idx="0">
                  <c:v>-588.18212059121856</c:v>
                </c:pt>
                <c:pt idx="1">
                  <c:v>-367.57438075685184</c:v>
                </c:pt>
                <c:pt idx="2">
                  <c:v>-253.76718917384019</c:v>
                </c:pt>
                <c:pt idx="3">
                  <c:v>-232.92878345497519</c:v>
                </c:pt>
                <c:pt idx="4">
                  <c:v>-191.00507821656154</c:v>
                </c:pt>
                <c:pt idx="5">
                  <c:v>-168.34364013668304</c:v>
                </c:pt>
                <c:pt idx="6">
                  <c:v>-163.10174269971643</c:v>
                </c:pt>
                <c:pt idx="7">
                  <c:v>33.608285532660105</c:v>
                </c:pt>
                <c:pt idx="8">
                  <c:v>36.823335030799896</c:v>
                </c:pt>
                <c:pt idx="9">
                  <c:v>50.21379825389355</c:v>
                </c:pt>
                <c:pt idx="10">
                  <c:v>51.192467431220408</c:v>
                </c:pt>
              </c:numCache>
            </c:numRef>
          </c:val>
          <c:extLst>
            <c:ext xmlns:c16="http://schemas.microsoft.com/office/drawing/2014/chart" uri="{C3380CC4-5D6E-409C-BE32-E72D297353CC}">
              <c16:uniqueId val="{00000004-FAA3-44D6-B42C-63CF9FCFD03C}"/>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NS</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'NS and NL'!$F$18</c:f>
              <c:strCache>
                <c:ptCount val="1"/>
                <c:pt idx="0">
                  <c:v>NL Deficit PC</c:v>
                </c:pt>
              </c:strCache>
            </c:strRef>
          </c:tx>
          <c:spPr>
            <a:ln w="28575" cap="rnd">
              <a:solidFill>
                <a:srgbClr val="FF0000"/>
              </a:solidFill>
              <a:round/>
            </a:ln>
            <a:effectLst/>
          </c:spPr>
          <c:marker>
            <c:symbol val="none"/>
          </c:marker>
          <c:dLbls>
            <c:dLbl>
              <c:idx val="26"/>
              <c:layout>
                <c:manualLayout>
                  <c:x val="-2.7835768963117608E-3"/>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80-410A-ABAD-DDE4C854CDB8}"/>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C5FA-4390-89AD-17C28ACD4E9B}"/>
            </c:ext>
          </c:extLst>
        </c:ser>
        <c:ser>
          <c:idx val="1"/>
          <c:order val="1"/>
          <c:tx>
            <c:strRef>
              <c:f>'NS and NL'!$X$18</c:f>
              <c:strCache>
                <c:ptCount val="1"/>
                <c:pt idx="0">
                  <c:v>NS Deficit PC</c:v>
                </c:pt>
              </c:strCache>
            </c:strRef>
          </c:tx>
          <c:spPr>
            <a:ln w="28575" cap="rnd">
              <a:solidFill>
                <a:srgbClr val="0070C0"/>
              </a:solidFill>
              <a:round/>
            </a:ln>
            <a:effectLst/>
          </c:spPr>
          <c:marker>
            <c:symbol val="none"/>
          </c:marker>
          <c:dLbls>
            <c:dLbl>
              <c:idx val="26"/>
              <c:layout>
                <c:manualLayout>
                  <c:x val="0"/>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80-410A-ABAD-DDE4C854CDB8}"/>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NL'!$X$23:$X$49</c:f>
              <c:numCache>
                <c:formatCode>"$"#,##0.0</c:formatCode>
                <c:ptCount val="27"/>
                <c:pt idx="0">
                  <c:v>-251.72974448439953</c:v>
                </c:pt>
                <c:pt idx="1">
                  <c:v>-216.67672283756494</c:v>
                </c:pt>
                <c:pt idx="2">
                  <c:v>-124.84658986585757</c:v>
                </c:pt>
                <c:pt idx="3">
                  <c:v>-474.15814208892783</c:v>
                </c:pt>
                <c:pt idx="4">
                  <c:v>-280.27893320283869</c:v>
                </c:pt>
                <c:pt idx="5">
                  <c:v>-853.47467936910414</c:v>
                </c:pt>
                <c:pt idx="6">
                  <c:v>156.88981078814919</c:v>
                </c:pt>
                <c:pt idx="7">
                  <c:v>121.41886624106824</c:v>
                </c:pt>
                <c:pt idx="8">
                  <c:v>29.67957183568414</c:v>
                </c:pt>
                <c:pt idx="9">
                  <c:v>40.612109086720423</c:v>
                </c:pt>
                <c:pt idx="10">
                  <c:v>181.09496260158494</c:v>
                </c:pt>
                <c:pt idx="11">
                  <c:v>254.59564409387326</c:v>
                </c:pt>
                <c:pt idx="12">
                  <c:v>194.53249867518821</c:v>
                </c:pt>
                <c:pt idx="13">
                  <c:v>448.01838576963661</c:v>
                </c:pt>
                <c:pt idx="14">
                  <c:v>27.752934451016358</c:v>
                </c:pt>
                <c:pt idx="15">
                  <c:v>-286.20306674312553</c:v>
                </c:pt>
                <c:pt idx="16">
                  <c:v>621.39664335990994</c:v>
                </c:pt>
                <c:pt idx="17">
                  <c:v>-274.21651742937132</c:v>
                </c:pt>
                <c:pt idx="18">
                  <c:v>-321.32202683124734</c:v>
                </c:pt>
                <c:pt idx="19">
                  <c:v>-717.72622631485751</c:v>
                </c:pt>
                <c:pt idx="20">
                  <c:v>-152.5065033341854</c:v>
                </c:pt>
                <c:pt idx="21">
                  <c:v>-14.02057256955346</c:v>
                </c:pt>
                <c:pt idx="22">
                  <c:v>159.37500658853187</c:v>
                </c:pt>
                <c:pt idx="23">
                  <c:v>237.23278563408755</c:v>
                </c:pt>
                <c:pt idx="24">
                  <c:v>128.20766981842687</c:v>
                </c:pt>
                <c:pt idx="25">
                  <c:v>2.3583470740313297</c:v>
                </c:pt>
                <c:pt idx="26">
                  <c:v>56.186188608578547</c:v>
                </c:pt>
              </c:numCache>
            </c:numRef>
          </c:val>
          <c:smooth val="0"/>
          <c:extLst>
            <c:ext xmlns:c16="http://schemas.microsoft.com/office/drawing/2014/chart" uri="{C3380CC4-5D6E-409C-BE32-E72D297353CC}">
              <c16:uniqueId val="{00000001-C5FA-4390-89AD-17C28ACD4E9B}"/>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NS</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'NS and NL'!$D$18</c:f>
              <c:strCache>
                <c:ptCount val="1"/>
                <c:pt idx="0">
                  <c:v>NL Debt Charge PC</c:v>
                </c:pt>
              </c:strCache>
            </c:strRef>
          </c:tx>
          <c:spPr>
            <a:ln w="28575" cap="rnd">
              <a:solidFill>
                <a:srgbClr val="FF0000"/>
              </a:solidFill>
              <a:round/>
            </a:ln>
            <a:effectLst/>
          </c:spPr>
          <c:marker>
            <c:symbol val="none"/>
          </c:marker>
          <c:dLbls>
            <c:dLbl>
              <c:idx val="26"/>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1-478D-B70B-8D54CF87BBE0}"/>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D65C-4599-A78D-DA5CCC647D58}"/>
            </c:ext>
          </c:extLst>
        </c:ser>
        <c:ser>
          <c:idx val="1"/>
          <c:order val="1"/>
          <c:tx>
            <c:strRef>
              <c:f>'NS and NL'!$V$18</c:f>
              <c:strCache>
                <c:ptCount val="1"/>
                <c:pt idx="0">
                  <c:v>NS Debt Charge PC</c:v>
                </c:pt>
              </c:strCache>
            </c:strRef>
          </c:tx>
          <c:spPr>
            <a:ln w="28575" cap="rnd">
              <a:solidFill>
                <a:srgbClr val="0070C0"/>
              </a:solidFill>
              <a:round/>
            </a:ln>
            <a:effectLst/>
          </c:spPr>
          <c:marker>
            <c:symbol val="none"/>
          </c:marker>
          <c:dLbls>
            <c:dLbl>
              <c:idx val="26"/>
              <c:layout>
                <c:manualLayout>
                  <c:x val="-2.6102845210127902E-3"/>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1-478D-B70B-8D54CF87BBE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NL'!$V$23:$V$49</c:f>
              <c:numCache>
                <c:formatCode>"$"#,##0.0</c:formatCode>
                <c:ptCount val="27"/>
                <c:pt idx="0">
                  <c:v>983.55218795280041</c:v>
                </c:pt>
                <c:pt idx="1">
                  <c:v>966.02594492091544</c:v>
                </c:pt>
                <c:pt idx="2">
                  <c:v>870.88852787474218</c:v>
                </c:pt>
                <c:pt idx="3">
                  <c:v>928.15759725955115</c:v>
                </c:pt>
                <c:pt idx="4">
                  <c:v>1076.7345326860093</c:v>
                </c:pt>
                <c:pt idx="5">
                  <c:v>1134.8149036608038</c:v>
                </c:pt>
                <c:pt idx="6">
                  <c:v>1194.5255032816781</c:v>
                </c:pt>
                <c:pt idx="7">
                  <c:v>1244.6736751346659</c:v>
                </c:pt>
                <c:pt idx="8">
                  <c:v>1118.1718538637979</c:v>
                </c:pt>
                <c:pt idx="9">
                  <c:v>1108.8137053737112</c:v>
                </c:pt>
                <c:pt idx="10">
                  <c:v>1100.1083425924744</c:v>
                </c:pt>
                <c:pt idx="11">
                  <c:v>1053.3021146200178</c:v>
                </c:pt>
                <c:pt idx="12">
                  <c:v>991.42630793852879</c:v>
                </c:pt>
                <c:pt idx="13">
                  <c:v>989.11098729401294</c:v>
                </c:pt>
                <c:pt idx="14">
                  <c:v>926.03206659080092</c:v>
                </c:pt>
                <c:pt idx="15">
                  <c:v>876.94442727197156</c:v>
                </c:pt>
                <c:pt idx="16">
                  <c:v>900.39306932689919</c:v>
                </c:pt>
                <c:pt idx="17">
                  <c:v>892.34585783122577</c:v>
                </c:pt>
                <c:pt idx="18">
                  <c:v>949.6562226504667</c:v>
                </c:pt>
                <c:pt idx="19">
                  <c:v>909.09061989355803</c:v>
                </c:pt>
                <c:pt idx="20">
                  <c:v>929.9889939493255</c:v>
                </c:pt>
                <c:pt idx="21">
                  <c:v>906.97311334030769</c:v>
                </c:pt>
                <c:pt idx="22">
                  <c:v>868.37799830911922</c:v>
                </c:pt>
                <c:pt idx="23">
                  <c:v>865.08419919297091</c:v>
                </c:pt>
                <c:pt idx="24">
                  <c:v>892.72709060669479</c:v>
                </c:pt>
                <c:pt idx="25">
                  <c:v>843.68397118011194</c:v>
                </c:pt>
                <c:pt idx="26">
                  <c:v>774.38323951269774</c:v>
                </c:pt>
              </c:numCache>
            </c:numRef>
          </c:val>
          <c:smooth val="0"/>
          <c:extLst>
            <c:ext xmlns:c16="http://schemas.microsoft.com/office/drawing/2014/chart" uri="{C3380CC4-5D6E-409C-BE32-E72D297353CC}">
              <c16:uniqueId val="{00000001-D65C-4599-A78D-DA5CCC647D58}"/>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NS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'NS and NL'!$AW$18</c:f>
              <c:strCache>
                <c:ptCount val="1"/>
                <c:pt idx="0">
                  <c:v>NL Net Debt/Total Revenue</c:v>
                </c:pt>
              </c:strCache>
            </c:strRef>
          </c:tx>
          <c:spPr>
            <a:ln>
              <a:solidFill>
                <a:srgbClr val="FF0000"/>
              </a:solidFill>
            </a:ln>
          </c:spPr>
          <c:marker>
            <c:symbol val="none"/>
          </c:marker>
          <c:dLbls>
            <c:dLbl>
              <c:idx val="26"/>
              <c:layout>
                <c:manualLayout>
                  <c:x val="-5.6641178136505243E-3"/>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9A-4F15-BA69-56A774D3B523}"/>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0328-4753-9D79-A46CEFA75FB4}"/>
            </c:ext>
          </c:extLst>
        </c:ser>
        <c:ser>
          <c:idx val="1"/>
          <c:order val="1"/>
          <c:tx>
            <c:strRef>
              <c:f>'NS and NL'!$AX$18</c:f>
              <c:strCache>
                <c:ptCount val="1"/>
                <c:pt idx="0">
                  <c:v>NS Net Debt/Total Revenue</c:v>
                </c:pt>
              </c:strCache>
            </c:strRef>
          </c:tx>
          <c:spPr>
            <a:ln>
              <a:solidFill>
                <a:srgbClr val="0070C0"/>
              </a:solidFill>
            </a:ln>
          </c:spPr>
          <c:marker>
            <c:symbol val="none"/>
          </c:marker>
          <c:dLbls>
            <c:dLbl>
              <c:idx val="26"/>
              <c:layout>
                <c:manualLayout>
                  <c:x val="-2.8320589068253658E-3"/>
                  <c:y val="5.709266578831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9A-4F15-BA69-56A774D3B523}"/>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NL'!$AX$23:$AX$49</c:f>
              <c:numCache>
                <c:formatCode>0.0%</c:formatCode>
                <c:ptCount val="27"/>
                <c:pt idx="0">
                  <c:v>1.9014523308089328</c:v>
                </c:pt>
                <c:pt idx="1">
                  <c:v>1.9323241047033966</c:v>
                </c:pt>
                <c:pt idx="2">
                  <c:v>2.0272698554815451</c:v>
                </c:pt>
                <c:pt idx="3">
                  <c:v>2.2359007335268299</c:v>
                </c:pt>
                <c:pt idx="4">
                  <c:v>1.9971869963792641</c:v>
                </c:pt>
                <c:pt idx="5">
                  <c:v>2.3589765517773342</c:v>
                </c:pt>
                <c:pt idx="6">
                  <c:v>2.124652910373404</c:v>
                </c:pt>
                <c:pt idx="7">
                  <c:v>2.0836223172195507</c:v>
                </c:pt>
                <c:pt idx="8">
                  <c:v>2.1026113735257788</c:v>
                </c:pt>
                <c:pt idx="9">
                  <c:v>2.170251550233008</c:v>
                </c:pt>
                <c:pt idx="10">
                  <c:v>1.9681307921222497</c:v>
                </c:pt>
                <c:pt idx="11">
                  <c:v>1.8149279644202545</c:v>
                </c:pt>
                <c:pt idx="12">
                  <c:v>1.6067515733083686</c:v>
                </c:pt>
                <c:pt idx="13">
                  <c:v>1.4167596085193279</c:v>
                </c:pt>
                <c:pt idx="14">
                  <c:v>1.4422828184689642</c:v>
                </c:pt>
                <c:pt idx="15">
                  <c:v>1.5105535858474</c:v>
                </c:pt>
                <c:pt idx="16">
                  <c:v>1.3810491806721992</c:v>
                </c:pt>
                <c:pt idx="17">
                  <c:v>1.4896185010974596</c:v>
                </c:pt>
                <c:pt idx="18">
                  <c:v>1.5001171161894813</c:v>
                </c:pt>
                <c:pt idx="19">
                  <c:v>1.6114469714386268</c:v>
                </c:pt>
                <c:pt idx="20">
                  <c:v>1.5379024812703426</c:v>
                </c:pt>
                <c:pt idx="21">
                  <c:v>1.517631478358447</c:v>
                </c:pt>
                <c:pt idx="22">
                  <c:v>1.4620260354442358</c:v>
                </c:pt>
                <c:pt idx="23">
                  <c:v>1.3572617829901457</c:v>
                </c:pt>
                <c:pt idx="24">
                  <c:v>1.365540811930587</c:v>
                </c:pt>
                <c:pt idx="25">
                  <c:v>1.3267681693609144</c:v>
                </c:pt>
                <c:pt idx="26">
                  <c:v>1.3551733890716942</c:v>
                </c:pt>
              </c:numCache>
            </c:numRef>
          </c:val>
          <c:smooth val="0"/>
          <c:extLst>
            <c:ext xmlns:c16="http://schemas.microsoft.com/office/drawing/2014/chart" uri="{C3380CC4-5D6E-409C-BE32-E72D297353CC}">
              <c16:uniqueId val="{00000001-0328-4753-9D79-A46CEFA75FB4}"/>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NS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'NS and NL'!$BA$18</c:f>
              <c:strCache>
                <c:ptCount val="1"/>
                <c:pt idx="0">
                  <c:v>NL Net Debt/Own Source Revenue</c:v>
                </c:pt>
              </c:strCache>
            </c:strRef>
          </c:tx>
          <c:spPr>
            <a:ln>
              <a:solidFill>
                <a:srgbClr val="FF0000"/>
              </a:solidFill>
            </a:ln>
          </c:spPr>
          <c:marker>
            <c:symbol val="none"/>
          </c:marker>
          <c:dLbls>
            <c:dLbl>
              <c:idx val="26"/>
              <c:layout>
                <c:manualLayout>
                  <c:x val="0"/>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D4-4881-9768-AD33BC087419}"/>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'NS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292A-44B0-8B7E-1525DA646726}"/>
            </c:ext>
          </c:extLst>
        </c:ser>
        <c:ser>
          <c:idx val="1"/>
          <c:order val="1"/>
          <c:tx>
            <c:strRef>
              <c:f>'NS and NL'!$BB$18</c:f>
              <c:strCache>
                <c:ptCount val="1"/>
                <c:pt idx="0">
                  <c:v>NS Net Debt/Own Source Revenue</c:v>
                </c:pt>
              </c:strCache>
            </c:strRef>
          </c:tx>
          <c:spPr>
            <a:ln>
              <a:solidFill>
                <a:srgbClr val="0070C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D4-4881-9768-AD33BC087419}"/>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NL'!$BB$23:$BB$49</c:f>
              <c:numCache>
                <c:formatCode>0.0%</c:formatCode>
                <c:ptCount val="27"/>
                <c:pt idx="0">
                  <c:v>3.2500227127497556</c:v>
                </c:pt>
                <c:pt idx="1">
                  <c:v>3.338295600210953</c:v>
                </c:pt>
                <c:pt idx="2">
                  <c:v>3.3225918223398598</c:v>
                </c:pt>
                <c:pt idx="3">
                  <c:v>3.9497766893868498</c:v>
                </c:pt>
                <c:pt idx="4">
                  <c:v>3.2798111156653809</c:v>
                </c:pt>
                <c:pt idx="5">
                  <c:v>4.0214581094838104</c:v>
                </c:pt>
                <c:pt idx="6">
                  <c:v>3.3100837428385028</c:v>
                </c:pt>
                <c:pt idx="7">
                  <c:v>3.217218971121572</c:v>
                </c:pt>
                <c:pt idx="8">
                  <c:v>3.1307997899477868</c:v>
                </c:pt>
                <c:pt idx="9">
                  <c:v>3.2026452014082998</c:v>
                </c:pt>
                <c:pt idx="10">
                  <c:v>3.0180012253272892</c:v>
                </c:pt>
                <c:pt idx="11">
                  <c:v>2.7335080008549495</c:v>
                </c:pt>
                <c:pt idx="12">
                  <c:v>2.4129242098180192</c:v>
                </c:pt>
                <c:pt idx="13">
                  <c:v>2.191406197011299</c:v>
                </c:pt>
                <c:pt idx="14">
                  <c:v>2.2020338475245387</c:v>
                </c:pt>
                <c:pt idx="15">
                  <c:v>2.4235701558554741</c:v>
                </c:pt>
                <c:pt idx="16">
                  <c:v>2.086636409104988</c:v>
                </c:pt>
                <c:pt idx="17">
                  <c:v>2.2560863111383638</c:v>
                </c:pt>
                <c:pt idx="18">
                  <c:v>2.2673897010693458</c:v>
                </c:pt>
                <c:pt idx="19">
                  <c:v>2.507076983799847</c:v>
                </c:pt>
                <c:pt idx="20">
                  <c:v>2.3072566210590435</c:v>
                </c:pt>
                <c:pt idx="21">
                  <c:v>2.2737490976485684</c:v>
                </c:pt>
                <c:pt idx="22">
                  <c:v>2.1744812194752736</c:v>
                </c:pt>
                <c:pt idx="23">
                  <c:v>2.0109938867013444</c:v>
                </c:pt>
                <c:pt idx="24">
                  <c:v>2.0458804618216599</c:v>
                </c:pt>
                <c:pt idx="25">
                  <c:v>1.9998300936544771</c:v>
                </c:pt>
                <c:pt idx="26">
                  <c:v>2.1092255668845681</c:v>
                </c:pt>
              </c:numCache>
            </c:numRef>
          </c:val>
          <c:smooth val="0"/>
          <c:extLst>
            <c:ext xmlns:c16="http://schemas.microsoft.com/office/drawing/2014/chart" uri="{C3380CC4-5D6E-409C-BE32-E72D297353CC}">
              <c16:uniqueId val="{00000001-292A-44B0-8B7E-1525DA646726}"/>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NS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'NS and NL'!$BE$18</c:f>
              <c:strCache>
                <c:ptCount val="1"/>
                <c:pt idx="0">
                  <c:v>NL Debt Cost/Total Expenditure</c:v>
                </c:pt>
              </c:strCache>
            </c:strRef>
          </c:tx>
          <c:spPr>
            <a:ln>
              <a:solidFill>
                <a:srgbClr val="FF0000"/>
              </a:solidFill>
            </a:ln>
          </c:spPr>
          <c:marker>
            <c:symbol val="none"/>
          </c:marker>
          <c:dLbls>
            <c:dLbl>
              <c:idx val="26"/>
              <c:layout>
                <c:manualLayout>
                  <c:x val="-2.7777777777777779E-3"/>
                  <c:y val="-8.783487044356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24-4FF6-94EE-3CC100FDE09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7621-419B-8AFA-ACFA5E967EFA}"/>
            </c:ext>
          </c:extLst>
        </c:ser>
        <c:ser>
          <c:idx val="1"/>
          <c:order val="1"/>
          <c:tx>
            <c:strRef>
              <c:f>'NS and NL'!$BF$18</c:f>
              <c:strCache>
                <c:ptCount val="1"/>
                <c:pt idx="0">
                  <c:v>NS Debt Cost/Total Expenditure</c:v>
                </c:pt>
              </c:strCache>
            </c:strRef>
          </c:tx>
          <c:spPr>
            <a:ln>
              <a:solidFill>
                <a:srgbClr val="0070C0"/>
              </a:solidFill>
            </a:ln>
          </c:spPr>
          <c:marker>
            <c:symbol val="none"/>
          </c:marker>
          <c:dLbls>
            <c:dLbl>
              <c:idx val="26"/>
              <c:layout>
                <c:manualLayout>
                  <c:x val="-1.1111111111111112E-2"/>
                  <c:y val="2.6350461133069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24-4FF6-94EE-3CC100FDE09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NL'!$BF$23:$BF$49</c:f>
              <c:numCache>
                <c:formatCode>0.0%</c:formatCode>
                <c:ptCount val="27"/>
                <c:pt idx="0">
                  <c:v>0.19351209554079424</c:v>
                </c:pt>
                <c:pt idx="1">
                  <c:v>0.1866481306729269</c:v>
                </c:pt>
                <c:pt idx="2">
                  <c:v>0.17540431364483808</c:v>
                </c:pt>
                <c:pt idx="3">
                  <c:v>0.1772113381215413</c:v>
                </c:pt>
                <c:pt idx="4">
                  <c:v>0.18520063556005778</c:v>
                </c:pt>
                <c:pt idx="5">
                  <c:v>0.19032104706102737</c:v>
                </c:pt>
                <c:pt idx="6">
                  <c:v>0.201019882978547</c:v>
                </c:pt>
                <c:pt idx="7">
                  <c:v>0.20307909755765541</c:v>
                </c:pt>
                <c:pt idx="8">
                  <c:v>0.18084264470676781</c:v>
                </c:pt>
                <c:pt idx="9">
                  <c:v>0.18431584724717881</c:v>
                </c:pt>
                <c:pt idx="10">
                  <c:v>0.16995410947203451</c:v>
                </c:pt>
                <c:pt idx="11">
                  <c:v>0.15187044943701039</c:v>
                </c:pt>
                <c:pt idx="12">
                  <c:v>0.12383912639174977</c:v>
                </c:pt>
                <c:pt idx="13">
                  <c:v>0.11372033955927527</c:v>
                </c:pt>
                <c:pt idx="14">
                  <c:v>0.10178030774578911</c:v>
                </c:pt>
                <c:pt idx="15">
                  <c:v>9.2759790471270517E-2</c:v>
                </c:pt>
                <c:pt idx="16">
                  <c:v>9.6984595402059656E-2</c:v>
                </c:pt>
                <c:pt idx="17">
                  <c:v>9.1263553746536441E-2</c:v>
                </c:pt>
                <c:pt idx="18">
                  <c:v>9.349737752948066E-2</c:v>
                </c:pt>
                <c:pt idx="19">
                  <c:v>8.7148694193234899E-2</c:v>
                </c:pt>
                <c:pt idx="20">
                  <c:v>8.849269027699791E-2</c:v>
                </c:pt>
                <c:pt idx="21">
                  <c:v>8.5874876271961442E-2</c:v>
                </c:pt>
                <c:pt idx="22">
                  <c:v>8.1669677795201553E-2</c:v>
                </c:pt>
                <c:pt idx="23">
                  <c:v>7.6402518797932306E-2</c:v>
                </c:pt>
                <c:pt idx="24">
                  <c:v>7.8808489002347409E-2</c:v>
                </c:pt>
                <c:pt idx="25">
                  <c:v>7.1230580185856304E-2</c:v>
                </c:pt>
                <c:pt idx="26">
                  <c:v>6.5288934611460958E-2</c:v>
                </c:pt>
              </c:numCache>
            </c:numRef>
          </c:val>
          <c:smooth val="0"/>
          <c:extLst>
            <c:ext xmlns:c16="http://schemas.microsoft.com/office/drawing/2014/chart" uri="{C3380CC4-5D6E-409C-BE32-E72D297353CC}">
              <c16:uniqueId val="{00000001-7621-419B-8AFA-ACFA5E967EFA}"/>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NS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'NS and NL'!$BI$18</c:f>
              <c:strCache>
                <c:ptCount val="1"/>
                <c:pt idx="0">
                  <c:v>NL Debt Cost/Total Revenue</c:v>
                </c:pt>
              </c:strCache>
            </c:strRef>
          </c:tx>
          <c:spPr>
            <a:ln>
              <a:solidFill>
                <a:srgbClr val="FF0000"/>
              </a:solidFill>
            </a:ln>
          </c:spPr>
          <c:marker>
            <c:symbol val="none"/>
          </c:marker>
          <c:dLbls>
            <c:dLbl>
              <c:idx val="26"/>
              <c:layout>
                <c:manualLayout>
                  <c:x val="-8.3333333333333332E-3"/>
                  <c:y val="-5.284015852047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82-4624-BDA5-E654B91C561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6656-4577-919D-4C3830B6A760}"/>
            </c:ext>
          </c:extLst>
        </c:ser>
        <c:ser>
          <c:idx val="1"/>
          <c:order val="1"/>
          <c:tx>
            <c:strRef>
              <c:f>'NS and NL'!$BJ$18</c:f>
              <c:strCache>
                <c:ptCount val="1"/>
                <c:pt idx="0">
                  <c:v>NS Debt Cost/Total Revenue</c:v>
                </c:pt>
              </c:strCache>
            </c:strRef>
          </c:tx>
          <c:spPr>
            <a:ln>
              <a:solidFill>
                <a:srgbClr val="0070C0"/>
              </a:solidFill>
            </a:ln>
          </c:spPr>
          <c:marker>
            <c:symbol val="none"/>
          </c:marker>
          <c:dLbls>
            <c:dLbl>
              <c:idx val="26"/>
              <c:layout>
                <c:manualLayout>
                  <c:x val="-2.7777777777777779E-3"/>
                  <c:y val="4.4033465433729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82-4624-BDA5-E654B91C5613}"/>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'NS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'NS and NL'!$BJ$23:$BJ$49</c:f>
              <c:numCache>
                <c:formatCode>0.0%</c:formatCode>
                <c:ptCount val="27"/>
                <c:pt idx="0">
                  <c:v>0.20359565216420297</c:v>
                </c:pt>
                <c:pt idx="1">
                  <c:v>0.19480350459801957</c:v>
                </c:pt>
                <c:pt idx="2">
                  <c:v>0.17992864808937753</c:v>
                </c:pt>
                <c:pt idx="3">
                  <c:v>0.19485124011042418</c:v>
                </c:pt>
                <c:pt idx="4">
                  <c:v>0.19458111360423241</c:v>
                </c:pt>
                <c:pt idx="5">
                  <c:v>0.22211378596527409</c:v>
                </c:pt>
                <c:pt idx="6">
                  <c:v>0.19584905826014051</c:v>
                </c:pt>
                <c:pt idx="7">
                  <c:v>0.19913414640004887</c:v>
                </c:pt>
                <c:pt idx="8">
                  <c:v>0.17997872952363808</c:v>
                </c:pt>
                <c:pt idx="9">
                  <c:v>0.18307989896081781</c:v>
                </c:pt>
                <c:pt idx="10">
                  <c:v>0.16532869329114258</c:v>
                </c:pt>
                <c:pt idx="11">
                  <c:v>0.14649285872318871</c:v>
                </c:pt>
                <c:pt idx="12">
                  <c:v>0.12090133666198576</c:v>
                </c:pt>
                <c:pt idx="13">
                  <c:v>0.10814958754397538</c:v>
                </c:pt>
                <c:pt idx="14">
                  <c:v>0.10147078848533152</c:v>
                </c:pt>
                <c:pt idx="15">
                  <c:v>9.5655616342318811E-2</c:v>
                </c:pt>
                <c:pt idx="16">
                  <c:v>9.0900371655505005E-2</c:v>
                </c:pt>
                <c:pt idx="17">
                  <c:v>9.3896906623831128E-2</c:v>
                </c:pt>
                <c:pt idx="18">
                  <c:v>9.6551834700155117E-2</c:v>
                </c:pt>
                <c:pt idx="19">
                  <c:v>9.358789872315583E-2</c:v>
                </c:pt>
                <c:pt idx="20">
                  <c:v>8.9795778662573281E-2</c:v>
                </c:pt>
                <c:pt idx="21">
                  <c:v>8.598902747642026E-2</c:v>
                </c:pt>
                <c:pt idx="22">
                  <c:v>8.046360989362901E-2</c:v>
                </c:pt>
                <c:pt idx="23">
                  <c:v>7.4834589816208483E-2</c:v>
                </c:pt>
                <c:pt idx="24">
                  <c:v>7.792651948948541E-2</c:v>
                </c:pt>
                <c:pt idx="25">
                  <c:v>7.1216400244943467E-2</c:v>
                </c:pt>
                <c:pt idx="26">
                  <c:v>6.5395393997088908E-2</c:v>
                </c:pt>
              </c:numCache>
            </c:numRef>
          </c:val>
          <c:smooth val="0"/>
          <c:extLst>
            <c:ext xmlns:c16="http://schemas.microsoft.com/office/drawing/2014/chart" uri="{C3380CC4-5D6E-409C-BE32-E72D297353CC}">
              <c16:uniqueId val="{00000001-6656-4577-919D-4C3830B6A760}"/>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'NS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B4E0-4DE2-A630-12ADAC19229E}"/>
            </c:ext>
          </c:extLst>
        </c:ser>
        <c:ser>
          <c:idx val="1"/>
          <c:order val="1"/>
          <c:tx>
            <c:strRef>
              <c:f>'NS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B4E0-4DE2-A630-12ADAC19229E}"/>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'NS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'NS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B4E0-4DE2-A630-12ADAC19229E}"/>
                  </c:ext>
                </c:extLst>
              </c15:ser>
            </c15:filteredBarSeries>
            <c15:filteredBarSeries>
              <c15:ser>
                <c:idx val="4"/>
                <c:order val="3"/>
                <c:tx>
                  <c:strRef>
                    <c:extLst>
                      <c:ext xmlns:c15="http://schemas.microsoft.com/office/drawing/2012/chart" uri="{02D57815-91ED-43cb-92C2-25804820EDAC}">
                        <c15:formulaRef>
                          <c15:sqref>'NS and NL'!$T$73</c15:sqref>
                        </c15:formulaRef>
                      </c:ext>
                    </c:extLst>
                    <c:strCache>
                      <c:ptCount val="1"/>
                      <c:pt idx="0">
                        <c:v>NS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NL'!$T$74:$T$78</c15:sqref>
                        </c15:formulaRef>
                      </c:ext>
                    </c:extLst>
                    <c:numCache>
                      <c:formatCode>"$"#,##0.0</c:formatCode>
                      <c:ptCount val="5"/>
                      <c:pt idx="0">
                        <c:v>11841.556295955181</c:v>
                      </c:pt>
                      <c:pt idx="1">
                        <c:v>11499.29337341584</c:v>
                      </c:pt>
                      <c:pt idx="2">
                        <c:v>10745.366356027851</c:v>
                      </c:pt>
                      <c:pt idx="3">
                        <c:v>9268.1343424338265</c:v>
                      </c:pt>
                      <c:pt idx="4">
                        <c:v>8468.3307637313446</c:v>
                      </c:pt>
                    </c:numCache>
                  </c:numRef>
                </c:val>
                <c:extLst xmlns:c15="http://schemas.microsoft.com/office/drawing/2012/chart">
                  <c:ext xmlns:c16="http://schemas.microsoft.com/office/drawing/2014/chart" uri="{C3380CC4-5D6E-409C-BE32-E72D297353CC}">
                    <c16:uniqueId val="{00000003-B4E0-4DE2-A630-12ADAC19229E}"/>
                  </c:ext>
                </c:extLst>
              </c15:ser>
            </c15:filteredBarSeries>
            <c15:filteredBarSeries>
              <c15:ser>
                <c:idx val="5"/>
                <c:order val="4"/>
                <c:tx>
                  <c:strRef>
                    <c:extLst>
                      <c:ext xmlns:c15="http://schemas.microsoft.com/office/drawing/2012/chart" uri="{02D57815-91ED-43cb-92C2-25804820EDAC}">
                        <c15:formulaRef>
                          <c15:sqref>'NS and NL'!$U$73</c15:sqref>
                        </c15:formulaRef>
                      </c:ext>
                    </c:extLst>
                    <c:strCache>
                      <c:ptCount val="1"/>
                      <c:pt idx="0">
                        <c:v>NS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NL'!$U$74:$U$78</c15:sqref>
                        </c15:formulaRef>
                      </c:ext>
                    </c:extLst>
                    <c:numCache>
                      <c:formatCode>"$"#,##0.0</c:formatCode>
                      <c:ptCount val="5"/>
                      <c:pt idx="0">
                        <c:v>11860.865001414202</c:v>
                      </c:pt>
                      <c:pt idx="1">
                        <c:v>11397.72035268463</c:v>
                      </c:pt>
                      <c:pt idx="2">
                        <c:v>10842.559030310167</c:v>
                      </c:pt>
                      <c:pt idx="3">
                        <c:v>9235.0857521064063</c:v>
                      </c:pt>
                      <c:pt idx="4">
                        <c:v>8504.9266328189515</c:v>
                      </c:pt>
                    </c:numCache>
                  </c:numRef>
                </c:val>
                <c:extLst xmlns:c15="http://schemas.microsoft.com/office/drawing/2012/chart">
                  <c:ext xmlns:c16="http://schemas.microsoft.com/office/drawing/2014/chart" uri="{C3380CC4-5D6E-409C-BE32-E72D297353CC}">
                    <c16:uniqueId val="{00000004-B4E0-4DE2-A630-12ADAC19229E}"/>
                  </c:ext>
                </c:extLst>
              </c15:ser>
            </c15:filteredBarSeries>
            <c15:filteredBarSeries>
              <c15:ser>
                <c:idx val="6"/>
                <c:order val="5"/>
                <c:tx>
                  <c:strRef>
                    <c:extLst>
                      <c:ext xmlns:c15="http://schemas.microsoft.com/office/drawing/2012/chart" uri="{02D57815-91ED-43cb-92C2-25804820EDAC}">
                        <c15:formulaRef>
                          <c15:sqref>'NS and NL'!$V$73</c15:sqref>
                        </c15:formulaRef>
                      </c:ext>
                    </c:extLst>
                    <c:strCache>
                      <c:ptCount val="1"/>
                      <c:pt idx="0">
                        <c:v>NS Exp/NS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NL'!$V$74:$V$78</c15:sqref>
                        </c15:formulaRef>
                      </c:ext>
                    </c:extLst>
                    <c:numCache>
                      <c:formatCode>0.0%</c:formatCode>
                      <c:ptCount val="5"/>
                      <c:pt idx="0">
                        <c:v>1.0016305884949952</c:v>
                      </c:pt>
                      <c:pt idx="1">
                        <c:v>0.99116702066528473</c:v>
                      </c:pt>
                      <c:pt idx="2">
                        <c:v>1.0090450777630111</c:v>
                      </c:pt>
                      <c:pt idx="3">
                        <c:v>0.99643417012460556</c:v>
                      </c:pt>
                      <c:pt idx="4">
                        <c:v>1.0043214973657313</c:v>
                      </c:pt>
                    </c:numCache>
                  </c:numRef>
                </c:val>
                <c:extLst xmlns:c15="http://schemas.microsoft.com/office/drawing/2012/chart">
                  <c:ext xmlns:c16="http://schemas.microsoft.com/office/drawing/2014/chart" uri="{C3380CC4-5D6E-409C-BE32-E72D297353CC}">
                    <c16:uniqueId val="{00000005-B4E0-4DE2-A630-12ADAC19229E}"/>
                  </c:ext>
                </c:extLst>
              </c15:ser>
            </c15:filteredBarSeries>
            <c15:filteredBarSeries>
              <c15:ser>
                <c:idx val="7"/>
                <c:order val="6"/>
                <c:tx>
                  <c:strRef>
                    <c:extLst>
                      <c:ext xmlns:c15="http://schemas.microsoft.com/office/drawing/2012/chart" uri="{02D57815-91ED-43cb-92C2-25804820EDAC}">
                        <c15:formulaRef>
                          <c15:sqref>'NS and NL'!$W$73</c15:sqref>
                        </c15:formulaRef>
                      </c:ext>
                    </c:extLst>
                    <c:strCache>
                      <c:ptCount val="1"/>
                      <c:pt idx="0">
                        <c:v>NL Rev PC/NS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NL'!$W$74:$W$78</c15:sqref>
                        </c15:formulaRef>
                      </c:ext>
                    </c:extLst>
                    <c:numCache>
                      <c:formatCode>0.0%</c:formatCode>
                      <c:ptCount val="5"/>
                      <c:pt idx="0">
                        <c:v>1.1531230223226856</c:v>
                      </c:pt>
                      <c:pt idx="1">
                        <c:v>1.287129461736185</c:v>
                      </c:pt>
                      <c:pt idx="2">
                        <c:v>1.3449040592732067</c:v>
                      </c:pt>
                      <c:pt idx="3">
                        <c:v>1.396172449752195</c:v>
                      </c:pt>
                      <c:pt idx="4">
                        <c:v>1.3962859483884662</c:v>
                      </c:pt>
                    </c:numCache>
                  </c:numRef>
                </c:val>
                <c:extLst xmlns:c15="http://schemas.microsoft.com/office/drawing/2012/chart">
                  <c:ext xmlns:c16="http://schemas.microsoft.com/office/drawing/2014/chart" uri="{C3380CC4-5D6E-409C-BE32-E72D297353CC}">
                    <c16:uniqueId val="{00000006-B4E0-4DE2-A630-12ADAC19229E}"/>
                  </c:ext>
                </c:extLst>
              </c15:ser>
            </c15:filteredBarSeries>
            <c15:filteredBarSeries>
              <c15:ser>
                <c:idx val="2"/>
                <c:order val="7"/>
                <c:tx>
                  <c:strRef>
                    <c:extLst>
                      <c:ext xmlns:c15="http://schemas.microsoft.com/office/drawing/2012/chart" uri="{02D57815-91ED-43cb-92C2-25804820EDAC}">
                        <c15:formulaRef>
                          <c15:sqref>'NS and NL'!$X$73</c15:sqref>
                        </c15:formulaRef>
                      </c:ext>
                    </c:extLst>
                    <c:strCache>
                      <c:ptCount val="1"/>
                      <c:pt idx="0">
                        <c:v>NL Exp PC/NS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NL'!$X$74:$X$78</c15:sqref>
                        </c15:formulaRef>
                      </c:ext>
                    </c:extLst>
                    <c:numCache>
                      <c:formatCode>0.0%</c:formatCode>
                      <c:ptCount val="5"/>
                      <c:pt idx="0">
                        <c:v>1.448067991974882</c:v>
                      </c:pt>
                      <c:pt idx="1">
                        <c:v>1.4115975190872072</c:v>
                      </c:pt>
                      <c:pt idx="2">
                        <c:v>1.4349141826825529</c:v>
                      </c:pt>
                      <c:pt idx="3">
                        <c:v>1.4440350803458009</c:v>
                      </c:pt>
                      <c:pt idx="4">
                        <c:v>1.4279758761239054</c:v>
                      </c:pt>
                    </c:numCache>
                  </c:numRef>
                </c:val>
                <c:extLst xmlns:c15="http://schemas.microsoft.com/office/drawing/2012/chart">
                  <c:ext xmlns:c16="http://schemas.microsoft.com/office/drawing/2014/chart" uri="{C3380CC4-5D6E-409C-BE32-E72D297353CC}">
                    <c16:uniqueId val="{00000007-B4E0-4DE2-A630-12ADAC19229E}"/>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NS</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'NS and NL'!$T$73</c:f>
              <c:strCache>
                <c:ptCount val="1"/>
                <c:pt idx="0">
                  <c:v>NS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NL'!$T$74:$T$78</c:f>
              <c:numCache>
                <c:formatCode>"$"#,##0.0</c:formatCode>
                <c:ptCount val="5"/>
                <c:pt idx="0">
                  <c:v>11841.556295955181</c:v>
                </c:pt>
                <c:pt idx="1">
                  <c:v>11499.29337341584</c:v>
                </c:pt>
                <c:pt idx="2">
                  <c:v>10745.366356027851</c:v>
                </c:pt>
                <c:pt idx="3">
                  <c:v>9268.1343424338265</c:v>
                </c:pt>
                <c:pt idx="4">
                  <c:v>8468.3307637313446</c:v>
                </c:pt>
              </c:numCache>
            </c:numRef>
          </c:val>
          <c:extLst>
            <c:ext xmlns:c16="http://schemas.microsoft.com/office/drawing/2014/chart" uri="{C3380CC4-5D6E-409C-BE32-E72D297353CC}">
              <c16:uniqueId val="{00000000-3932-42C1-A236-9B3114CC0E34}"/>
            </c:ext>
          </c:extLst>
        </c:ser>
        <c:ser>
          <c:idx val="5"/>
          <c:order val="4"/>
          <c:tx>
            <c:strRef>
              <c:f>'NS and NL'!$U$73</c:f>
              <c:strCache>
                <c:ptCount val="1"/>
                <c:pt idx="0">
                  <c:v>NS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NL'!$U$74:$U$78</c:f>
              <c:numCache>
                <c:formatCode>"$"#,##0.0</c:formatCode>
                <c:ptCount val="5"/>
                <c:pt idx="0">
                  <c:v>11860.865001414202</c:v>
                </c:pt>
                <c:pt idx="1">
                  <c:v>11397.72035268463</c:v>
                </c:pt>
                <c:pt idx="2">
                  <c:v>10842.559030310167</c:v>
                </c:pt>
                <c:pt idx="3">
                  <c:v>9235.0857521064063</c:v>
                </c:pt>
                <c:pt idx="4">
                  <c:v>8504.9266328189515</c:v>
                </c:pt>
              </c:numCache>
            </c:numRef>
          </c:val>
          <c:extLst>
            <c:ext xmlns:c16="http://schemas.microsoft.com/office/drawing/2014/chart" uri="{C3380CC4-5D6E-409C-BE32-E72D297353CC}">
              <c16:uniqueId val="{00000001-3932-42C1-A236-9B3114CC0E34}"/>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'NS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'NS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3932-42C1-A236-9B3114CC0E34}"/>
                  </c:ext>
                </c:extLst>
              </c15:ser>
            </c15:filteredBarSeries>
            <c15:filteredBarSeries>
              <c15:ser>
                <c:idx val="1"/>
                <c:order val="1"/>
                <c:tx>
                  <c:strRef>
                    <c:extLst>
                      <c:ext xmlns:c15="http://schemas.microsoft.com/office/drawing/2012/chart" uri="{02D57815-91ED-43cb-92C2-25804820EDAC}">
                        <c15:formulaRef>
                          <c15:sqref>'NS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3932-42C1-A236-9B3114CC0E34}"/>
                  </c:ext>
                </c:extLst>
              </c15:ser>
            </c15:filteredBarSeries>
            <c15:filteredBarSeries>
              <c15:ser>
                <c:idx val="3"/>
                <c:order val="2"/>
                <c:tx>
                  <c:strRef>
                    <c:extLst>
                      <c:ext xmlns:c15="http://schemas.microsoft.com/office/drawing/2012/chart" uri="{02D57815-91ED-43cb-92C2-25804820EDAC}">
                        <c15:formulaRef>
                          <c15:sqref>'NS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3932-42C1-A236-9B3114CC0E34}"/>
                  </c:ext>
                </c:extLst>
              </c15:ser>
            </c15:filteredBarSeries>
            <c15:filteredBarSeries>
              <c15:ser>
                <c:idx val="6"/>
                <c:order val="5"/>
                <c:tx>
                  <c:strRef>
                    <c:extLst>
                      <c:ext xmlns:c15="http://schemas.microsoft.com/office/drawing/2012/chart" uri="{02D57815-91ED-43cb-92C2-25804820EDAC}">
                        <c15:formulaRef>
                          <c15:sqref>'NS and NL'!$V$73</c15:sqref>
                        </c15:formulaRef>
                      </c:ext>
                    </c:extLst>
                    <c:strCache>
                      <c:ptCount val="1"/>
                      <c:pt idx="0">
                        <c:v>NS Exp/NS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NL'!$V$74:$V$78</c15:sqref>
                        </c15:formulaRef>
                      </c:ext>
                    </c:extLst>
                    <c:numCache>
                      <c:formatCode>0.0%</c:formatCode>
                      <c:ptCount val="5"/>
                      <c:pt idx="0">
                        <c:v>1.0016305884949952</c:v>
                      </c:pt>
                      <c:pt idx="1">
                        <c:v>0.99116702066528473</c:v>
                      </c:pt>
                      <c:pt idx="2">
                        <c:v>1.0090450777630111</c:v>
                      </c:pt>
                      <c:pt idx="3">
                        <c:v>0.99643417012460556</c:v>
                      </c:pt>
                      <c:pt idx="4">
                        <c:v>1.0043214973657313</c:v>
                      </c:pt>
                    </c:numCache>
                  </c:numRef>
                </c:val>
                <c:extLst xmlns:c15="http://schemas.microsoft.com/office/drawing/2012/chart">
                  <c:ext xmlns:c16="http://schemas.microsoft.com/office/drawing/2014/chart" uri="{C3380CC4-5D6E-409C-BE32-E72D297353CC}">
                    <c16:uniqueId val="{00000005-3932-42C1-A236-9B3114CC0E34}"/>
                  </c:ext>
                </c:extLst>
              </c15:ser>
            </c15:filteredBarSeries>
            <c15:filteredBarSeries>
              <c15:ser>
                <c:idx val="7"/>
                <c:order val="6"/>
                <c:tx>
                  <c:strRef>
                    <c:extLst>
                      <c:ext xmlns:c15="http://schemas.microsoft.com/office/drawing/2012/chart" uri="{02D57815-91ED-43cb-92C2-25804820EDAC}">
                        <c15:formulaRef>
                          <c15:sqref>'NS and NL'!$W$73</c15:sqref>
                        </c15:formulaRef>
                      </c:ext>
                    </c:extLst>
                    <c:strCache>
                      <c:ptCount val="1"/>
                      <c:pt idx="0">
                        <c:v>NL Rev PC/NS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NL'!$W$74:$W$78</c15:sqref>
                        </c15:formulaRef>
                      </c:ext>
                    </c:extLst>
                    <c:numCache>
                      <c:formatCode>0.0%</c:formatCode>
                      <c:ptCount val="5"/>
                      <c:pt idx="0">
                        <c:v>1.1531230223226856</c:v>
                      </c:pt>
                      <c:pt idx="1">
                        <c:v>1.287129461736185</c:v>
                      </c:pt>
                      <c:pt idx="2">
                        <c:v>1.3449040592732067</c:v>
                      </c:pt>
                      <c:pt idx="3">
                        <c:v>1.396172449752195</c:v>
                      </c:pt>
                      <c:pt idx="4">
                        <c:v>1.3962859483884662</c:v>
                      </c:pt>
                    </c:numCache>
                  </c:numRef>
                </c:val>
                <c:extLst xmlns:c15="http://schemas.microsoft.com/office/drawing/2012/chart">
                  <c:ext xmlns:c16="http://schemas.microsoft.com/office/drawing/2014/chart" uri="{C3380CC4-5D6E-409C-BE32-E72D297353CC}">
                    <c16:uniqueId val="{00000006-3932-42C1-A236-9B3114CC0E34}"/>
                  </c:ext>
                </c:extLst>
              </c15:ser>
            </c15:filteredBarSeries>
            <c15:filteredBarSeries>
              <c15:ser>
                <c:idx val="2"/>
                <c:order val="7"/>
                <c:tx>
                  <c:strRef>
                    <c:extLst>
                      <c:ext xmlns:c15="http://schemas.microsoft.com/office/drawing/2012/chart" uri="{02D57815-91ED-43cb-92C2-25804820EDAC}">
                        <c15:formulaRef>
                          <c15:sqref>'NS and NL'!$X$73</c15:sqref>
                        </c15:formulaRef>
                      </c:ext>
                    </c:extLst>
                    <c:strCache>
                      <c:ptCount val="1"/>
                      <c:pt idx="0">
                        <c:v>NL Exp PC/NS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NL'!$X$74:$X$78</c15:sqref>
                        </c15:formulaRef>
                      </c:ext>
                    </c:extLst>
                    <c:numCache>
                      <c:formatCode>0.0%</c:formatCode>
                      <c:ptCount val="5"/>
                      <c:pt idx="0">
                        <c:v>1.448067991974882</c:v>
                      </c:pt>
                      <c:pt idx="1">
                        <c:v>1.4115975190872072</c:v>
                      </c:pt>
                      <c:pt idx="2">
                        <c:v>1.4349141826825529</c:v>
                      </c:pt>
                      <c:pt idx="3">
                        <c:v>1.4440350803458009</c:v>
                      </c:pt>
                      <c:pt idx="4">
                        <c:v>1.4279758761239054</c:v>
                      </c:pt>
                    </c:numCache>
                  </c:numRef>
                </c:val>
                <c:extLst xmlns:c15="http://schemas.microsoft.com/office/drawing/2012/chart">
                  <c:ext xmlns:c16="http://schemas.microsoft.com/office/drawing/2014/chart" uri="{C3380CC4-5D6E-409C-BE32-E72D297353CC}">
                    <c16:uniqueId val="{00000007-3932-42C1-A236-9B3114CC0E34}"/>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NS</a:t>
            </a:r>
            <a:endParaRPr lang="en-CA"/>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'NS and NL'!$W$73</c:f>
              <c:strCache>
                <c:ptCount val="1"/>
                <c:pt idx="0">
                  <c:v>NL Rev PC/NS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NL'!$W$74:$W$78</c:f>
              <c:numCache>
                <c:formatCode>0.0%</c:formatCode>
                <c:ptCount val="5"/>
                <c:pt idx="0">
                  <c:v>1.1531230223226856</c:v>
                </c:pt>
                <c:pt idx="1">
                  <c:v>1.287129461736185</c:v>
                </c:pt>
                <c:pt idx="2">
                  <c:v>1.3449040592732067</c:v>
                </c:pt>
                <c:pt idx="3">
                  <c:v>1.396172449752195</c:v>
                </c:pt>
                <c:pt idx="4">
                  <c:v>1.3962859483884662</c:v>
                </c:pt>
              </c:numCache>
            </c:numRef>
          </c:val>
          <c:extLst>
            <c:ext xmlns:c16="http://schemas.microsoft.com/office/drawing/2014/chart" uri="{C3380CC4-5D6E-409C-BE32-E72D297353CC}">
              <c16:uniqueId val="{00000000-9257-472F-9092-1C6C73002A95}"/>
            </c:ext>
          </c:extLst>
        </c:ser>
        <c:ser>
          <c:idx val="2"/>
          <c:order val="7"/>
          <c:tx>
            <c:strRef>
              <c:f>'NS and NL'!$X$73</c:f>
              <c:strCache>
                <c:ptCount val="1"/>
                <c:pt idx="0">
                  <c:v>NL Exp PC/NS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NL'!$X$74:$X$78</c:f>
              <c:numCache>
                <c:formatCode>0.0%</c:formatCode>
                <c:ptCount val="5"/>
                <c:pt idx="0">
                  <c:v>1.448067991974882</c:v>
                </c:pt>
                <c:pt idx="1">
                  <c:v>1.4115975190872072</c:v>
                </c:pt>
                <c:pt idx="2">
                  <c:v>1.4349141826825529</c:v>
                </c:pt>
                <c:pt idx="3">
                  <c:v>1.4440350803458009</c:v>
                </c:pt>
                <c:pt idx="4">
                  <c:v>1.4279758761239054</c:v>
                </c:pt>
              </c:numCache>
            </c:numRef>
          </c:val>
          <c:extLst>
            <c:ext xmlns:c16="http://schemas.microsoft.com/office/drawing/2014/chart" uri="{C3380CC4-5D6E-409C-BE32-E72D297353CC}">
              <c16:uniqueId val="{00000002-9257-472F-9092-1C6C73002A95}"/>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'NS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'NS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9257-472F-9092-1C6C73002A95}"/>
                  </c:ext>
                </c:extLst>
              </c15:ser>
            </c15:filteredBarSeries>
            <c15:filteredBarSeries>
              <c15:ser>
                <c:idx val="1"/>
                <c:order val="1"/>
                <c:tx>
                  <c:strRef>
                    <c:extLst>
                      <c:ext xmlns:c15="http://schemas.microsoft.com/office/drawing/2012/chart" uri="{02D57815-91ED-43cb-92C2-25804820EDAC}">
                        <c15:formulaRef>
                          <c15:sqref>'NS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9257-472F-9092-1C6C73002A95}"/>
                  </c:ext>
                </c:extLst>
              </c15:ser>
            </c15:filteredBarSeries>
            <c15:filteredBarSeries>
              <c15:ser>
                <c:idx val="3"/>
                <c:order val="2"/>
                <c:tx>
                  <c:strRef>
                    <c:extLst>
                      <c:ext xmlns:c15="http://schemas.microsoft.com/office/drawing/2012/chart" uri="{02D57815-91ED-43cb-92C2-25804820EDAC}">
                        <c15:formulaRef>
                          <c15:sqref>'NS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9257-472F-9092-1C6C73002A95}"/>
                  </c:ext>
                </c:extLst>
              </c15:ser>
            </c15:filteredBarSeries>
            <c15:filteredBarSeries>
              <c15:ser>
                <c:idx val="4"/>
                <c:order val="3"/>
                <c:tx>
                  <c:strRef>
                    <c:extLst>
                      <c:ext xmlns:c15="http://schemas.microsoft.com/office/drawing/2012/chart" uri="{02D57815-91ED-43cb-92C2-25804820EDAC}">
                        <c15:formulaRef>
                          <c15:sqref>'NS and NL'!$T$73</c15:sqref>
                        </c15:formulaRef>
                      </c:ext>
                    </c:extLst>
                    <c:strCache>
                      <c:ptCount val="1"/>
                      <c:pt idx="0">
                        <c:v>NS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NL'!$T$74:$T$78</c15:sqref>
                        </c15:formulaRef>
                      </c:ext>
                    </c:extLst>
                    <c:numCache>
                      <c:formatCode>"$"#,##0.0</c:formatCode>
                      <c:ptCount val="5"/>
                      <c:pt idx="0">
                        <c:v>11841.556295955181</c:v>
                      </c:pt>
                      <c:pt idx="1">
                        <c:v>11499.29337341584</c:v>
                      </c:pt>
                      <c:pt idx="2">
                        <c:v>10745.366356027851</c:v>
                      </c:pt>
                      <c:pt idx="3">
                        <c:v>9268.1343424338265</c:v>
                      </c:pt>
                      <c:pt idx="4">
                        <c:v>8468.3307637313446</c:v>
                      </c:pt>
                    </c:numCache>
                  </c:numRef>
                </c:val>
                <c:extLst xmlns:c15="http://schemas.microsoft.com/office/drawing/2012/chart">
                  <c:ext xmlns:c16="http://schemas.microsoft.com/office/drawing/2014/chart" uri="{C3380CC4-5D6E-409C-BE32-E72D297353CC}">
                    <c16:uniqueId val="{00000006-9257-472F-9092-1C6C73002A95}"/>
                  </c:ext>
                </c:extLst>
              </c15:ser>
            </c15:filteredBarSeries>
            <c15:filteredBarSeries>
              <c15:ser>
                <c:idx val="5"/>
                <c:order val="4"/>
                <c:tx>
                  <c:strRef>
                    <c:extLst>
                      <c:ext xmlns:c15="http://schemas.microsoft.com/office/drawing/2012/chart" uri="{02D57815-91ED-43cb-92C2-25804820EDAC}">
                        <c15:formulaRef>
                          <c15:sqref>'NS and NL'!$U$73</c15:sqref>
                        </c15:formulaRef>
                      </c:ext>
                    </c:extLst>
                    <c:strCache>
                      <c:ptCount val="1"/>
                      <c:pt idx="0">
                        <c:v>NS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NL'!$U$74:$U$78</c15:sqref>
                        </c15:formulaRef>
                      </c:ext>
                    </c:extLst>
                    <c:numCache>
                      <c:formatCode>"$"#,##0.0</c:formatCode>
                      <c:ptCount val="5"/>
                      <c:pt idx="0">
                        <c:v>11860.865001414202</c:v>
                      </c:pt>
                      <c:pt idx="1">
                        <c:v>11397.72035268463</c:v>
                      </c:pt>
                      <c:pt idx="2">
                        <c:v>10842.559030310167</c:v>
                      </c:pt>
                      <c:pt idx="3">
                        <c:v>9235.0857521064063</c:v>
                      </c:pt>
                      <c:pt idx="4">
                        <c:v>8504.9266328189515</c:v>
                      </c:pt>
                    </c:numCache>
                  </c:numRef>
                </c:val>
                <c:extLst xmlns:c15="http://schemas.microsoft.com/office/drawing/2012/chart">
                  <c:ext xmlns:c16="http://schemas.microsoft.com/office/drawing/2014/chart" uri="{C3380CC4-5D6E-409C-BE32-E72D297353CC}">
                    <c16:uniqueId val="{00000007-9257-472F-9092-1C6C73002A95}"/>
                  </c:ext>
                </c:extLst>
              </c15:ser>
            </c15:filteredBarSeries>
            <c15:filteredBarSeries>
              <c15:ser>
                <c:idx val="6"/>
                <c:order val="5"/>
                <c:tx>
                  <c:strRef>
                    <c:extLst>
                      <c:ext xmlns:c15="http://schemas.microsoft.com/office/drawing/2012/chart" uri="{02D57815-91ED-43cb-92C2-25804820EDAC}">
                        <c15:formulaRef>
                          <c15:sqref>'NS and NL'!$V$73</c15:sqref>
                        </c15:formulaRef>
                      </c:ext>
                    </c:extLst>
                    <c:strCache>
                      <c:ptCount val="1"/>
                      <c:pt idx="0">
                        <c:v>NS Exp/NS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NL'!$V$74:$V$78</c15:sqref>
                        </c15:formulaRef>
                      </c:ext>
                    </c:extLst>
                    <c:numCache>
                      <c:formatCode>0.0%</c:formatCode>
                      <c:ptCount val="5"/>
                      <c:pt idx="0">
                        <c:v>1.0016305884949952</c:v>
                      </c:pt>
                      <c:pt idx="1">
                        <c:v>0.99116702066528473</c:v>
                      </c:pt>
                      <c:pt idx="2">
                        <c:v>1.0090450777630111</c:v>
                      </c:pt>
                      <c:pt idx="3">
                        <c:v>0.99643417012460556</c:v>
                      </c:pt>
                      <c:pt idx="4">
                        <c:v>1.0043214973657313</c:v>
                      </c:pt>
                    </c:numCache>
                  </c:numRef>
                </c:val>
                <c:extLst xmlns:c15="http://schemas.microsoft.com/office/drawing/2012/chart">
                  <c:ext xmlns:c16="http://schemas.microsoft.com/office/drawing/2014/chart" uri="{C3380CC4-5D6E-409C-BE32-E72D297353CC}">
                    <c16:uniqueId val="{00000008-9257-472F-9092-1C6C73002A95}"/>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NS</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'NS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20E0-4C36-8B03-2F1CA263B911}"/>
            </c:ext>
          </c:extLst>
        </c:ser>
        <c:ser>
          <c:idx val="6"/>
          <c:order val="5"/>
          <c:tx>
            <c:strRef>
              <c:f>'NS and NL'!$V$73</c:f>
              <c:strCache>
                <c:ptCount val="1"/>
                <c:pt idx="0">
                  <c:v>NS Exp/NS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 and NL'!$P$74:$P$78</c:f>
              <c:strCache>
                <c:ptCount val="5"/>
                <c:pt idx="0">
                  <c:v>2020-21</c:v>
                </c:pt>
                <c:pt idx="1">
                  <c:v>5 year Ave</c:v>
                </c:pt>
                <c:pt idx="2">
                  <c:v>10 year Ave</c:v>
                </c:pt>
                <c:pt idx="3">
                  <c:v>20 year Ave</c:v>
                </c:pt>
                <c:pt idx="4">
                  <c:v>25 year Ave</c:v>
                </c:pt>
              </c:strCache>
            </c:strRef>
          </c:cat>
          <c:val>
            <c:numRef>
              <c:f>'NS and NL'!$V$74:$V$78</c:f>
              <c:numCache>
                <c:formatCode>0.0%</c:formatCode>
                <c:ptCount val="5"/>
                <c:pt idx="0">
                  <c:v>1.0016305884949952</c:v>
                </c:pt>
                <c:pt idx="1">
                  <c:v>0.99116702066528473</c:v>
                </c:pt>
                <c:pt idx="2">
                  <c:v>1.0090450777630111</c:v>
                </c:pt>
                <c:pt idx="3">
                  <c:v>0.99643417012460556</c:v>
                </c:pt>
                <c:pt idx="4">
                  <c:v>1.0043214973657313</c:v>
                </c:pt>
              </c:numCache>
            </c:numRef>
          </c:val>
          <c:extLst>
            <c:ext xmlns:c16="http://schemas.microsoft.com/office/drawing/2014/chart" uri="{C3380CC4-5D6E-409C-BE32-E72D297353CC}">
              <c16:uniqueId val="{00000001-20E0-4C36-8B03-2F1CA263B91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'NS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'NS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20E0-4C36-8B03-2F1CA263B911}"/>
                  </c:ext>
                </c:extLst>
              </c15:ser>
            </c15:filteredBarSeries>
            <c15:filteredBarSeries>
              <c15:ser>
                <c:idx val="1"/>
                <c:order val="1"/>
                <c:tx>
                  <c:strRef>
                    <c:extLst>
                      <c:ext xmlns:c15="http://schemas.microsoft.com/office/drawing/2012/chart" uri="{02D57815-91ED-43cb-92C2-25804820EDAC}">
                        <c15:formulaRef>
                          <c15:sqref>'NS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20E0-4C36-8B03-2F1CA263B911}"/>
                  </c:ext>
                </c:extLst>
              </c15:ser>
            </c15:filteredBarSeries>
            <c15:filteredBarSeries>
              <c15:ser>
                <c:idx val="4"/>
                <c:order val="3"/>
                <c:tx>
                  <c:strRef>
                    <c:extLst>
                      <c:ext xmlns:c15="http://schemas.microsoft.com/office/drawing/2012/chart" uri="{02D57815-91ED-43cb-92C2-25804820EDAC}">
                        <c15:formulaRef>
                          <c15:sqref>'NS and NL'!$T$73</c15:sqref>
                        </c15:formulaRef>
                      </c:ext>
                    </c:extLst>
                    <c:strCache>
                      <c:ptCount val="1"/>
                      <c:pt idx="0">
                        <c:v>NS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NL'!$T$74:$T$78</c15:sqref>
                        </c15:formulaRef>
                      </c:ext>
                    </c:extLst>
                    <c:numCache>
                      <c:formatCode>"$"#,##0.0</c:formatCode>
                      <c:ptCount val="5"/>
                      <c:pt idx="0">
                        <c:v>11841.556295955181</c:v>
                      </c:pt>
                      <c:pt idx="1">
                        <c:v>11499.29337341584</c:v>
                      </c:pt>
                      <c:pt idx="2">
                        <c:v>10745.366356027851</c:v>
                      </c:pt>
                      <c:pt idx="3">
                        <c:v>9268.1343424338265</c:v>
                      </c:pt>
                      <c:pt idx="4">
                        <c:v>8468.3307637313446</c:v>
                      </c:pt>
                    </c:numCache>
                  </c:numRef>
                </c:val>
                <c:extLst xmlns:c15="http://schemas.microsoft.com/office/drawing/2012/chart">
                  <c:ext xmlns:c16="http://schemas.microsoft.com/office/drawing/2014/chart" uri="{C3380CC4-5D6E-409C-BE32-E72D297353CC}">
                    <c16:uniqueId val="{00000004-20E0-4C36-8B03-2F1CA263B911}"/>
                  </c:ext>
                </c:extLst>
              </c15:ser>
            </c15:filteredBarSeries>
            <c15:filteredBarSeries>
              <c15:ser>
                <c:idx val="5"/>
                <c:order val="4"/>
                <c:tx>
                  <c:strRef>
                    <c:extLst>
                      <c:ext xmlns:c15="http://schemas.microsoft.com/office/drawing/2012/chart" uri="{02D57815-91ED-43cb-92C2-25804820EDAC}">
                        <c15:formulaRef>
                          <c15:sqref>'NS and NL'!$U$73</c15:sqref>
                        </c15:formulaRef>
                      </c:ext>
                    </c:extLst>
                    <c:strCache>
                      <c:ptCount val="1"/>
                      <c:pt idx="0">
                        <c:v>NS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NL'!$U$74:$U$78</c15:sqref>
                        </c15:formulaRef>
                      </c:ext>
                    </c:extLst>
                    <c:numCache>
                      <c:formatCode>"$"#,##0.0</c:formatCode>
                      <c:ptCount val="5"/>
                      <c:pt idx="0">
                        <c:v>11860.865001414202</c:v>
                      </c:pt>
                      <c:pt idx="1">
                        <c:v>11397.72035268463</c:v>
                      </c:pt>
                      <c:pt idx="2">
                        <c:v>10842.559030310167</c:v>
                      </c:pt>
                      <c:pt idx="3">
                        <c:v>9235.0857521064063</c:v>
                      </c:pt>
                      <c:pt idx="4">
                        <c:v>8504.9266328189515</c:v>
                      </c:pt>
                    </c:numCache>
                  </c:numRef>
                </c:val>
                <c:extLst xmlns:c15="http://schemas.microsoft.com/office/drawing/2012/chart">
                  <c:ext xmlns:c16="http://schemas.microsoft.com/office/drawing/2014/chart" uri="{C3380CC4-5D6E-409C-BE32-E72D297353CC}">
                    <c16:uniqueId val="{00000005-20E0-4C36-8B03-2F1CA263B911}"/>
                  </c:ext>
                </c:extLst>
              </c15:ser>
            </c15:filteredBarSeries>
            <c15:filteredBarSeries>
              <c15:ser>
                <c:idx val="7"/>
                <c:order val="6"/>
                <c:tx>
                  <c:strRef>
                    <c:extLst>
                      <c:ext xmlns:c15="http://schemas.microsoft.com/office/drawing/2012/chart" uri="{02D57815-91ED-43cb-92C2-25804820EDAC}">
                        <c15:formulaRef>
                          <c15:sqref>'NS and NL'!$W$73</c15:sqref>
                        </c15:formulaRef>
                      </c:ext>
                    </c:extLst>
                    <c:strCache>
                      <c:ptCount val="1"/>
                      <c:pt idx="0">
                        <c:v>NL Rev PC/NS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NL'!$W$74:$W$78</c15:sqref>
                        </c15:formulaRef>
                      </c:ext>
                    </c:extLst>
                    <c:numCache>
                      <c:formatCode>0.0%</c:formatCode>
                      <c:ptCount val="5"/>
                      <c:pt idx="0">
                        <c:v>1.1531230223226856</c:v>
                      </c:pt>
                      <c:pt idx="1">
                        <c:v>1.287129461736185</c:v>
                      </c:pt>
                      <c:pt idx="2">
                        <c:v>1.3449040592732067</c:v>
                      </c:pt>
                      <c:pt idx="3">
                        <c:v>1.396172449752195</c:v>
                      </c:pt>
                      <c:pt idx="4">
                        <c:v>1.3962859483884662</c:v>
                      </c:pt>
                    </c:numCache>
                  </c:numRef>
                </c:val>
                <c:extLst xmlns:c15="http://schemas.microsoft.com/office/drawing/2012/chart">
                  <c:ext xmlns:c16="http://schemas.microsoft.com/office/drawing/2014/chart" uri="{C3380CC4-5D6E-409C-BE32-E72D297353CC}">
                    <c16:uniqueId val="{00000006-20E0-4C36-8B03-2F1CA263B911}"/>
                  </c:ext>
                </c:extLst>
              </c15:ser>
            </c15:filteredBarSeries>
            <c15:filteredBarSeries>
              <c15:ser>
                <c:idx val="2"/>
                <c:order val="7"/>
                <c:tx>
                  <c:strRef>
                    <c:extLst>
                      <c:ext xmlns:c15="http://schemas.microsoft.com/office/drawing/2012/chart" uri="{02D57815-91ED-43cb-92C2-25804820EDAC}">
                        <c15:formulaRef>
                          <c15:sqref>'NS and NL'!$X$73</c15:sqref>
                        </c15:formulaRef>
                      </c:ext>
                    </c:extLst>
                    <c:strCache>
                      <c:ptCount val="1"/>
                      <c:pt idx="0">
                        <c:v>NL Exp PC/NS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'NS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'NS and NL'!$X$74:$X$78</c15:sqref>
                        </c15:formulaRef>
                      </c:ext>
                    </c:extLst>
                    <c:numCache>
                      <c:formatCode>0.0%</c:formatCode>
                      <c:ptCount val="5"/>
                      <c:pt idx="0">
                        <c:v>1.448067991974882</c:v>
                      </c:pt>
                      <c:pt idx="1">
                        <c:v>1.4115975190872072</c:v>
                      </c:pt>
                      <c:pt idx="2">
                        <c:v>1.4349141826825529</c:v>
                      </c:pt>
                      <c:pt idx="3">
                        <c:v>1.4440350803458009</c:v>
                      </c:pt>
                      <c:pt idx="4">
                        <c:v>1.4279758761239054</c:v>
                      </c:pt>
                    </c:numCache>
                  </c:numRef>
                </c:val>
                <c:extLst xmlns:c15="http://schemas.microsoft.com/office/drawing/2012/chart">
                  <c:ext xmlns:c16="http://schemas.microsoft.com/office/drawing/2014/chart" uri="{C3380CC4-5D6E-409C-BE32-E72D297353CC}">
                    <c16:uniqueId val="{00000007-20E0-4C36-8B03-2F1CA263B91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0"/>
          <c:order val="0"/>
          <c:tx>
            <c:strRef>
              <c:f>summary!$AA$18</c:f>
              <c:strCache>
                <c:ptCount val="1"/>
                <c:pt idx="0">
                  <c:v>Deficit Per Capita (20 Year Ave)</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0205-4237-A20C-3875EFAA7C3F}"/>
              </c:ext>
            </c:extLst>
          </c:dPt>
          <c:dPt>
            <c:idx val="2"/>
            <c:invertIfNegative val="0"/>
            <c:bubble3D val="0"/>
            <c:spPr>
              <a:solidFill>
                <a:srgbClr val="00B050"/>
              </a:solidFill>
              <a:ln>
                <a:noFill/>
              </a:ln>
              <a:effectLst/>
            </c:spPr>
            <c:extLst>
              <c:ext xmlns:c16="http://schemas.microsoft.com/office/drawing/2014/chart" uri="{C3380CC4-5D6E-409C-BE32-E72D297353CC}">
                <c16:uniqueId val="{00000006-0205-4237-A20C-3875EFAA7C3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summary!$AB$17:$AL$17</c:f>
              <c:strCache>
                <c:ptCount val="11"/>
                <c:pt idx="0">
                  <c:v>ON</c:v>
                </c:pt>
                <c:pt idx="1">
                  <c:v>NL</c:v>
                </c:pt>
                <c:pt idx="2">
                  <c:v>ROC</c:v>
                </c:pt>
                <c:pt idx="3">
                  <c:v>PE</c:v>
                </c:pt>
                <c:pt idx="4">
                  <c:v>MN</c:v>
                </c:pt>
                <c:pt idx="5">
                  <c:v>NB</c:v>
                </c:pt>
                <c:pt idx="6">
                  <c:v>NS</c:v>
                </c:pt>
                <c:pt idx="7">
                  <c:v>QU</c:v>
                </c:pt>
                <c:pt idx="8">
                  <c:v>BC</c:v>
                </c:pt>
                <c:pt idx="9">
                  <c:v>AB</c:v>
                </c:pt>
                <c:pt idx="10">
                  <c:v>SK</c:v>
                </c:pt>
              </c:strCache>
            </c:strRef>
          </c:cat>
          <c:val>
            <c:numRef>
              <c:f>summary!$AB$18:$AL$18</c:f>
              <c:numCache>
                <c:formatCode>"$"#,##0</c:formatCode>
                <c:ptCount val="11"/>
                <c:pt idx="0">
                  <c:v>-507.80762170092146</c:v>
                </c:pt>
                <c:pt idx="1">
                  <c:v>-352.62524159779497</c:v>
                </c:pt>
                <c:pt idx="2">
                  <c:v>-200.4011683652036</c:v>
                </c:pt>
                <c:pt idx="3">
                  <c:v>-192.56734811086599</c:v>
                </c:pt>
                <c:pt idx="4">
                  <c:v>-125.84820754929771</c:v>
                </c:pt>
                <c:pt idx="5">
                  <c:v>-124.68046053088769</c:v>
                </c:pt>
                <c:pt idx="6">
                  <c:v>-33.576073324903263</c:v>
                </c:pt>
                <c:pt idx="7">
                  <c:v>5.5130603153010496</c:v>
                </c:pt>
                <c:pt idx="8">
                  <c:v>32.697927230741698</c:v>
                </c:pt>
                <c:pt idx="9">
                  <c:v>69.713015556277313</c:v>
                </c:pt>
                <c:pt idx="10">
                  <c:v>117.11729036863326</c:v>
                </c:pt>
              </c:numCache>
            </c:numRef>
          </c:val>
          <c:extLst>
            <c:ext xmlns:c16="http://schemas.microsoft.com/office/drawing/2014/chart" uri="{C3380CC4-5D6E-409C-BE32-E72D297353CC}">
              <c16:uniqueId val="{00000004-0205-4237-A20C-3875EFAA7C3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NS</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'NS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C5-445A-9384-3BBC759E947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'NS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67E4-4599-80AC-C71FDDE03662}"/>
            </c:ext>
          </c:extLst>
        </c:ser>
        <c:ser>
          <c:idx val="1"/>
          <c:order val="1"/>
          <c:tx>
            <c:strRef>
              <c:f>'NS and NL'!$BW$18</c:f>
              <c:strCache>
                <c:ptCount val="1"/>
                <c:pt idx="0">
                  <c:v>NS Federal Transfers/GDP</c:v>
                </c:pt>
              </c:strCache>
            </c:strRef>
          </c:tx>
          <c:spPr>
            <a:ln w="28575" cap="rnd">
              <a:solidFill>
                <a:srgbClr val="0070C0"/>
              </a:solidFill>
              <a:round/>
            </a:ln>
            <a:effectLst/>
          </c:spPr>
          <c:marker>
            <c:symbol val="none"/>
          </c:marker>
          <c:dLbls>
            <c:dLbl>
              <c:idx val="30"/>
              <c:layout>
                <c:manualLayout>
                  <c:x val="0"/>
                  <c:y val="-0.185185185185185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C5-445A-9384-3BBC759E947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'NS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'NS and NL'!$BW$19:$BW$49</c:f>
              <c:numCache>
                <c:formatCode>"$"#,##0</c:formatCode>
                <c:ptCount val="31"/>
                <c:pt idx="0">
                  <c:v>1756.2724408013173</c:v>
                </c:pt>
                <c:pt idx="1">
                  <c:v>1750.8789915286748</c:v>
                </c:pt>
                <c:pt idx="2">
                  <c:v>1730.3804117892089</c:v>
                </c:pt>
                <c:pt idx="3">
                  <c:v>1695.8627594231132</c:v>
                </c:pt>
                <c:pt idx="4">
                  <c:v>2004.5464794993047</c:v>
                </c:pt>
                <c:pt idx="5">
                  <c:v>2088.5445847519718</c:v>
                </c:pt>
                <c:pt idx="6">
                  <c:v>1886.9612928649119</c:v>
                </c:pt>
                <c:pt idx="7">
                  <c:v>2066.9282133671959</c:v>
                </c:pt>
                <c:pt idx="8">
                  <c:v>2164.0063272936441</c:v>
                </c:pt>
                <c:pt idx="9">
                  <c:v>2112.1404950181195</c:v>
                </c:pt>
                <c:pt idx="10">
                  <c:v>2184.2944204510291</c:v>
                </c:pt>
                <c:pt idx="11">
                  <c:v>2202.3569128281129</c:v>
                </c:pt>
                <c:pt idx="12">
                  <c:v>2040.3505301260218</c:v>
                </c:pt>
                <c:pt idx="13">
                  <c:v>1952.3353482439561</c:v>
                </c:pt>
                <c:pt idx="14">
                  <c:v>2314.7469380978532</c:v>
                </c:pt>
                <c:pt idx="15">
                  <c:v>2416.2015312949475</c:v>
                </c:pt>
                <c:pt idx="16">
                  <c:v>2739.7674941809573</c:v>
                </c:pt>
                <c:pt idx="17">
                  <c:v>3232.9641278576705</c:v>
                </c:pt>
                <c:pt idx="18">
                  <c:v>3148.7073456107451</c:v>
                </c:pt>
                <c:pt idx="19">
                  <c:v>3453.7004073784315</c:v>
                </c:pt>
                <c:pt idx="20">
                  <c:v>3349.4262121937472</c:v>
                </c:pt>
                <c:pt idx="21">
                  <c:v>3228.6438199665631</c:v>
                </c:pt>
                <c:pt idx="22">
                  <c:v>3328.3531387607504</c:v>
                </c:pt>
                <c:pt idx="23">
                  <c:v>3470.151603999368</c:v>
                </c:pt>
                <c:pt idx="24">
                  <c:v>3453.4429197768222</c:v>
                </c:pt>
                <c:pt idx="25">
                  <c:v>3507.5041554041495</c:v>
                </c:pt>
                <c:pt idx="26">
                  <c:v>3535.9913052461579</c:v>
                </c:pt>
                <c:pt idx="27">
                  <c:v>3757.8986212991513</c:v>
                </c:pt>
                <c:pt idx="28">
                  <c:v>3809.5963506071539</c:v>
                </c:pt>
                <c:pt idx="29">
                  <c:v>3987.1420071420689</c:v>
                </c:pt>
                <c:pt idx="30">
                  <c:v>4233.3790438770166</c:v>
                </c:pt>
              </c:numCache>
            </c:numRef>
          </c:val>
          <c:smooth val="0"/>
          <c:extLst>
            <c:ext xmlns:c16="http://schemas.microsoft.com/office/drawing/2014/chart" uri="{C3380CC4-5D6E-409C-BE32-E72D297353CC}">
              <c16:uniqueId val="{00000001-67E4-4599-80AC-C71FDDE03662}"/>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NB</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'NB and NL'!$N$18</c:f>
              <c:strCache>
                <c:ptCount val="1"/>
                <c:pt idx="0">
                  <c:v>NB Rev PC</c:v>
                </c:pt>
              </c:strCache>
            </c:strRef>
          </c:tx>
          <c:spPr>
            <a:ln w="28575" cap="rnd">
              <a:solidFill>
                <a:srgbClr val="0070C0"/>
              </a:solidFill>
              <a:round/>
            </a:ln>
            <a:effectLst/>
          </c:spPr>
          <c:marker>
            <c:symbol val="none"/>
          </c:marker>
          <c:dLbls>
            <c:dLbl>
              <c:idx val="26"/>
              <c:layout>
                <c:manualLayout>
                  <c:x val="-1.9089544758608658E-16"/>
                  <c:y val="3.2317636195752536E-2"/>
                </c:manualLayout>
              </c:layout>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1-4638-9438-6485302A18B4}"/>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NL'!$N$23:$N$49</c:f>
              <c:numCache>
                <c:formatCode>"$"#,##0.0</c:formatCode>
                <c:ptCount val="27"/>
                <c:pt idx="0">
                  <c:v>5731.9194598665663</c:v>
                </c:pt>
                <c:pt idx="1">
                  <c:v>5894.3222055468923</c:v>
                </c:pt>
                <c:pt idx="2">
                  <c:v>5942.6959541014639</c:v>
                </c:pt>
                <c:pt idx="3">
                  <c:v>5945.5609286774552</c:v>
                </c:pt>
                <c:pt idx="4">
                  <c:v>5977.5092268130511</c:v>
                </c:pt>
                <c:pt idx="5">
                  <c:v>6445.7681244762525</c:v>
                </c:pt>
                <c:pt idx="6">
                  <c:v>6442.2258256641753</c:v>
                </c:pt>
                <c:pt idx="7">
                  <c:v>7003.5568583884906</c:v>
                </c:pt>
                <c:pt idx="8">
                  <c:v>7020.7465114448096</c:v>
                </c:pt>
                <c:pt idx="9">
                  <c:v>7354.8838189887301</c:v>
                </c:pt>
                <c:pt idx="10">
                  <c:v>8064.2320338186937</c:v>
                </c:pt>
                <c:pt idx="11">
                  <c:v>8538.4014844046615</c:v>
                </c:pt>
                <c:pt idx="12">
                  <c:v>9056.2211561287477</c:v>
                </c:pt>
                <c:pt idx="13">
                  <c:v>9642.6515983885311</c:v>
                </c:pt>
                <c:pt idx="14">
                  <c:v>9687.824276465979</c:v>
                </c:pt>
                <c:pt idx="15">
                  <c:v>9506.4497289167066</c:v>
                </c:pt>
                <c:pt idx="16">
                  <c:v>10026.107372211984</c:v>
                </c:pt>
                <c:pt idx="17">
                  <c:v>10341.349780948472</c:v>
                </c:pt>
                <c:pt idx="18">
                  <c:v>10300.7887396155</c:v>
                </c:pt>
                <c:pt idx="19">
                  <c:v>10299.982797634011</c:v>
                </c:pt>
                <c:pt idx="20">
                  <c:v>11195.441897442694</c:v>
                </c:pt>
                <c:pt idx="21">
                  <c:v>11136.901414428658</c:v>
                </c:pt>
                <c:pt idx="22">
                  <c:v>11753.879141888396</c:v>
                </c:pt>
                <c:pt idx="23">
                  <c:v>12293.738605024648</c:v>
                </c:pt>
                <c:pt idx="24">
                  <c:v>12588.715320374764</c:v>
                </c:pt>
                <c:pt idx="25">
                  <c:v>12733.179896713469</c:v>
                </c:pt>
                <c:pt idx="26">
                  <c:v>12590.735991892265</c:v>
                </c:pt>
              </c:numCache>
            </c:numRef>
          </c:val>
          <c:smooth val="0"/>
          <c:extLst>
            <c:ext xmlns:c16="http://schemas.microsoft.com/office/drawing/2014/chart" uri="{C3380CC4-5D6E-409C-BE32-E72D297353CC}">
              <c16:uniqueId val="{00000000-A278-4859-B285-4FB91FCBF4D4}"/>
            </c:ext>
          </c:extLst>
        </c:ser>
        <c:ser>
          <c:idx val="3"/>
          <c:order val="1"/>
          <c:tx>
            <c:strRef>
              <c:f>'NB and NL'!$O$18</c:f>
              <c:strCache>
                <c:ptCount val="1"/>
                <c:pt idx="0">
                  <c:v>NB Expend PC</c:v>
                </c:pt>
              </c:strCache>
            </c:strRef>
          </c:tx>
          <c:spPr>
            <a:ln w="28575" cap="rnd">
              <a:solidFill>
                <a:srgbClr val="00B050"/>
              </a:solidFill>
              <a:prstDash val="sysDash"/>
              <a:round/>
            </a:ln>
            <a:effectLst/>
          </c:spPr>
          <c:marker>
            <c:symbol val="none"/>
          </c:marker>
          <c:dLbls>
            <c:dLbl>
              <c:idx val="26"/>
              <c:layout>
                <c:manualLayout>
                  <c:x val="-1.9089544758608658E-16"/>
                  <c:y val="-4.6168051708217916E-2"/>
                </c:manualLayout>
              </c:layout>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1-4638-9438-6485302A18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NL'!$O$23:$O$49</c:f>
              <c:numCache>
                <c:formatCode>"$"#,##0.0</c:formatCode>
                <c:ptCount val="27"/>
                <c:pt idx="0">
                  <c:v>5823.3635703193222</c:v>
                </c:pt>
                <c:pt idx="1">
                  <c:v>5826.1412650494121</c:v>
                </c:pt>
                <c:pt idx="2">
                  <c:v>5790.2236968739871</c:v>
                </c:pt>
                <c:pt idx="3">
                  <c:v>5899.1739575899883</c:v>
                </c:pt>
                <c:pt idx="4">
                  <c:v>6196.450886706727</c:v>
                </c:pt>
                <c:pt idx="5">
                  <c:v>6434.996129768012</c:v>
                </c:pt>
                <c:pt idx="6">
                  <c:v>6287.964563094507</c:v>
                </c:pt>
                <c:pt idx="7">
                  <c:v>6765.4994071902684</c:v>
                </c:pt>
                <c:pt idx="8">
                  <c:v>7166.7340557982016</c:v>
                </c:pt>
                <c:pt idx="9">
                  <c:v>7617.3485590458931</c:v>
                </c:pt>
                <c:pt idx="10">
                  <c:v>7766.3969426534004</c:v>
                </c:pt>
                <c:pt idx="11">
                  <c:v>8237.2159926421446</c:v>
                </c:pt>
                <c:pt idx="12">
                  <c:v>8684.3104093432357</c:v>
                </c:pt>
                <c:pt idx="13">
                  <c:v>9319.2041394835323</c:v>
                </c:pt>
                <c:pt idx="14">
                  <c:v>9890.8087915324941</c:v>
                </c:pt>
                <c:pt idx="15">
                  <c:v>10433.439917648282</c:v>
                </c:pt>
                <c:pt idx="16">
                  <c:v>10845.448605924754</c:v>
                </c:pt>
                <c:pt idx="17">
                  <c:v>10664.698953052824</c:v>
                </c:pt>
                <c:pt idx="18">
                  <c:v>11004.694910125441</c:v>
                </c:pt>
                <c:pt idx="19">
                  <c:v>11094.335128554605</c:v>
                </c:pt>
                <c:pt idx="20">
                  <c:v>11674.307671922619</c:v>
                </c:pt>
                <c:pt idx="21">
                  <c:v>11482.417792302878</c:v>
                </c:pt>
                <c:pt idx="22">
                  <c:v>11908.358243638631</c:v>
                </c:pt>
                <c:pt idx="23">
                  <c:v>12205.540673068695</c:v>
                </c:pt>
                <c:pt idx="24">
                  <c:v>12494.466448829744</c:v>
                </c:pt>
                <c:pt idx="25">
                  <c:v>12670.106118413938</c:v>
                </c:pt>
                <c:pt idx="26">
                  <c:v>13033.878199714389</c:v>
                </c:pt>
              </c:numCache>
            </c:numRef>
          </c:val>
          <c:smooth val="0"/>
          <c:extLst>
            <c:ext xmlns:c16="http://schemas.microsoft.com/office/drawing/2014/chart" uri="{C3380CC4-5D6E-409C-BE32-E72D297353CC}">
              <c16:uniqueId val="{00000001-A278-4859-B285-4FB91FCBF4D4}"/>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NB</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'NB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3.693444136657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5C-4246-9100-68CF9E8F372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CB30-4AE9-96BD-72AD6AB903BE}"/>
            </c:ext>
          </c:extLst>
        </c:ser>
        <c:ser>
          <c:idx val="3"/>
          <c:order val="1"/>
          <c:tx>
            <c:strRef>
              <c:f>'NB and NL'!$O$18</c:f>
              <c:strCache>
                <c:ptCount val="1"/>
                <c:pt idx="0">
                  <c:v>NB Expend PC</c:v>
                </c:pt>
              </c:strCache>
            </c:strRef>
          </c:tx>
          <c:spPr>
            <a:ln w="28575" cap="rnd">
              <a:solidFill>
                <a:srgbClr val="0070C0"/>
              </a:solidFill>
              <a:prstDash val="sysDash"/>
              <a:round/>
            </a:ln>
            <a:effectLst/>
          </c:spPr>
          <c:marker>
            <c:symbol val="none"/>
          </c:marker>
          <c:dLbls>
            <c:dLbl>
              <c:idx val="26"/>
              <c:layout>
                <c:manualLayout>
                  <c:x val="-2.5300442757748261E-3"/>
                  <c:y val="5.5401662049861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5C-4246-9100-68CF9E8F372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NL'!$O$23:$O$49</c:f>
              <c:numCache>
                <c:formatCode>"$"#,##0.0</c:formatCode>
                <c:ptCount val="27"/>
                <c:pt idx="0">
                  <c:v>5823.3635703193222</c:v>
                </c:pt>
                <c:pt idx="1">
                  <c:v>5826.1412650494121</c:v>
                </c:pt>
                <c:pt idx="2">
                  <c:v>5790.2236968739871</c:v>
                </c:pt>
                <c:pt idx="3">
                  <c:v>5899.1739575899883</c:v>
                </c:pt>
                <c:pt idx="4">
                  <c:v>6196.450886706727</c:v>
                </c:pt>
                <c:pt idx="5">
                  <c:v>6434.996129768012</c:v>
                </c:pt>
                <c:pt idx="6">
                  <c:v>6287.964563094507</c:v>
                </c:pt>
                <c:pt idx="7">
                  <c:v>6765.4994071902684</c:v>
                </c:pt>
                <c:pt idx="8">
                  <c:v>7166.7340557982016</c:v>
                </c:pt>
                <c:pt idx="9">
                  <c:v>7617.3485590458931</c:v>
                </c:pt>
                <c:pt idx="10">
                  <c:v>7766.3969426534004</c:v>
                </c:pt>
                <c:pt idx="11">
                  <c:v>8237.2159926421446</c:v>
                </c:pt>
                <c:pt idx="12">
                  <c:v>8684.3104093432357</c:v>
                </c:pt>
                <c:pt idx="13">
                  <c:v>9319.2041394835323</c:v>
                </c:pt>
                <c:pt idx="14">
                  <c:v>9890.8087915324941</c:v>
                </c:pt>
                <c:pt idx="15">
                  <c:v>10433.439917648282</c:v>
                </c:pt>
                <c:pt idx="16">
                  <c:v>10845.448605924754</c:v>
                </c:pt>
                <c:pt idx="17">
                  <c:v>10664.698953052824</c:v>
                </c:pt>
                <c:pt idx="18">
                  <c:v>11004.694910125441</c:v>
                </c:pt>
                <c:pt idx="19">
                  <c:v>11094.335128554605</c:v>
                </c:pt>
                <c:pt idx="20">
                  <c:v>11674.307671922619</c:v>
                </c:pt>
                <c:pt idx="21">
                  <c:v>11482.417792302878</c:v>
                </c:pt>
                <c:pt idx="22">
                  <c:v>11908.358243638631</c:v>
                </c:pt>
                <c:pt idx="23">
                  <c:v>12205.540673068695</c:v>
                </c:pt>
                <c:pt idx="24">
                  <c:v>12494.466448829744</c:v>
                </c:pt>
                <c:pt idx="25">
                  <c:v>12670.106118413938</c:v>
                </c:pt>
                <c:pt idx="26">
                  <c:v>13033.878199714389</c:v>
                </c:pt>
              </c:numCache>
            </c:numRef>
          </c:val>
          <c:smooth val="0"/>
          <c:extLst>
            <c:ext xmlns:c16="http://schemas.microsoft.com/office/drawing/2014/chart" uri="{C3380CC4-5D6E-409C-BE32-E72D297353CC}">
              <c16:uniqueId val="{00000001-CB30-4AE9-96BD-72AD6AB903BE}"/>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NB</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'NB and NL'!$L$18</c:f>
              <c:strCache>
                <c:ptCount val="1"/>
                <c:pt idx="0">
                  <c:v>NL Rev PC</c:v>
                </c:pt>
              </c:strCache>
            </c:strRef>
          </c:tx>
          <c:spPr>
            <a:ln w="28575" cap="rnd">
              <a:solidFill>
                <a:srgbClr val="FF000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74-4CCA-AF34-12F97B5B468C}"/>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0F41-4454-9619-B6627F7A4092}"/>
            </c:ext>
          </c:extLst>
        </c:ser>
        <c:ser>
          <c:idx val="1"/>
          <c:order val="1"/>
          <c:tx>
            <c:strRef>
              <c:f>'NB and NL'!$N$18</c:f>
              <c:strCache>
                <c:ptCount val="1"/>
                <c:pt idx="0">
                  <c:v>NB Rev PC</c:v>
                </c:pt>
              </c:strCache>
            </c:strRef>
          </c:tx>
          <c:spPr>
            <a:ln w="28575" cap="rnd">
              <a:solidFill>
                <a:srgbClr val="0070C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74-4CCA-AF34-12F97B5B468C}"/>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NL'!$N$23:$N$49</c:f>
              <c:numCache>
                <c:formatCode>"$"#,##0.0</c:formatCode>
                <c:ptCount val="27"/>
                <c:pt idx="0">
                  <c:v>5731.9194598665663</c:v>
                </c:pt>
                <c:pt idx="1">
                  <c:v>5894.3222055468923</c:v>
                </c:pt>
                <c:pt idx="2">
                  <c:v>5942.6959541014639</c:v>
                </c:pt>
                <c:pt idx="3">
                  <c:v>5945.5609286774552</c:v>
                </c:pt>
                <c:pt idx="4">
                  <c:v>5977.5092268130511</c:v>
                </c:pt>
                <c:pt idx="5">
                  <c:v>6445.7681244762525</c:v>
                </c:pt>
                <c:pt idx="6">
                  <c:v>6442.2258256641753</c:v>
                </c:pt>
                <c:pt idx="7">
                  <c:v>7003.5568583884906</c:v>
                </c:pt>
                <c:pt idx="8">
                  <c:v>7020.7465114448096</c:v>
                </c:pt>
                <c:pt idx="9">
                  <c:v>7354.8838189887301</c:v>
                </c:pt>
                <c:pt idx="10">
                  <c:v>8064.2320338186937</c:v>
                </c:pt>
                <c:pt idx="11">
                  <c:v>8538.4014844046615</c:v>
                </c:pt>
                <c:pt idx="12">
                  <c:v>9056.2211561287477</c:v>
                </c:pt>
                <c:pt idx="13">
                  <c:v>9642.6515983885311</c:v>
                </c:pt>
                <c:pt idx="14">
                  <c:v>9687.824276465979</c:v>
                </c:pt>
                <c:pt idx="15">
                  <c:v>9506.4497289167066</c:v>
                </c:pt>
                <c:pt idx="16">
                  <c:v>10026.107372211984</c:v>
                </c:pt>
                <c:pt idx="17">
                  <c:v>10341.349780948472</c:v>
                </c:pt>
                <c:pt idx="18">
                  <c:v>10300.7887396155</c:v>
                </c:pt>
                <c:pt idx="19">
                  <c:v>10299.982797634011</c:v>
                </c:pt>
                <c:pt idx="20">
                  <c:v>11195.441897442694</c:v>
                </c:pt>
                <c:pt idx="21">
                  <c:v>11136.901414428658</c:v>
                </c:pt>
                <c:pt idx="22">
                  <c:v>11753.879141888396</c:v>
                </c:pt>
                <c:pt idx="23">
                  <c:v>12293.738605024648</c:v>
                </c:pt>
                <c:pt idx="24">
                  <c:v>12588.715320374764</c:v>
                </c:pt>
                <c:pt idx="25">
                  <c:v>12733.179896713469</c:v>
                </c:pt>
                <c:pt idx="26">
                  <c:v>12590.735991892265</c:v>
                </c:pt>
              </c:numCache>
            </c:numRef>
          </c:val>
          <c:smooth val="0"/>
          <c:extLst>
            <c:ext xmlns:c16="http://schemas.microsoft.com/office/drawing/2014/chart" uri="{C3380CC4-5D6E-409C-BE32-E72D297353CC}">
              <c16:uniqueId val="{00000001-0F41-4454-9619-B6627F7A4092}"/>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'NB and NL'!$L$18</c:f>
              <c:strCache>
                <c:ptCount val="1"/>
                <c:pt idx="0">
                  <c:v>NL Rev PC</c:v>
                </c:pt>
              </c:strCache>
            </c:strRef>
          </c:tx>
          <c:spPr>
            <a:ln w="28575" cap="rnd">
              <a:solidFill>
                <a:srgbClr val="FF0000"/>
              </a:solidFill>
              <a:round/>
            </a:ln>
            <a:effectLst/>
          </c:spPr>
          <c:marker>
            <c:symbol val="none"/>
          </c:marker>
          <c:dLbls>
            <c:dLbl>
              <c:idx val="26"/>
              <c:layout>
                <c:manualLayout>
                  <c:x val="-1.0536020018438034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2-4D52-8863-D3450CAB5CC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8EA1-4395-B886-3A7F8F990DA3}"/>
            </c:ext>
          </c:extLst>
        </c:ser>
        <c:ser>
          <c:idx val="2"/>
          <c:order val="1"/>
          <c:tx>
            <c:strRef>
              <c:f>'NB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82-4D52-8863-D3450CAB5CC1}"/>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8EA1-4395-B886-3A7F8F990DA3}"/>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NB</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'NB and NL'!$G$18</c:f>
              <c:strCache>
                <c:ptCount val="1"/>
                <c:pt idx="0">
                  <c:v>NL Net Debt PC</c:v>
                </c:pt>
              </c:strCache>
            </c:strRef>
          </c:tx>
          <c:spPr>
            <a:ln w="28575" cap="rnd">
              <a:solidFill>
                <a:srgbClr val="FF000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4D-4BB2-8BF8-C4E6C8F5904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CA15-48DD-86F5-12DA2F1A9999}"/>
            </c:ext>
          </c:extLst>
        </c:ser>
        <c:ser>
          <c:idx val="1"/>
          <c:order val="1"/>
          <c:tx>
            <c:strRef>
              <c:f>'NB and NL'!$Y$18</c:f>
              <c:strCache>
                <c:ptCount val="1"/>
                <c:pt idx="0">
                  <c:v>NB Net Debt PC</c:v>
                </c:pt>
              </c:strCache>
            </c:strRef>
          </c:tx>
          <c:spPr>
            <a:ln w="28575" cap="rnd">
              <a:solidFill>
                <a:srgbClr val="0070C0"/>
              </a:solidFill>
              <a:round/>
            </a:ln>
            <a:effectLst/>
          </c:spPr>
          <c:marker>
            <c:symbol val="none"/>
          </c:marker>
          <c:dLbls>
            <c:dLbl>
              <c:idx val="26"/>
              <c:layout>
                <c:manualLayout>
                  <c:x val="-8.3333333333333332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4D-4BB2-8BF8-C4E6C8F59043}"/>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NL'!$Y$23:$Y$49</c:f>
              <c:numCache>
                <c:formatCode>"$"#,##0.0</c:formatCode>
                <c:ptCount val="27"/>
                <c:pt idx="0">
                  <c:v>7426.434812746189</c:v>
                </c:pt>
                <c:pt idx="1">
                  <c:v>7416.5416016928048</c:v>
                </c:pt>
                <c:pt idx="2">
                  <c:v>7622.0176851866627</c:v>
                </c:pt>
                <c:pt idx="3">
                  <c:v>7638.0278826488911</c:v>
                </c:pt>
                <c:pt idx="4">
                  <c:v>7877.1001825376743</c:v>
                </c:pt>
                <c:pt idx="5">
                  <c:v>9400.8667720932972</c:v>
                </c:pt>
                <c:pt idx="6">
                  <c:v>9213.382241841291</c:v>
                </c:pt>
                <c:pt idx="7">
                  <c:v>9013.9086899638442</c:v>
                </c:pt>
                <c:pt idx="8">
                  <c:v>9161.3189053869937</c:v>
                </c:pt>
                <c:pt idx="9">
                  <c:v>9430.0498776409931</c:v>
                </c:pt>
                <c:pt idx="10">
                  <c:v>9264.6462274221776</c:v>
                </c:pt>
                <c:pt idx="11">
                  <c:v>9224.8584307874953</c:v>
                </c:pt>
                <c:pt idx="12">
                  <c:v>9004.8537504241503</c:v>
                </c:pt>
                <c:pt idx="13">
                  <c:v>9482.7389600580609</c:v>
                </c:pt>
                <c:pt idx="14">
                  <c:v>10086.295197863039</c:v>
                </c:pt>
                <c:pt idx="15">
                  <c:v>11384.031553935309</c:v>
                </c:pt>
                <c:pt idx="16">
                  <c:v>12768.576603757547</c:v>
                </c:pt>
                <c:pt idx="17">
                  <c:v>13319.259327889033</c:v>
                </c:pt>
                <c:pt idx="18">
                  <c:v>14578.667163510518</c:v>
                </c:pt>
                <c:pt idx="19">
                  <c:v>15425.361580500457</c:v>
                </c:pt>
                <c:pt idx="20">
                  <c:v>17370.213329799921</c:v>
                </c:pt>
                <c:pt idx="21">
                  <c:v>18106.649830756662</c:v>
                </c:pt>
                <c:pt idx="22">
                  <c:v>18247.282752210242</c:v>
                </c:pt>
                <c:pt idx="23">
                  <c:v>18332.137615101594</c:v>
                </c:pt>
                <c:pt idx="24">
                  <c:v>18121.227935573235</c:v>
                </c:pt>
                <c:pt idx="25">
                  <c:v>17920.676356858567</c:v>
                </c:pt>
                <c:pt idx="26">
                  <c:v>17506.844739953627</c:v>
                </c:pt>
              </c:numCache>
            </c:numRef>
          </c:val>
          <c:smooth val="0"/>
          <c:extLst>
            <c:ext xmlns:c16="http://schemas.microsoft.com/office/drawing/2014/chart" uri="{C3380CC4-5D6E-409C-BE32-E72D297353CC}">
              <c16:uniqueId val="{00000001-CA15-48DD-86F5-12DA2F1A9999}"/>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NB</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'NB and NL'!$F$18</c:f>
              <c:strCache>
                <c:ptCount val="1"/>
                <c:pt idx="0">
                  <c:v>NL Deficit PC</c:v>
                </c:pt>
              </c:strCache>
            </c:strRef>
          </c:tx>
          <c:spPr>
            <a:ln w="28575" cap="rnd">
              <a:solidFill>
                <a:srgbClr val="FF0000"/>
              </a:solidFill>
              <a:round/>
            </a:ln>
            <a:effectLst/>
          </c:spPr>
          <c:marker>
            <c:symbol val="none"/>
          </c:marker>
          <c:dLbls>
            <c:dLbl>
              <c:idx val="26"/>
              <c:layout>
                <c:manualLayout>
                  <c:x val="-2.7835768963117608E-3"/>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BB-4F2E-B52C-AEE26FD76AC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F62B-4AF1-BB8F-5F0EB2B09AA3}"/>
            </c:ext>
          </c:extLst>
        </c:ser>
        <c:ser>
          <c:idx val="1"/>
          <c:order val="1"/>
          <c:tx>
            <c:strRef>
              <c:f>'NB and NL'!$X$18</c:f>
              <c:strCache>
                <c:ptCount val="1"/>
                <c:pt idx="0">
                  <c:v>NB Deficit PC</c:v>
                </c:pt>
              </c:strCache>
            </c:strRef>
          </c:tx>
          <c:spPr>
            <a:ln w="28575" cap="rnd">
              <a:solidFill>
                <a:srgbClr val="0070C0"/>
              </a:solidFill>
              <a:round/>
            </a:ln>
            <a:effectLst/>
          </c:spPr>
          <c:marker>
            <c:symbol val="none"/>
          </c:marker>
          <c:dLbls>
            <c:dLbl>
              <c:idx val="26"/>
              <c:layout>
                <c:manualLayout>
                  <c:x val="0"/>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BB-4F2E-B52C-AEE26FD76AC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NL'!$X$23:$X$49</c:f>
              <c:numCache>
                <c:formatCode>"$"#,##0.0</c:formatCode>
                <c:ptCount val="27"/>
                <c:pt idx="0">
                  <c:v>-91.44411045275497</c:v>
                </c:pt>
                <c:pt idx="1">
                  <c:v>68.18094049748116</c:v>
                </c:pt>
                <c:pt idx="2">
                  <c:v>152.47225722747746</c:v>
                </c:pt>
                <c:pt idx="3">
                  <c:v>46.378059589826591</c:v>
                </c:pt>
                <c:pt idx="4">
                  <c:v>-218.91196887532814</c:v>
                </c:pt>
                <c:pt idx="5">
                  <c:v>10.791352529506355</c:v>
                </c:pt>
                <c:pt idx="6">
                  <c:v>154.29364025065388</c:v>
                </c:pt>
                <c:pt idx="7">
                  <c:v>238.05745119822251</c:v>
                </c:pt>
                <c:pt idx="8">
                  <c:v>-145.987544353392</c:v>
                </c:pt>
                <c:pt idx="9">
                  <c:v>-262.46474005716294</c:v>
                </c:pt>
                <c:pt idx="10">
                  <c:v>297.83509116529291</c:v>
                </c:pt>
                <c:pt idx="11">
                  <c:v>301.18549176251685</c:v>
                </c:pt>
                <c:pt idx="12">
                  <c:v>371.91074678551382</c:v>
                </c:pt>
                <c:pt idx="13">
                  <c:v>323.44745890500138</c:v>
                </c:pt>
                <c:pt idx="14">
                  <c:v>-202.98451506651273</c:v>
                </c:pt>
                <c:pt idx="15">
                  <c:v>-926.9901887315765</c:v>
                </c:pt>
                <c:pt idx="16">
                  <c:v>-819.3412337127711</c:v>
                </c:pt>
                <c:pt idx="17">
                  <c:v>-323.34917210435083</c:v>
                </c:pt>
                <c:pt idx="18">
                  <c:v>-703.9061705099399</c:v>
                </c:pt>
                <c:pt idx="19">
                  <c:v>-794.3523309205915</c:v>
                </c:pt>
                <c:pt idx="20">
                  <c:v>-478.86577447992534</c:v>
                </c:pt>
                <c:pt idx="21">
                  <c:v>-345.51637787421879</c:v>
                </c:pt>
                <c:pt idx="22">
                  <c:v>-154.479101750235</c:v>
                </c:pt>
                <c:pt idx="23">
                  <c:v>88.197931955953692</c:v>
                </c:pt>
                <c:pt idx="24">
                  <c:v>94.248871545019895</c:v>
                </c:pt>
                <c:pt idx="25">
                  <c:v>63.073778299530943</c:v>
                </c:pt>
                <c:pt idx="26">
                  <c:v>118.24547394929596</c:v>
                </c:pt>
              </c:numCache>
            </c:numRef>
          </c:val>
          <c:smooth val="0"/>
          <c:extLst>
            <c:ext xmlns:c16="http://schemas.microsoft.com/office/drawing/2014/chart" uri="{C3380CC4-5D6E-409C-BE32-E72D297353CC}">
              <c16:uniqueId val="{00000001-F62B-4AF1-BB8F-5F0EB2B09AA3}"/>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NB</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'NB and NL'!$D$18</c:f>
              <c:strCache>
                <c:ptCount val="1"/>
                <c:pt idx="0">
                  <c:v>NL Debt Charge PC</c:v>
                </c:pt>
              </c:strCache>
            </c:strRef>
          </c:tx>
          <c:spPr>
            <a:ln w="28575" cap="rnd">
              <a:solidFill>
                <a:srgbClr val="FF0000"/>
              </a:solidFill>
              <a:round/>
            </a:ln>
            <a:effectLst/>
          </c:spPr>
          <c:marker>
            <c:symbol val="none"/>
          </c:marker>
          <c:dLbls>
            <c:dLbl>
              <c:idx val="26"/>
              <c:layout>
                <c:manualLayout>
                  <c:x val="0"/>
                  <c:y val="-3.2407407407407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01-4B42-A0EE-FE03A25DD61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C35F-4A91-8414-B8BFF841E286}"/>
            </c:ext>
          </c:extLst>
        </c:ser>
        <c:ser>
          <c:idx val="1"/>
          <c:order val="1"/>
          <c:tx>
            <c:strRef>
              <c:f>'NB and NL'!$V$18</c:f>
              <c:strCache>
                <c:ptCount val="1"/>
                <c:pt idx="0">
                  <c:v>NB Debt Charge PC</c:v>
                </c:pt>
              </c:strCache>
            </c:strRef>
          </c:tx>
          <c:spPr>
            <a:ln w="28575" cap="rnd">
              <a:solidFill>
                <a:srgbClr val="0070C0"/>
              </a:solidFill>
              <a:round/>
            </a:ln>
            <a:effectLst/>
          </c:spPr>
          <c:marker>
            <c:symbol val="none"/>
          </c:marker>
          <c:dLbls>
            <c:dLbl>
              <c:idx val="26"/>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01-4B42-A0EE-FE03A25DD611}"/>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NL'!$V$23:$V$49</c:f>
              <c:numCache>
                <c:formatCode>"$"#,##0.0</c:formatCode>
                <c:ptCount val="27"/>
                <c:pt idx="0">
                  <c:v>859.25471716976483</c:v>
                </c:pt>
                <c:pt idx="1">
                  <c:v>792.33710148440025</c:v>
                </c:pt>
                <c:pt idx="2">
                  <c:v>750.29100001595168</c:v>
                </c:pt>
                <c:pt idx="3">
                  <c:v>763.04532425439629</c:v>
                </c:pt>
                <c:pt idx="4">
                  <c:v>821.26617989953763</c:v>
                </c:pt>
                <c:pt idx="5">
                  <c:v>813.63119020624811</c:v>
                </c:pt>
                <c:pt idx="6">
                  <c:v>849.10875569773907</c:v>
                </c:pt>
                <c:pt idx="7">
                  <c:v>869.27645205042813</c:v>
                </c:pt>
                <c:pt idx="8">
                  <c:v>881.93023823726037</c:v>
                </c:pt>
                <c:pt idx="9">
                  <c:v>776.31919555291051</c:v>
                </c:pt>
                <c:pt idx="10">
                  <c:v>773.41047867116447</c:v>
                </c:pt>
                <c:pt idx="11">
                  <c:v>789.12470389442331</c:v>
                </c:pt>
                <c:pt idx="12">
                  <c:v>748.38152436464691</c:v>
                </c:pt>
                <c:pt idx="13">
                  <c:v>772.32974737291181</c:v>
                </c:pt>
                <c:pt idx="14">
                  <c:v>805.24332032322206</c:v>
                </c:pt>
                <c:pt idx="15">
                  <c:v>809.64965851238878</c:v>
                </c:pt>
                <c:pt idx="16">
                  <c:v>851.87585320379685</c:v>
                </c:pt>
                <c:pt idx="17">
                  <c:v>875.94139213532219</c:v>
                </c:pt>
                <c:pt idx="18">
                  <c:v>872.51594591273249</c:v>
                </c:pt>
                <c:pt idx="19">
                  <c:v>875.86508052030536</c:v>
                </c:pt>
                <c:pt idx="20">
                  <c:v>897.31018947926339</c:v>
                </c:pt>
                <c:pt idx="21">
                  <c:v>899.40366923803356</c:v>
                </c:pt>
                <c:pt idx="22">
                  <c:v>888.98101887549774</c:v>
                </c:pt>
                <c:pt idx="23">
                  <c:v>877.50360360953334</c:v>
                </c:pt>
                <c:pt idx="24">
                  <c:v>841.61905540821056</c:v>
                </c:pt>
                <c:pt idx="25">
                  <c:v>827.68243768568152</c:v>
                </c:pt>
                <c:pt idx="26">
                  <c:v>807.44642189907302</c:v>
                </c:pt>
              </c:numCache>
            </c:numRef>
          </c:val>
          <c:smooth val="0"/>
          <c:extLst>
            <c:ext xmlns:c16="http://schemas.microsoft.com/office/drawing/2014/chart" uri="{C3380CC4-5D6E-409C-BE32-E72D297353CC}">
              <c16:uniqueId val="{00000001-C35F-4A91-8414-B8BFF841E286}"/>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NB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'NB and NL'!$AW$18</c:f>
              <c:strCache>
                <c:ptCount val="1"/>
                <c:pt idx="0">
                  <c:v>NL Net Debt/Total Revenue</c:v>
                </c:pt>
              </c:strCache>
            </c:strRef>
          </c:tx>
          <c:spPr>
            <a:ln>
              <a:solidFill>
                <a:srgbClr val="FF0000"/>
              </a:solidFill>
            </a:ln>
          </c:spPr>
          <c:marker>
            <c:symbol val="none"/>
          </c:marker>
          <c:dLbls>
            <c:dLbl>
              <c:idx val="26"/>
              <c:layout>
                <c:manualLayout>
                  <c:x val="0"/>
                  <c:y val="-4.8309178743961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94-41BE-955D-4D87FC83D2D1}"/>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AE65-42BE-A1A8-DC161C772011}"/>
            </c:ext>
          </c:extLst>
        </c:ser>
        <c:ser>
          <c:idx val="1"/>
          <c:order val="1"/>
          <c:tx>
            <c:strRef>
              <c:f>'NB and NL'!$AX$18</c:f>
              <c:strCache>
                <c:ptCount val="1"/>
                <c:pt idx="0">
                  <c:v>NB Net Debt/Total Revenue</c:v>
                </c:pt>
              </c:strCache>
            </c:strRef>
          </c:tx>
          <c:spPr>
            <a:ln>
              <a:solidFill>
                <a:srgbClr val="0070C0"/>
              </a:solidFill>
            </a:ln>
          </c:spPr>
          <c:marker>
            <c:symbol val="none"/>
          </c:marker>
          <c:dLbls>
            <c:dLbl>
              <c:idx val="26"/>
              <c:layout>
                <c:manualLayout>
                  <c:x val="0"/>
                  <c:y val="3.074220465524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4-41BE-955D-4D87FC83D2D1}"/>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'NB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NL'!$AX$23:$AX$49</c:f>
              <c:numCache>
                <c:formatCode>0.0%</c:formatCode>
                <c:ptCount val="27"/>
                <c:pt idx="0">
                  <c:v>1.2956279069767442</c:v>
                </c:pt>
                <c:pt idx="1">
                  <c:v>1.2582518130266813</c:v>
                </c:pt>
                <c:pt idx="2">
                  <c:v>1.2825858405100101</c:v>
                </c:pt>
                <c:pt idx="3">
                  <c:v>1.2846606021322722</c:v>
                </c:pt>
                <c:pt idx="4">
                  <c:v>1.3177897153556384</c:v>
                </c:pt>
                <c:pt idx="5">
                  <c:v>1.458455623992394</c:v>
                </c:pt>
                <c:pt idx="6">
                  <c:v>1.4301551189245088</c:v>
                </c:pt>
                <c:pt idx="7">
                  <c:v>1.2870472635868531</c:v>
                </c:pt>
                <c:pt idx="8">
                  <c:v>1.3048924199802328</c:v>
                </c:pt>
                <c:pt idx="9">
                  <c:v>1.2821480406386065</c:v>
                </c:pt>
                <c:pt idx="10">
                  <c:v>1.1488566038984678</c:v>
                </c:pt>
                <c:pt idx="11">
                  <c:v>1.0803964240422101</c:v>
                </c:pt>
                <c:pt idx="12">
                  <c:v>0.99432794265742563</c:v>
                </c:pt>
                <c:pt idx="13">
                  <c:v>0.98341611363857695</c:v>
                </c:pt>
                <c:pt idx="14">
                  <c:v>1.0411311053984575</c:v>
                </c:pt>
                <c:pt idx="15">
                  <c:v>1.1975061014952171</c:v>
                </c:pt>
                <c:pt idx="16">
                  <c:v>1.2735328008900544</c:v>
                </c:pt>
                <c:pt idx="17">
                  <c:v>1.2879613986586802</c:v>
                </c:pt>
                <c:pt idx="18">
                  <c:v>1.4152962003232676</c:v>
                </c:pt>
                <c:pt idx="19">
                  <c:v>1.4976104216449551</c:v>
                </c:pt>
                <c:pt idx="20">
                  <c:v>1.5515433413814324</c:v>
                </c:pt>
                <c:pt idx="21">
                  <c:v>1.6258247385846651</c:v>
                </c:pt>
                <c:pt idx="22">
                  <c:v>1.5524477095549414</c:v>
                </c:pt>
                <c:pt idx="23">
                  <c:v>1.4911767855230753</c:v>
                </c:pt>
                <c:pt idx="24">
                  <c:v>1.4394819069618752</c:v>
                </c:pt>
                <c:pt idx="25">
                  <c:v>1.4073999191265669</c:v>
                </c:pt>
                <c:pt idx="26">
                  <c:v>1.3904544381859061</c:v>
                </c:pt>
              </c:numCache>
            </c:numRef>
          </c:val>
          <c:smooth val="0"/>
          <c:extLst>
            <c:ext xmlns:c16="http://schemas.microsoft.com/office/drawing/2014/chart" uri="{C3380CC4-5D6E-409C-BE32-E72D297353CC}">
              <c16:uniqueId val="{00000001-AE65-42BE-A1A8-DC161C772011}"/>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NB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'NB and NL'!$BA$18</c:f>
              <c:strCache>
                <c:ptCount val="1"/>
                <c:pt idx="0">
                  <c:v>NL Net Debt/Own Source Revenue</c:v>
                </c:pt>
              </c:strCache>
            </c:strRef>
          </c:tx>
          <c:spPr>
            <a:ln>
              <a:solidFill>
                <a:srgbClr val="FF000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BB-4729-8DCE-D512ED69BE9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4D76-4B25-871B-2DA988A16C15}"/>
            </c:ext>
          </c:extLst>
        </c:ser>
        <c:ser>
          <c:idx val="1"/>
          <c:order val="1"/>
          <c:tx>
            <c:strRef>
              <c:f>'NB and NL'!$BB$18</c:f>
              <c:strCache>
                <c:ptCount val="1"/>
                <c:pt idx="0">
                  <c:v>NB Net Debt/Own Source Revenue</c:v>
                </c:pt>
              </c:strCache>
            </c:strRef>
          </c:tx>
          <c:spPr>
            <a:ln>
              <a:solidFill>
                <a:srgbClr val="0070C0"/>
              </a:solidFill>
            </a:ln>
          </c:spPr>
          <c:marker>
            <c:symbol val="none"/>
          </c:marker>
          <c:dLbls>
            <c:dLbl>
              <c:idx val="26"/>
              <c:layout>
                <c:manualLayout>
                  <c:x val="0"/>
                  <c:y val="3.51339481774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BB-4729-8DCE-D512ED69BE9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NL'!$BB$23:$BB$49</c:f>
              <c:numCache>
                <c:formatCode>0.0%</c:formatCode>
                <c:ptCount val="27"/>
                <c:pt idx="0">
                  <c:v>2.0834704562453252</c:v>
                </c:pt>
                <c:pt idx="1">
                  <c:v>1.986729925445011</c:v>
                </c:pt>
                <c:pt idx="2">
                  <c:v>1.9438586974946606</c:v>
                </c:pt>
                <c:pt idx="3">
                  <c:v>2.0371079213184475</c:v>
                </c:pt>
                <c:pt idx="4">
                  <c:v>2.5001057216560243</c:v>
                </c:pt>
                <c:pt idx="5">
                  <c:v>2.3428068660978121</c:v>
                </c:pt>
                <c:pt idx="6">
                  <c:v>2.2744556279192158</c:v>
                </c:pt>
                <c:pt idx="7">
                  <c:v>2.1015515686701289</c:v>
                </c:pt>
                <c:pt idx="8">
                  <c:v>2.06078525544816</c:v>
                </c:pt>
                <c:pt idx="9">
                  <c:v>1.9663337135861552</c:v>
                </c:pt>
                <c:pt idx="10">
                  <c:v>1.882285962153663</c:v>
                </c:pt>
                <c:pt idx="11">
                  <c:v>1.7276550998948474</c:v>
                </c:pt>
                <c:pt idx="12">
                  <c:v>1.5904536302262231</c:v>
                </c:pt>
                <c:pt idx="13">
                  <c:v>1.5823464887734771</c:v>
                </c:pt>
                <c:pt idx="14">
                  <c:v>1.6845565544076213</c:v>
                </c:pt>
                <c:pt idx="15">
                  <c:v>2.0382705438571365</c:v>
                </c:pt>
                <c:pt idx="16">
                  <c:v>2.0813238668340617</c:v>
                </c:pt>
                <c:pt idx="17">
                  <c:v>2.037477222109739</c:v>
                </c:pt>
                <c:pt idx="18">
                  <c:v>2.3009447538009136</c:v>
                </c:pt>
                <c:pt idx="19">
                  <c:v>2.3761389347520336</c:v>
                </c:pt>
                <c:pt idx="20">
                  <c:v>2.4100636099569801</c:v>
                </c:pt>
                <c:pt idx="21">
                  <c:v>2.5076507650765074</c:v>
                </c:pt>
                <c:pt idx="22">
                  <c:v>2.3943520443520443</c:v>
                </c:pt>
                <c:pt idx="23">
                  <c:v>2.2830046394203185</c:v>
                </c:pt>
                <c:pt idx="24">
                  <c:v>2.2276695233079584</c:v>
                </c:pt>
                <c:pt idx="25">
                  <c:v>2.2257394084732214</c:v>
                </c:pt>
                <c:pt idx="26">
                  <c:v>2.2304082126726157</c:v>
                </c:pt>
              </c:numCache>
            </c:numRef>
          </c:val>
          <c:smooth val="0"/>
          <c:extLst>
            <c:ext xmlns:c16="http://schemas.microsoft.com/office/drawing/2014/chart" uri="{C3380CC4-5D6E-409C-BE32-E72D297353CC}">
              <c16:uniqueId val="{00000001-4D76-4B25-871B-2DA988A16C15}"/>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21566939760063"/>
          <c:y val="0.14685185185185184"/>
          <c:w val="0.83722889901920161"/>
          <c:h val="0.60619568387284928"/>
        </c:manualLayout>
      </c:layout>
      <c:barChart>
        <c:barDir val="col"/>
        <c:grouping val="clustered"/>
        <c:varyColors val="0"/>
        <c:ser>
          <c:idx val="0"/>
          <c:order val="0"/>
          <c:tx>
            <c:strRef>
              <c:f>summary!$AN$9</c:f>
              <c:strCache>
                <c:ptCount val="1"/>
                <c:pt idx="0">
                  <c:v>Net Debt Per Capta (5 Year Ave)</c:v>
                </c:pt>
              </c:strCache>
            </c:strRef>
          </c:tx>
          <c:spPr>
            <a:solidFill>
              <a:schemeClr val="accent1"/>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6-9989-42D6-8867-C7D3A2DD864A}"/>
              </c:ext>
            </c:extLst>
          </c:dPt>
          <c:dPt>
            <c:idx val="10"/>
            <c:invertIfNegative val="0"/>
            <c:bubble3D val="0"/>
            <c:spPr>
              <a:solidFill>
                <a:srgbClr val="FF0000"/>
              </a:solidFill>
              <a:ln>
                <a:noFill/>
              </a:ln>
              <a:effectLst/>
            </c:spPr>
            <c:extLst>
              <c:ext xmlns:c16="http://schemas.microsoft.com/office/drawing/2014/chart" uri="{C3380CC4-5D6E-409C-BE32-E72D297353CC}">
                <c16:uniqueId val="{00000003-9989-42D6-8867-C7D3A2DD864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summary!$AO$8:$AY$8</c:f>
              <c:strCache>
                <c:ptCount val="11"/>
                <c:pt idx="0">
                  <c:v>AB</c:v>
                </c:pt>
                <c:pt idx="1">
                  <c:v>BC</c:v>
                </c:pt>
                <c:pt idx="2">
                  <c:v>SK</c:v>
                </c:pt>
                <c:pt idx="3">
                  <c:v>PE</c:v>
                </c:pt>
                <c:pt idx="4">
                  <c:v>NS</c:v>
                </c:pt>
                <c:pt idx="5">
                  <c:v>NB</c:v>
                </c:pt>
                <c:pt idx="6">
                  <c:v>ROC</c:v>
                </c:pt>
                <c:pt idx="7">
                  <c:v>MN</c:v>
                </c:pt>
                <c:pt idx="8">
                  <c:v>QU</c:v>
                </c:pt>
                <c:pt idx="9">
                  <c:v>ON</c:v>
                </c:pt>
                <c:pt idx="10">
                  <c:v>NL</c:v>
                </c:pt>
              </c:strCache>
            </c:strRef>
          </c:cat>
          <c:val>
            <c:numRef>
              <c:f>summary!$AO$9:$AY$9</c:f>
              <c:numCache>
                <c:formatCode>"$"#,##0</c:formatCode>
                <c:ptCount val="11"/>
                <c:pt idx="0">
                  <c:v>6414.1285384979656</c:v>
                </c:pt>
                <c:pt idx="1">
                  <c:v>9131.1809957516343</c:v>
                </c:pt>
                <c:pt idx="2">
                  <c:v>10310.629555782425</c:v>
                </c:pt>
                <c:pt idx="3">
                  <c:v>14414.058309936145</c:v>
                </c:pt>
                <c:pt idx="4">
                  <c:v>15775.451249796988</c:v>
                </c:pt>
                <c:pt idx="5">
                  <c:v>18025.633879939451</c:v>
                </c:pt>
                <c:pt idx="6">
                  <c:v>18282.491294062518</c:v>
                </c:pt>
                <c:pt idx="7">
                  <c:v>18415.464420765733</c:v>
                </c:pt>
                <c:pt idx="8">
                  <c:v>21355.303362700546</c:v>
                </c:pt>
                <c:pt idx="9">
                  <c:v>24069.802033625932</c:v>
                </c:pt>
                <c:pt idx="10">
                  <c:v>28328.155968112191</c:v>
                </c:pt>
              </c:numCache>
            </c:numRef>
          </c:val>
          <c:extLst>
            <c:ext xmlns:c16="http://schemas.microsoft.com/office/drawing/2014/chart" uri="{C3380CC4-5D6E-409C-BE32-E72D297353CC}">
              <c16:uniqueId val="{00000004-9989-42D6-8867-C7D3A2DD864A}"/>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NB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'NB and NL'!$BE$18</c:f>
              <c:strCache>
                <c:ptCount val="1"/>
                <c:pt idx="0">
                  <c:v>NL Debt Cost/Total Expenditure</c:v>
                </c:pt>
              </c:strCache>
            </c:strRef>
          </c:tx>
          <c:spPr>
            <a:ln>
              <a:solidFill>
                <a:srgbClr val="FF0000"/>
              </a:solidFill>
            </a:ln>
          </c:spPr>
          <c:marker>
            <c:symbol val="none"/>
          </c:marker>
          <c:dLbls>
            <c:dLbl>
              <c:idx val="26"/>
              <c:layout>
                <c:manualLayout>
                  <c:x val="0"/>
                  <c:y val="-4.391743522178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38-4E93-B307-51297B2FD88C}"/>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1022-4A74-BCEB-011D50389E4A}"/>
            </c:ext>
          </c:extLst>
        </c:ser>
        <c:ser>
          <c:idx val="1"/>
          <c:order val="1"/>
          <c:tx>
            <c:strRef>
              <c:f>'NB and NL'!$BF$18</c:f>
              <c:strCache>
                <c:ptCount val="1"/>
                <c:pt idx="0">
                  <c:v>NB Debt Cost/Total Expenditure</c:v>
                </c:pt>
              </c:strCache>
            </c:strRef>
          </c:tx>
          <c:spPr>
            <a:ln>
              <a:solidFill>
                <a:srgbClr val="0070C0"/>
              </a:solidFill>
            </a:ln>
          </c:spPr>
          <c:marker>
            <c:symbol val="none"/>
          </c:marker>
          <c:dLbls>
            <c:dLbl>
              <c:idx val="26"/>
              <c:layout>
                <c:manualLayout>
                  <c:x val="-1.6666666666666666E-2"/>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38-4E93-B307-51297B2FD88C}"/>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NL'!$BF$23:$BF$49</c:f>
              <c:numCache>
                <c:formatCode>0.0%</c:formatCode>
                <c:ptCount val="27"/>
                <c:pt idx="0">
                  <c:v>0.14755299180515496</c:v>
                </c:pt>
                <c:pt idx="1">
                  <c:v>0.13599689149962285</c:v>
                </c:pt>
                <c:pt idx="2">
                  <c:v>0.12957893153955644</c:v>
                </c:pt>
                <c:pt idx="3">
                  <c:v>0.12934782560067548</c:v>
                </c:pt>
                <c:pt idx="4">
                  <c:v>0.13253815690872392</c:v>
                </c:pt>
                <c:pt idx="5">
                  <c:v>0.12643848944095329</c:v>
                </c:pt>
                <c:pt idx="6">
                  <c:v>0.13503714074365994</c:v>
                </c:pt>
                <c:pt idx="7">
                  <c:v>0.12848666443257309</c:v>
                </c:pt>
                <c:pt idx="8">
                  <c:v>0.12305887610322867</c:v>
                </c:pt>
                <c:pt idx="9">
                  <c:v>0.10191462154255784</c:v>
                </c:pt>
                <c:pt idx="10">
                  <c:v>9.958420672829113E-2</c:v>
                </c:pt>
                <c:pt idx="11">
                  <c:v>9.5799928592294456E-2</c:v>
                </c:pt>
                <c:pt idx="12">
                  <c:v>8.6176275269880004E-2</c:v>
                </c:pt>
                <c:pt idx="13">
                  <c:v>8.2875075576541044E-2</c:v>
                </c:pt>
                <c:pt idx="14">
                  <c:v>8.141329362393393E-2</c:v>
                </c:pt>
                <c:pt idx="15">
                  <c:v>7.7601410934744264E-2</c:v>
                </c:pt>
                <c:pt idx="16">
                  <c:v>7.8546852615983639E-2</c:v>
                </c:pt>
                <c:pt idx="17">
                  <c:v>8.2134657151721996E-2</c:v>
                </c:pt>
                <c:pt idx="18">
                  <c:v>7.9285791477047576E-2</c:v>
                </c:pt>
                <c:pt idx="19">
                  <c:v>7.8947054543719655E-2</c:v>
                </c:pt>
                <c:pt idx="20">
                  <c:v>7.6861961727918648E-2</c:v>
                </c:pt>
                <c:pt idx="21">
                  <c:v>7.8328770604474934E-2</c:v>
                </c:pt>
                <c:pt idx="22">
                  <c:v>7.4651853822955458E-2</c:v>
                </c:pt>
                <c:pt idx="23">
                  <c:v>7.1893874029335642E-2</c:v>
                </c:pt>
                <c:pt idx="24">
                  <c:v>6.7359343342511299E-2</c:v>
                </c:pt>
                <c:pt idx="25">
                  <c:v>6.5325612110129022E-2</c:v>
                </c:pt>
                <c:pt idx="26">
                  <c:v>6.1949821037668336E-2</c:v>
                </c:pt>
              </c:numCache>
            </c:numRef>
          </c:val>
          <c:smooth val="0"/>
          <c:extLst>
            <c:ext xmlns:c16="http://schemas.microsoft.com/office/drawing/2014/chart" uri="{C3380CC4-5D6E-409C-BE32-E72D297353CC}">
              <c16:uniqueId val="{00000001-1022-4A74-BCEB-011D50389E4A}"/>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NB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'NB and NL'!$BI$18</c:f>
              <c:strCache>
                <c:ptCount val="1"/>
                <c:pt idx="0">
                  <c:v>NL Debt Cost/Total Revenue</c:v>
                </c:pt>
              </c:strCache>
            </c:strRef>
          </c:tx>
          <c:spPr>
            <a:ln>
              <a:solidFill>
                <a:srgbClr val="FF0000"/>
              </a:solidFill>
            </a:ln>
          </c:spPr>
          <c:marker>
            <c:symbol val="none"/>
          </c:marker>
          <c:dLbls>
            <c:dLbl>
              <c:idx val="26"/>
              <c:layout>
                <c:manualLayout>
                  <c:x val="0"/>
                  <c:y val="-3.9630118890356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8-49BC-BE93-B66EA7AFF59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4918-472D-8C79-31D361EE143A}"/>
            </c:ext>
          </c:extLst>
        </c:ser>
        <c:ser>
          <c:idx val="1"/>
          <c:order val="1"/>
          <c:tx>
            <c:strRef>
              <c:f>'NB and NL'!$BJ$18</c:f>
              <c:strCache>
                <c:ptCount val="1"/>
                <c:pt idx="0">
                  <c:v>NB Debt Cost/Total Revenue</c:v>
                </c:pt>
              </c:strCache>
            </c:strRef>
          </c:tx>
          <c:spPr>
            <a:ln>
              <a:solidFill>
                <a:srgbClr val="0070C0"/>
              </a:solidFill>
            </a:ln>
          </c:spPr>
          <c:marker>
            <c:symbol val="none"/>
          </c:marker>
          <c:dLbls>
            <c:dLbl>
              <c:idx val="26"/>
              <c:layout>
                <c:manualLayout>
                  <c:x val="-8.3333333333333332E-3"/>
                  <c:y val="3.963011889035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8-49BC-BE93-B66EA7AFF59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'NB and NL'!$BJ$23:$BJ$49</c:f>
              <c:numCache>
                <c:formatCode>0.0%</c:formatCode>
                <c:ptCount val="27"/>
                <c:pt idx="0">
                  <c:v>0.14990697674418604</c:v>
                </c:pt>
                <c:pt idx="1">
                  <c:v>0.13442378510268169</c:v>
                </c:pt>
                <c:pt idx="2">
                  <c:v>0.12625431383514146</c:v>
                </c:pt>
                <c:pt idx="3">
                  <c:v>0.12833866028922017</c:v>
                </c:pt>
                <c:pt idx="4">
                  <c:v>0.13739270802220094</c:v>
                </c:pt>
                <c:pt idx="5">
                  <c:v>0.12622718883055684</c:v>
                </c:pt>
                <c:pt idx="6">
                  <c:v>0.13180363102378492</c:v>
                </c:pt>
                <c:pt idx="7">
                  <c:v>0.12411928247705374</c:v>
                </c:pt>
                <c:pt idx="8">
                  <c:v>0.12561772979548391</c:v>
                </c:pt>
                <c:pt idx="9">
                  <c:v>0.10555152394775036</c:v>
                </c:pt>
                <c:pt idx="10">
                  <c:v>9.5906277923023475E-2</c:v>
                </c:pt>
                <c:pt idx="11">
                  <c:v>9.2420660393605844E-2</c:v>
                </c:pt>
                <c:pt idx="12">
                  <c:v>8.2637284521059187E-2</c:v>
                </c:pt>
                <c:pt idx="13">
                  <c:v>8.0095162569389367E-2</c:v>
                </c:pt>
                <c:pt idx="14">
                  <c:v>8.3119108826049698E-2</c:v>
                </c:pt>
                <c:pt idx="15">
                  <c:v>8.5168457373692052E-2</c:v>
                </c:pt>
                <c:pt idx="16">
                  <c:v>8.4965762042886847E-2</c:v>
                </c:pt>
                <c:pt idx="17">
                  <c:v>8.4702810628167716E-2</c:v>
                </c:pt>
                <c:pt idx="18">
                  <c:v>8.470379967673243E-2</c:v>
                </c:pt>
                <c:pt idx="19">
                  <c:v>8.5035586731416535E-2</c:v>
                </c:pt>
                <c:pt idx="20">
                  <c:v>8.0149599962126589E-2</c:v>
                </c:pt>
                <c:pt idx="21">
                  <c:v>8.0758878593716499E-2</c:v>
                </c:pt>
                <c:pt idx="22">
                  <c:v>7.5632989598076864E-2</c:v>
                </c:pt>
                <c:pt idx="23">
                  <c:v>7.1378091872791524E-2</c:v>
                </c:pt>
                <c:pt idx="24">
                  <c:v>6.6855039135411617E-2</c:v>
                </c:pt>
                <c:pt idx="25">
                  <c:v>6.5002021835826929E-2</c:v>
                </c:pt>
                <c:pt idx="26">
                  <c:v>6.4130200364698589E-2</c:v>
                </c:pt>
              </c:numCache>
            </c:numRef>
          </c:val>
          <c:smooth val="0"/>
          <c:extLst>
            <c:ext xmlns:c16="http://schemas.microsoft.com/office/drawing/2014/chart" uri="{C3380CC4-5D6E-409C-BE32-E72D297353CC}">
              <c16:uniqueId val="{00000001-4918-472D-8C79-31D361EE143A}"/>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'NB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D0E4-4132-97FE-0D6A555A995A}"/>
            </c:ext>
          </c:extLst>
        </c:ser>
        <c:ser>
          <c:idx val="1"/>
          <c:order val="1"/>
          <c:tx>
            <c:strRef>
              <c:f>'NB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D0E4-4132-97FE-0D6A555A995A}"/>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'NB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'NB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D0E4-4132-97FE-0D6A555A995A}"/>
                  </c:ext>
                </c:extLst>
              </c15:ser>
            </c15:filteredBarSeries>
            <c15:filteredBarSeries>
              <c15:ser>
                <c:idx val="4"/>
                <c:order val="3"/>
                <c:tx>
                  <c:strRef>
                    <c:extLst>
                      <c:ext xmlns:c15="http://schemas.microsoft.com/office/drawing/2012/chart" uri="{02D57815-91ED-43cb-92C2-25804820EDAC}">
                        <c15:formulaRef>
                          <c15:sqref>'NB and NL'!$T$73</c15:sqref>
                        </c15:formulaRef>
                      </c:ext>
                    </c:extLst>
                    <c:strCache>
                      <c:ptCount val="1"/>
                      <c:pt idx="0">
                        <c:v>NB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NL'!$T$74:$T$78</c15:sqref>
                        </c15:formulaRef>
                      </c:ext>
                    </c:extLst>
                    <c:numCache>
                      <c:formatCode>"$"#,##0.0</c:formatCode>
                      <c:ptCount val="5"/>
                      <c:pt idx="0">
                        <c:v>12590.735991892265</c:v>
                      </c:pt>
                      <c:pt idx="1">
                        <c:v>12392.049791178708</c:v>
                      </c:pt>
                      <c:pt idx="2">
                        <c:v>11523.471358596285</c:v>
                      </c:pt>
                      <c:pt idx="3">
                        <c:v>10056.78942125601</c:v>
                      </c:pt>
                      <c:pt idx="4">
                        <c:v>9275.5819393941019</c:v>
                      </c:pt>
                    </c:numCache>
                  </c:numRef>
                </c:val>
                <c:extLst xmlns:c15="http://schemas.microsoft.com/office/drawing/2012/chart">
                  <c:ext xmlns:c16="http://schemas.microsoft.com/office/drawing/2014/chart" uri="{C3380CC4-5D6E-409C-BE32-E72D297353CC}">
                    <c16:uniqueId val="{00000003-D0E4-4132-97FE-0D6A555A995A}"/>
                  </c:ext>
                </c:extLst>
              </c15:ser>
            </c15:filteredBarSeries>
            <c15:filteredBarSeries>
              <c15:ser>
                <c:idx val="5"/>
                <c:order val="4"/>
                <c:tx>
                  <c:strRef>
                    <c:extLst>
                      <c:ext xmlns:c15="http://schemas.microsoft.com/office/drawing/2012/chart" uri="{02D57815-91ED-43cb-92C2-25804820EDAC}">
                        <c15:formulaRef>
                          <c15:sqref>'NB and NL'!$U$73</c15:sqref>
                        </c15:formulaRef>
                      </c:ext>
                    </c:extLst>
                    <c:strCache>
                      <c:ptCount val="1"/>
                      <c:pt idx="0">
                        <c:v>NB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NL'!$U$74:$U$78</c15:sqref>
                        </c15:formulaRef>
                      </c:ext>
                    </c:extLst>
                    <c:numCache>
                      <c:formatCode>"$"#,##0.0</c:formatCode>
                      <c:ptCount val="5"/>
                      <c:pt idx="0">
                        <c:v>13033.878199714389</c:v>
                      </c:pt>
                      <c:pt idx="1">
                        <c:v>12462.46993673308</c:v>
                      </c:pt>
                      <c:pt idx="2">
                        <c:v>11823.280413962377</c:v>
                      </c:pt>
                      <c:pt idx="3">
                        <c:v>10247.960548044297</c:v>
                      </c:pt>
                      <c:pt idx="4">
                        <c:v>9422.7208077967662</c:v>
                      </c:pt>
                    </c:numCache>
                  </c:numRef>
                </c:val>
                <c:extLst xmlns:c15="http://schemas.microsoft.com/office/drawing/2012/chart">
                  <c:ext xmlns:c16="http://schemas.microsoft.com/office/drawing/2014/chart" uri="{C3380CC4-5D6E-409C-BE32-E72D297353CC}">
                    <c16:uniqueId val="{00000004-D0E4-4132-97FE-0D6A555A995A}"/>
                  </c:ext>
                </c:extLst>
              </c15:ser>
            </c15:filteredBarSeries>
            <c15:filteredBarSeries>
              <c15:ser>
                <c:idx val="6"/>
                <c:order val="5"/>
                <c:tx>
                  <c:strRef>
                    <c:extLst>
                      <c:ext xmlns:c15="http://schemas.microsoft.com/office/drawing/2012/chart" uri="{02D57815-91ED-43cb-92C2-25804820EDAC}">
                        <c15:formulaRef>
                          <c15:sqref>'NB and NL'!$V$73</c15:sqref>
                        </c15:formulaRef>
                      </c:ext>
                    </c:extLst>
                    <c:strCache>
                      <c:ptCount val="1"/>
                      <c:pt idx="0">
                        <c:v>NB Exp/NB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NL'!$V$74:$V$78</c15:sqref>
                        </c15:formulaRef>
                      </c:ext>
                    </c:extLst>
                    <c:numCache>
                      <c:formatCode>0.0%</c:formatCode>
                      <c:ptCount val="5"/>
                      <c:pt idx="0">
                        <c:v>1.0351958938784422</c:v>
                      </c:pt>
                      <c:pt idx="1">
                        <c:v>1.0056826874279106</c:v>
                      </c:pt>
                      <c:pt idx="2">
                        <c:v>1.0260172517496162</c:v>
                      </c:pt>
                      <c:pt idx="3">
                        <c:v>1.0190091607550447</c:v>
                      </c:pt>
                      <c:pt idx="4">
                        <c:v>1.0158630336472749</c:v>
                      </c:pt>
                    </c:numCache>
                  </c:numRef>
                </c:val>
                <c:extLst xmlns:c15="http://schemas.microsoft.com/office/drawing/2012/chart">
                  <c:ext xmlns:c16="http://schemas.microsoft.com/office/drawing/2014/chart" uri="{C3380CC4-5D6E-409C-BE32-E72D297353CC}">
                    <c16:uniqueId val="{00000005-D0E4-4132-97FE-0D6A555A995A}"/>
                  </c:ext>
                </c:extLst>
              </c15:ser>
            </c15:filteredBarSeries>
            <c15:filteredBarSeries>
              <c15:ser>
                <c:idx val="7"/>
                <c:order val="6"/>
                <c:tx>
                  <c:strRef>
                    <c:extLst>
                      <c:ext xmlns:c15="http://schemas.microsoft.com/office/drawing/2012/chart" uri="{02D57815-91ED-43cb-92C2-25804820EDAC}">
                        <c15:formulaRef>
                          <c15:sqref>'NB and NL'!$W$73</c15:sqref>
                        </c15:formulaRef>
                      </c:ext>
                    </c:extLst>
                    <c:strCache>
                      <c:ptCount val="1"/>
                      <c:pt idx="0">
                        <c:v>NL Rev PC/NB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NL'!$W$74:$W$78</c15:sqref>
                        </c15:formulaRef>
                      </c:ext>
                    </c:extLst>
                    <c:numCache>
                      <c:formatCode>0.0%</c:formatCode>
                      <c:ptCount val="5"/>
                      <c:pt idx="0">
                        <c:v>1.0845093721120815</c:v>
                      </c:pt>
                      <c:pt idx="1">
                        <c:v>1.1938760190411963</c:v>
                      </c:pt>
                      <c:pt idx="2">
                        <c:v>1.253959980379999</c:v>
                      </c:pt>
                      <c:pt idx="3">
                        <c:v>1.2823777066981386</c:v>
                      </c:pt>
                      <c:pt idx="4">
                        <c:v>1.2638501249126701</c:v>
                      </c:pt>
                    </c:numCache>
                  </c:numRef>
                </c:val>
                <c:extLst xmlns:c15="http://schemas.microsoft.com/office/drawing/2012/chart">
                  <c:ext xmlns:c16="http://schemas.microsoft.com/office/drawing/2014/chart" uri="{C3380CC4-5D6E-409C-BE32-E72D297353CC}">
                    <c16:uniqueId val="{00000006-D0E4-4132-97FE-0D6A555A995A}"/>
                  </c:ext>
                </c:extLst>
              </c15:ser>
            </c15:filteredBarSeries>
            <c15:filteredBarSeries>
              <c15:ser>
                <c:idx val="2"/>
                <c:order val="7"/>
                <c:tx>
                  <c:strRef>
                    <c:extLst>
                      <c:ext xmlns:c15="http://schemas.microsoft.com/office/drawing/2012/chart" uri="{02D57815-91ED-43cb-92C2-25804820EDAC}">
                        <c15:formulaRef>
                          <c15:sqref>'NB and NL'!$X$73</c15:sqref>
                        </c15:formulaRef>
                      </c:ext>
                    </c:extLst>
                    <c:strCache>
                      <c:ptCount val="1"/>
                      <c:pt idx="0">
                        <c:v>NL Exp PC/NB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NL'!$X$74:$X$78</c15:sqref>
                        </c15:formulaRef>
                      </c:ext>
                    </c:extLst>
                    <c:numCache>
                      <c:formatCode>0.0%</c:formatCode>
                      <c:ptCount val="5"/>
                      <c:pt idx="0">
                        <c:v>1.3177458544962759</c:v>
                      </c:pt>
                      <c:pt idx="1">
                        <c:v>1.2901603599739437</c:v>
                      </c:pt>
                      <c:pt idx="2">
                        <c:v>1.3158542653883192</c:v>
                      </c:pt>
                      <c:pt idx="3">
                        <c:v>1.2931109312145066</c:v>
                      </c:pt>
                      <c:pt idx="4">
                        <c:v>1.2828232564708946</c:v>
                      </c:pt>
                    </c:numCache>
                  </c:numRef>
                </c:val>
                <c:extLst xmlns:c15="http://schemas.microsoft.com/office/drawing/2012/chart">
                  <c:ext xmlns:c16="http://schemas.microsoft.com/office/drawing/2014/chart" uri="{C3380CC4-5D6E-409C-BE32-E72D297353CC}">
                    <c16:uniqueId val="{00000007-D0E4-4132-97FE-0D6A555A995A}"/>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NB</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'NB and NL'!$T$73</c:f>
              <c:strCache>
                <c:ptCount val="1"/>
                <c:pt idx="0">
                  <c:v>NB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NL'!$T$74:$T$78</c:f>
              <c:numCache>
                <c:formatCode>"$"#,##0.0</c:formatCode>
                <c:ptCount val="5"/>
                <c:pt idx="0">
                  <c:v>12590.735991892265</c:v>
                </c:pt>
                <c:pt idx="1">
                  <c:v>12392.049791178708</c:v>
                </c:pt>
                <c:pt idx="2">
                  <c:v>11523.471358596285</c:v>
                </c:pt>
                <c:pt idx="3">
                  <c:v>10056.78942125601</c:v>
                </c:pt>
                <c:pt idx="4">
                  <c:v>9275.5819393941019</c:v>
                </c:pt>
              </c:numCache>
            </c:numRef>
          </c:val>
          <c:extLst>
            <c:ext xmlns:c16="http://schemas.microsoft.com/office/drawing/2014/chart" uri="{C3380CC4-5D6E-409C-BE32-E72D297353CC}">
              <c16:uniqueId val="{00000000-34B3-43FF-B6E9-4D5F58A87E67}"/>
            </c:ext>
          </c:extLst>
        </c:ser>
        <c:ser>
          <c:idx val="5"/>
          <c:order val="4"/>
          <c:tx>
            <c:strRef>
              <c:f>'NB and NL'!$U$73</c:f>
              <c:strCache>
                <c:ptCount val="1"/>
                <c:pt idx="0">
                  <c:v>NB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NL'!$U$74:$U$78</c:f>
              <c:numCache>
                <c:formatCode>"$"#,##0.0</c:formatCode>
                <c:ptCount val="5"/>
                <c:pt idx="0">
                  <c:v>13033.878199714389</c:v>
                </c:pt>
                <c:pt idx="1">
                  <c:v>12462.46993673308</c:v>
                </c:pt>
                <c:pt idx="2">
                  <c:v>11823.280413962377</c:v>
                </c:pt>
                <c:pt idx="3">
                  <c:v>10247.960548044297</c:v>
                </c:pt>
                <c:pt idx="4">
                  <c:v>9422.7208077967662</c:v>
                </c:pt>
              </c:numCache>
            </c:numRef>
          </c:val>
          <c:extLst>
            <c:ext xmlns:c16="http://schemas.microsoft.com/office/drawing/2014/chart" uri="{C3380CC4-5D6E-409C-BE32-E72D297353CC}">
              <c16:uniqueId val="{00000001-34B3-43FF-B6E9-4D5F58A87E67}"/>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'NB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34B3-43FF-B6E9-4D5F58A87E67}"/>
                  </c:ext>
                </c:extLst>
              </c15:ser>
            </c15:filteredBarSeries>
            <c15:filteredBarSeries>
              <c15:ser>
                <c:idx val="1"/>
                <c:order val="1"/>
                <c:tx>
                  <c:strRef>
                    <c:extLst>
                      <c:ext xmlns:c15="http://schemas.microsoft.com/office/drawing/2012/chart" uri="{02D57815-91ED-43cb-92C2-25804820EDAC}">
                        <c15:formulaRef>
                          <c15:sqref>'NB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34B3-43FF-B6E9-4D5F58A87E67}"/>
                  </c:ext>
                </c:extLst>
              </c15:ser>
            </c15:filteredBarSeries>
            <c15:filteredBarSeries>
              <c15:ser>
                <c:idx val="3"/>
                <c:order val="2"/>
                <c:tx>
                  <c:strRef>
                    <c:extLst>
                      <c:ext xmlns:c15="http://schemas.microsoft.com/office/drawing/2012/chart" uri="{02D57815-91ED-43cb-92C2-25804820EDAC}">
                        <c15:formulaRef>
                          <c15:sqref>'NB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34B3-43FF-B6E9-4D5F58A87E67}"/>
                  </c:ext>
                </c:extLst>
              </c15:ser>
            </c15:filteredBarSeries>
            <c15:filteredBarSeries>
              <c15:ser>
                <c:idx val="6"/>
                <c:order val="5"/>
                <c:tx>
                  <c:strRef>
                    <c:extLst>
                      <c:ext xmlns:c15="http://schemas.microsoft.com/office/drawing/2012/chart" uri="{02D57815-91ED-43cb-92C2-25804820EDAC}">
                        <c15:formulaRef>
                          <c15:sqref>'NB and NL'!$V$73</c15:sqref>
                        </c15:formulaRef>
                      </c:ext>
                    </c:extLst>
                    <c:strCache>
                      <c:ptCount val="1"/>
                      <c:pt idx="0">
                        <c:v>NB Exp/NB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NL'!$V$74:$V$78</c15:sqref>
                        </c15:formulaRef>
                      </c:ext>
                    </c:extLst>
                    <c:numCache>
                      <c:formatCode>0.0%</c:formatCode>
                      <c:ptCount val="5"/>
                      <c:pt idx="0">
                        <c:v>1.0351958938784422</c:v>
                      </c:pt>
                      <c:pt idx="1">
                        <c:v>1.0056826874279106</c:v>
                      </c:pt>
                      <c:pt idx="2">
                        <c:v>1.0260172517496162</c:v>
                      </c:pt>
                      <c:pt idx="3">
                        <c:v>1.0190091607550447</c:v>
                      </c:pt>
                      <c:pt idx="4">
                        <c:v>1.0158630336472749</c:v>
                      </c:pt>
                    </c:numCache>
                  </c:numRef>
                </c:val>
                <c:extLst xmlns:c15="http://schemas.microsoft.com/office/drawing/2012/chart">
                  <c:ext xmlns:c16="http://schemas.microsoft.com/office/drawing/2014/chart" uri="{C3380CC4-5D6E-409C-BE32-E72D297353CC}">
                    <c16:uniqueId val="{00000005-34B3-43FF-B6E9-4D5F58A87E67}"/>
                  </c:ext>
                </c:extLst>
              </c15:ser>
            </c15:filteredBarSeries>
            <c15:filteredBarSeries>
              <c15:ser>
                <c:idx val="7"/>
                <c:order val="6"/>
                <c:tx>
                  <c:strRef>
                    <c:extLst>
                      <c:ext xmlns:c15="http://schemas.microsoft.com/office/drawing/2012/chart" uri="{02D57815-91ED-43cb-92C2-25804820EDAC}">
                        <c15:formulaRef>
                          <c15:sqref>'NB and NL'!$W$73</c15:sqref>
                        </c15:formulaRef>
                      </c:ext>
                    </c:extLst>
                    <c:strCache>
                      <c:ptCount val="1"/>
                      <c:pt idx="0">
                        <c:v>NL Rev PC/NB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NL'!$W$74:$W$78</c15:sqref>
                        </c15:formulaRef>
                      </c:ext>
                    </c:extLst>
                    <c:numCache>
                      <c:formatCode>0.0%</c:formatCode>
                      <c:ptCount val="5"/>
                      <c:pt idx="0">
                        <c:v>1.0845093721120815</c:v>
                      </c:pt>
                      <c:pt idx="1">
                        <c:v>1.1938760190411963</c:v>
                      </c:pt>
                      <c:pt idx="2">
                        <c:v>1.253959980379999</c:v>
                      </c:pt>
                      <c:pt idx="3">
                        <c:v>1.2823777066981386</c:v>
                      </c:pt>
                      <c:pt idx="4">
                        <c:v>1.2638501249126701</c:v>
                      </c:pt>
                    </c:numCache>
                  </c:numRef>
                </c:val>
                <c:extLst xmlns:c15="http://schemas.microsoft.com/office/drawing/2012/chart">
                  <c:ext xmlns:c16="http://schemas.microsoft.com/office/drawing/2014/chart" uri="{C3380CC4-5D6E-409C-BE32-E72D297353CC}">
                    <c16:uniqueId val="{00000006-34B3-43FF-B6E9-4D5F58A87E67}"/>
                  </c:ext>
                </c:extLst>
              </c15:ser>
            </c15:filteredBarSeries>
            <c15:filteredBarSeries>
              <c15:ser>
                <c:idx val="2"/>
                <c:order val="7"/>
                <c:tx>
                  <c:strRef>
                    <c:extLst>
                      <c:ext xmlns:c15="http://schemas.microsoft.com/office/drawing/2012/chart" uri="{02D57815-91ED-43cb-92C2-25804820EDAC}">
                        <c15:formulaRef>
                          <c15:sqref>'NB and NL'!$X$73</c15:sqref>
                        </c15:formulaRef>
                      </c:ext>
                    </c:extLst>
                    <c:strCache>
                      <c:ptCount val="1"/>
                      <c:pt idx="0">
                        <c:v>NL Exp PC/NB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NL'!$X$74:$X$78</c15:sqref>
                        </c15:formulaRef>
                      </c:ext>
                    </c:extLst>
                    <c:numCache>
                      <c:formatCode>0.0%</c:formatCode>
                      <c:ptCount val="5"/>
                      <c:pt idx="0">
                        <c:v>1.3177458544962759</c:v>
                      </c:pt>
                      <c:pt idx="1">
                        <c:v>1.2901603599739437</c:v>
                      </c:pt>
                      <c:pt idx="2">
                        <c:v>1.3158542653883192</c:v>
                      </c:pt>
                      <c:pt idx="3">
                        <c:v>1.2931109312145066</c:v>
                      </c:pt>
                      <c:pt idx="4">
                        <c:v>1.2828232564708946</c:v>
                      </c:pt>
                    </c:numCache>
                  </c:numRef>
                </c:val>
                <c:extLst xmlns:c15="http://schemas.microsoft.com/office/drawing/2012/chart">
                  <c:ext xmlns:c16="http://schemas.microsoft.com/office/drawing/2014/chart" uri="{C3380CC4-5D6E-409C-BE32-E72D297353CC}">
                    <c16:uniqueId val="{00000007-34B3-43FF-B6E9-4D5F58A87E67}"/>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NB</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'NB and NL'!$W$73</c:f>
              <c:strCache>
                <c:ptCount val="1"/>
                <c:pt idx="0">
                  <c:v>NL Rev PC/NB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NL'!$W$74:$W$78</c:f>
              <c:numCache>
                <c:formatCode>0.0%</c:formatCode>
                <c:ptCount val="5"/>
                <c:pt idx="0">
                  <c:v>1.0845093721120815</c:v>
                </c:pt>
                <c:pt idx="1">
                  <c:v>1.1938760190411963</c:v>
                </c:pt>
                <c:pt idx="2">
                  <c:v>1.253959980379999</c:v>
                </c:pt>
                <c:pt idx="3">
                  <c:v>1.2823777066981386</c:v>
                </c:pt>
                <c:pt idx="4">
                  <c:v>1.2638501249126701</c:v>
                </c:pt>
              </c:numCache>
            </c:numRef>
          </c:val>
          <c:extLst>
            <c:ext xmlns:c16="http://schemas.microsoft.com/office/drawing/2014/chart" uri="{C3380CC4-5D6E-409C-BE32-E72D297353CC}">
              <c16:uniqueId val="{00000000-B60E-4EC1-BF69-60D451B52D50}"/>
            </c:ext>
          </c:extLst>
        </c:ser>
        <c:ser>
          <c:idx val="2"/>
          <c:order val="7"/>
          <c:tx>
            <c:strRef>
              <c:f>'NB and NL'!$X$73</c:f>
              <c:strCache>
                <c:ptCount val="1"/>
                <c:pt idx="0">
                  <c:v>NL Exp PC/NB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NL'!$X$74:$X$78</c:f>
              <c:numCache>
                <c:formatCode>0.0%</c:formatCode>
                <c:ptCount val="5"/>
                <c:pt idx="0">
                  <c:v>1.3177458544962759</c:v>
                </c:pt>
                <c:pt idx="1">
                  <c:v>1.2901603599739437</c:v>
                </c:pt>
                <c:pt idx="2">
                  <c:v>1.3158542653883192</c:v>
                </c:pt>
                <c:pt idx="3">
                  <c:v>1.2931109312145066</c:v>
                </c:pt>
                <c:pt idx="4">
                  <c:v>1.2828232564708946</c:v>
                </c:pt>
              </c:numCache>
            </c:numRef>
          </c:val>
          <c:extLst>
            <c:ext xmlns:c16="http://schemas.microsoft.com/office/drawing/2014/chart" uri="{C3380CC4-5D6E-409C-BE32-E72D297353CC}">
              <c16:uniqueId val="{00000002-B60E-4EC1-BF69-60D451B52D50}"/>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'NB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B60E-4EC1-BF69-60D451B52D50}"/>
                  </c:ext>
                </c:extLst>
              </c15:ser>
            </c15:filteredBarSeries>
            <c15:filteredBarSeries>
              <c15:ser>
                <c:idx val="1"/>
                <c:order val="1"/>
                <c:tx>
                  <c:strRef>
                    <c:extLst>
                      <c:ext xmlns:c15="http://schemas.microsoft.com/office/drawing/2012/chart" uri="{02D57815-91ED-43cb-92C2-25804820EDAC}">
                        <c15:formulaRef>
                          <c15:sqref>'NB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B60E-4EC1-BF69-60D451B52D50}"/>
                  </c:ext>
                </c:extLst>
              </c15:ser>
            </c15:filteredBarSeries>
            <c15:filteredBarSeries>
              <c15:ser>
                <c:idx val="3"/>
                <c:order val="2"/>
                <c:tx>
                  <c:strRef>
                    <c:extLst>
                      <c:ext xmlns:c15="http://schemas.microsoft.com/office/drawing/2012/chart" uri="{02D57815-91ED-43cb-92C2-25804820EDAC}">
                        <c15:formulaRef>
                          <c15:sqref>'NB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B60E-4EC1-BF69-60D451B52D50}"/>
                  </c:ext>
                </c:extLst>
              </c15:ser>
            </c15:filteredBarSeries>
            <c15:filteredBarSeries>
              <c15:ser>
                <c:idx val="4"/>
                <c:order val="3"/>
                <c:tx>
                  <c:strRef>
                    <c:extLst>
                      <c:ext xmlns:c15="http://schemas.microsoft.com/office/drawing/2012/chart" uri="{02D57815-91ED-43cb-92C2-25804820EDAC}">
                        <c15:formulaRef>
                          <c15:sqref>'NB and NL'!$T$73</c15:sqref>
                        </c15:formulaRef>
                      </c:ext>
                    </c:extLst>
                    <c:strCache>
                      <c:ptCount val="1"/>
                      <c:pt idx="0">
                        <c:v>NB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NL'!$T$74:$T$78</c15:sqref>
                        </c15:formulaRef>
                      </c:ext>
                    </c:extLst>
                    <c:numCache>
                      <c:formatCode>"$"#,##0.0</c:formatCode>
                      <c:ptCount val="5"/>
                      <c:pt idx="0">
                        <c:v>12590.735991892265</c:v>
                      </c:pt>
                      <c:pt idx="1">
                        <c:v>12392.049791178708</c:v>
                      </c:pt>
                      <c:pt idx="2">
                        <c:v>11523.471358596285</c:v>
                      </c:pt>
                      <c:pt idx="3">
                        <c:v>10056.78942125601</c:v>
                      </c:pt>
                      <c:pt idx="4">
                        <c:v>9275.5819393941019</c:v>
                      </c:pt>
                    </c:numCache>
                  </c:numRef>
                </c:val>
                <c:extLst xmlns:c15="http://schemas.microsoft.com/office/drawing/2012/chart">
                  <c:ext xmlns:c16="http://schemas.microsoft.com/office/drawing/2014/chart" uri="{C3380CC4-5D6E-409C-BE32-E72D297353CC}">
                    <c16:uniqueId val="{00000006-B60E-4EC1-BF69-60D451B52D50}"/>
                  </c:ext>
                </c:extLst>
              </c15:ser>
            </c15:filteredBarSeries>
            <c15:filteredBarSeries>
              <c15:ser>
                <c:idx val="5"/>
                <c:order val="4"/>
                <c:tx>
                  <c:strRef>
                    <c:extLst>
                      <c:ext xmlns:c15="http://schemas.microsoft.com/office/drawing/2012/chart" uri="{02D57815-91ED-43cb-92C2-25804820EDAC}">
                        <c15:formulaRef>
                          <c15:sqref>'NB and NL'!$U$73</c15:sqref>
                        </c15:formulaRef>
                      </c:ext>
                    </c:extLst>
                    <c:strCache>
                      <c:ptCount val="1"/>
                      <c:pt idx="0">
                        <c:v>NB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NL'!$U$74:$U$78</c15:sqref>
                        </c15:formulaRef>
                      </c:ext>
                    </c:extLst>
                    <c:numCache>
                      <c:formatCode>"$"#,##0.0</c:formatCode>
                      <c:ptCount val="5"/>
                      <c:pt idx="0">
                        <c:v>13033.878199714389</c:v>
                      </c:pt>
                      <c:pt idx="1">
                        <c:v>12462.46993673308</c:v>
                      </c:pt>
                      <c:pt idx="2">
                        <c:v>11823.280413962377</c:v>
                      </c:pt>
                      <c:pt idx="3">
                        <c:v>10247.960548044297</c:v>
                      </c:pt>
                      <c:pt idx="4">
                        <c:v>9422.7208077967662</c:v>
                      </c:pt>
                    </c:numCache>
                  </c:numRef>
                </c:val>
                <c:extLst xmlns:c15="http://schemas.microsoft.com/office/drawing/2012/chart">
                  <c:ext xmlns:c16="http://schemas.microsoft.com/office/drawing/2014/chart" uri="{C3380CC4-5D6E-409C-BE32-E72D297353CC}">
                    <c16:uniqueId val="{00000007-B60E-4EC1-BF69-60D451B52D50}"/>
                  </c:ext>
                </c:extLst>
              </c15:ser>
            </c15:filteredBarSeries>
            <c15:filteredBarSeries>
              <c15:ser>
                <c:idx val="6"/>
                <c:order val="5"/>
                <c:tx>
                  <c:strRef>
                    <c:extLst>
                      <c:ext xmlns:c15="http://schemas.microsoft.com/office/drawing/2012/chart" uri="{02D57815-91ED-43cb-92C2-25804820EDAC}">
                        <c15:formulaRef>
                          <c15:sqref>'NB and NL'!$V$73</c15:sqref>
                        </c15:formulaRef>
                      </c:ext>
                    </c:extLst>
                    <c:strCache>
                      <c:ptCount val="1"/>
                      <c:pt idx="0">
                        <c:v>NB Exp/NB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NL'!$V$74:$V$78</c15:sqref>
                        </c15:formulaRef>
                      </c:ext>
                    </c:extLst>
                    <c:numCache>
                      <c:formatCode>0.0%</c:formatCode>
                      <c:ptCount val="5"/>
                      <c:pt idx="0">
                        <c:v>1.0351958938784422</c:v>
                      </c:pt>
                      <c:pt idx="1">
                        <c:v>1.0056826874279106</c:v>
                      </c:pt>
                      <c:pt idx="2">
                        <c:v>1.0260172517496162</c:v>
                      </c:pt>
                      <c:pt idx="3">
                        <c:v>1.0190091607550447</c:v>
                      </c:pt>
                      <c:pt idx="4">
                        <c:v>1.0158630336472749</c:v>
                      </c:pt>
                    </c:numCache>
                  </c:numRef>
                </c:val>
                <c:extLst xmlns:c15="http://schemas.microsoft.com/office/drawing/2012/chart">
                  <c:ext xmlns:c16="http://schemas.microsoft.com/office/drawing/2014/chart" uri="{C3380CC4-5D6E-409C-BE32-E72D297353CC}">
                    <c16:uniqueId val="{00000008-B60E-4EC1-BF69-60D451B52D50}"/>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NB</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'NB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F34C-4365-98FB-47D91E48C2E0}"/>
            </c:ext>
          </c:extLst>
        </c:ser>
        <c:ser>
          <c:idx val="6"/>
          <c:order val="5"/>
          <c:tx>
            <c:strRef>
              <c:f>'NB and NL'!$V$73</c:f>
              <c:strCache>
                <c:ptCount val="1"/>
                <c:pt idx="0">
                  <c:v>NB Exp/NB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'NB and NL'!$P$74:$P$78</c:f>
              <c:strCache>
                <c:ptCount val="5"/>
                <c:pt idx="1">
                  <c:v>5 year Ave</c:v>
                </c:pt>
                <c:pt idx="2">
                  <c:v>10 year Ave</c:v>
                </c:pt>
                <c:pt idx="3">
                  <c:v>20 year Ave</c:v>
                </c:pt>
                <c:pt idx="4">
                  <c:v>25 year Ave</c:v>
                </c:pt>
              </c:strCache>
            </c:strRef>
          </c:cat>
          <c:val>
            <c:numRef>
              <c:f>'NB and NL'!$V$74:$V$78</c:f>
              <c:numCache>
                <c:formatCode>0.0%</c:formatCode>
                <c:ptCount val="5"/>
                <c:pt idx="0">
                  <c:v>1.0351958938784422</c:v>
                </c:pt>
                <c:pt idx="1">
                  <c:v>1.0056826874279106</c:v>
                </c:pt>
                <c:pt idx="2">
                  <c:v>1.0260172517496162</c:v>
                </c:pt>
                <c:pt idx="3">
                  <c:v>1.0190091607550447</c:v>
                </c:pt>
                <c:pt idx="4">
                  <c:v>1.0158630336472749</c:v>
                </c:pt>
              </c:numCache>
            </c:numRef>
          </c:val>
          <c:extLst>
            <c:ext xmlns:c16="http://schemas.microsoft.com/office/drawing/2014/chart" uri="{C3380CC4-5D6E-409C-BE32-E72D297353CC}">
              <c16:uniqueId val="{00000001-F34C-4365-98FB-47D91E48C2E0}"/>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'NB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'NB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F34C-4365-98FB-47D91E48C2E0}"/>
                  </c:ext>
                </c:extLst>
              </c15:ser>
            </c15:filteredBarSeries>
            <c15:filteredBarSeries>
              <c15:ser>
                <c:idx val="1"/>
                <c:order val="1"/>
                <c:tx>
                  <c:strRef>
                    <c:extLst>
                      <c:ext xmlns:c15="http://schemas.microsoft.com/office/drawing/2012/chart" uri="{02D57815-91ED-43cb-92C2-25804820EDAC}">
                        <c15:formulaRef>
                          <c15:sqref>'NB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F34C-4365-98FB-47D91E48C2E0}"/>
                  </c:ext>
                </c:extLst>
              </c15:ser>
            </c15:filteredBarSeries>
            <c15:filteredBarSeries>
              <c15:ser>
                <c:idx val="4"/>
                <c:order val="3"/>
                <c:tx>
                  <c:strRef>
                    <c:extLst>
                      <c:ext xmlns:c15="http://schemas.microsoft.com/office/drawing/2012/chart" uri="{02D57815-91ED-43cb-92C2-25804820EDAC}">
                        <c15:formulaRef>
                          <c15:sqref>'NB and NL'!$T$73</c15:sqref>
                        </c15:formulaRef>
                      </c:ext>
                    </c:extLst>
                    <c:strCache>
                      <c:ptCount val="1"/>
                      <c:pt idx="0">
                        <c:v>NB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NL'!$T$74:$T$78</c15:sqref>
                        </c15:formulaRef>
                      </c:ext>
                    </c:extLst>
                    <c:numCache>
                      <c:formatCode>"$"#,##0.0</c:formatCode>
                      <c:ptCount val="5"/>
                      <c:pt idx="0">
                        <c:v>12590.735991892265</c:v>
                      </c:pt>
                      <c:pt idx="1">
                        <c:v>12392.049791178708</c:v>
                      </c:pt>
                      <c:pt idx="2">
                        <c:v>11523.471358596285</c:v>
                      </c:pt>
                      <c:pt idx="3">
                        <c:v>10056.78942125601</c:v>
                      </c:pt>
                      <c:pt idx="4">
                        <c:v>9275.5819393941019</c:v>
                      </c:pt>
                    </c:numCache>
                  </c:numRef>
                </c:val>
                <c:extLst xmlns:c15="http://schemas.microsoft.com/office/drawing/2012/chart">
                  <c:ext xmlns:c16="http://schemas.microsoft.com/office/drawing/2014/chart" uri="{C3380CC4-5D6E-409C-BE32-E72D297353CC}">
                    <c16:uniqueId val="{00000004-F34C-4365-98FB-47D91E48C2E0}"/>
                  </c:ext>
                </c:extLst>
              </c15:ser>
            </c15:filteredBarSeries>
            <c15:filteredBarSeries>
              <c15:ser>
                <c:idx val="5"/>
                <c:order val="4"/>
                <c:tx>
                  <c:strRef>
                    <c:extLst>
                      <c:ext xmlns:c15="http://schemas.microsoft.com/office/drawing/2012/chart" uri="{02D57815-91ED-43cb-92C2-25804820EDAC}">
                        <c15:formulaRef>
                          <c15:sqref>'NB and NL'!$U$73</c15:sqref>
                        </c15:formulaRef>
                      </c:ext>
                    </c:extLst>
                    <c:strCache>
                      <c:ptCount val="1"/>
                      <c:pt idx="0">
                        <c:v>NB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NL'!$U$74:$U$78</c15:sqref>
                        </c15:formulaRef>
                      </c:ext>
                    </c:extLst>
                    <c:numCache>
                      <c:formatCode>"$"#,##0.0</c:formatCode>
                      <c:ptCount val="5"/>
                      <c:pt idx="0">
                        <c:v>13033.878199714389</c:v>
                      </c:pt>
                      <c:pt idx="1">
                        <c:v>12462.46993673308</c:v>
                      </c:pt>
                      <c:pt idx="2">
                        <c:v>11823.280413962377</c:v>
                      </c:pt>
                      <c:pt idx="3">
                        <c:v>10247.960548044297</c:v>
                      </c:pt>
                      <c:pt idx="4">
                        <c:v>9422.7208077967662</c:v>
                      </c:pt>
                    </c:numCache>
                  </c:numRef>
                </c:val>
                <c:extLst xmlns:c15="http://schemas.microsoft.com/office/drawing/2012/chart">
                  <c:ext xmlns:c16="http://schemas.microsoft.com/office/drawing/2014/chart" uri="{C3380CC4-5D6E-409C-BE32-E72D297353CC}">
                    <c16:uniqueId val="{00000005-F34C-4365-98FB-47D91E48C2E0}"/>
                  </c:ext>
                </c:extLst>
              </c15:ser>
            </c15:filteredBarSeries>
            <c15:filteredBarSeries>
              <c15:ser>
                <c:idx val="7"/>
                <c:order val="6"/>
                <c:tx>
                  <c:strRef>
                    <c:extLst>
                      <c:ext xmlns:c15="http://schemas.microsoft.com/office/drawing/2012/chart" uri="{02D57815-91ED-43cb-92C2-25804820EDAC}">
                        <c15:formulaRef>
                          <c15:sqref>'NB and NL'!$W$73</c15:sqref>
                        </c15:formulaRef>
                      </c:ext>
                    </c:extLst>
                    <c:strCache>
                      <c:ptCount val="1"/>
                      <c:pt idx="0">
                        <c:v>NL Rev PC/NB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NL'!$W$74:$W$78</c15:sqref>
                        </c15:formulaRef>
                      </c:ext>
                    </c:extLst>
                    <c:numCache>
                      <c:formatCode>0.0%</c:formatCode>
                      <c:ptCount val="5"/>
                      <c:pt idx="0">
                        <c:v>1.0845093721120815</c:v>
                      </c:pt>
                      <c:pt idx="1">
                        <c:v>1.1938760190411963</c:v>
                      </c:pt>
                      <c:pt idx="2">
                        <c:v>1.253959980379999</c:v>
                      </c:pt>
                      <c:pt idx="3">
                        <c:v>1.2823777066981386</c:v>
                      </c:pt>
                      <c:pt idx="4">
                        <c:v>1.2638501249126701</c:v>
                      </c:pt>
                    </c:numCache>
                  </c:numRef>
                </c:val>
                <c:extLst xmlns:c15="http://schemas.microsoft.com/office/drawing/2012/chart">
                  <c:ext xmlns:c16="http://schemas.microsoft.com/office/drawing/2014/chart" uri="{C3380CC4-5D6E-409C-BE32-E72D297353CC}">
                    <c16:uniqueId val="{00000006-F34C-4365-98FB-47D91E48C2E0}"/>
                  </c:ext>
                </c:extLst>
              </c15:ser>
            </c15:filteredBarSeries>
            <c15:filteredBarSeries>
              <c15:ser>
                <c:idx val="2"/>
                <c:order val="7"/>
                <c:tx>
                  <c:strRef>
                    <c:extLst>
                      <c:ext xmlns:c15="http://schemas.microsoft.com/office/drawing/2012/chart" uri="{02D57815-91ED-43cb-92C2-25804820EDAC}">
                        <c15:formulaRef>
                          <c15:sqref>'NB and NL'!$X$73</c15:sqref>
                        </c15:formulaRef>
                      </c:ext>
                    </c:extLst>
                    <c:strCache>
                      <c:ptCount val="1"/>
                      <c:pt idx="0">
                        <c:v>NL Exp PC/NB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'NB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'NB and NL'!$X$74:$X$78</c15:sqref>
                        </c15:formulaRef>
                      </c:ext>
                    </c:extLst>
                    <c:numCache>
                      <c:formatCode>0.0%</c:formatCode>
                      <c:ptCount val="5"/>
                      <c:pt idx="0">
                        <c:v>1.3177458544962759</c:v>
                      </c:pt>
                      <c:pt idx="1">
                        <c:v>1.2901603599739437</c:v>
                      </c:pt>
                      <c:pt idx="2">
                        <c:v>1.3158542653883192</c:v>
                      </c:pt>
                      <c:pt idx="3">
                        <c:v>1.2931109312145066</c:v>
                      </c:pt>
                      <c:pt idx="4">
                        <c:v>1.2828232564708946</c:v>
                      </c:pt>
                    </c:numCache>
                  </c:numRef>
                </c:val>
                <c:extLst xmlns:c15="http://schemas.microsoft.com/office/drawing/2012/chart">
                  <c:ext xmlns:c16="http://schemas.microsoft.com/office/drawing/2014/chart" uri="{C3380CC4-5D6E-409C-BE32-E72D297353CC}">
                    <c16:uniqueId val="{00000007-F34C-4365-98FB-47D91E48C2E0}"/>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NB</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'NB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1B-42AA-B6C4-5E28E7DD4A1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'NB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5210-4602-9B5A-508B8E8FDCE6}"/>
            </c:ext>
          </c:extLst>
        </c:ser>
        <c:ser>
          <c:idx val="1"/>
          <c:order val="1"/>
          <c:tx>
            <c:strRef>
              <c:f>'NB and NL'!$BW$18</c:f>
              <c:strCache>
                <c:ptCount val="1"/>
                <c:pt idx="0">
                  <c:v>NB Federal Transfers/GDP</c:v>
                </c:pt>
              </c:strCache>
            </c:strRef>
          </c:tx>
          <c:spPr>
            <a:ln w="28575" cap="rnd">
              <a:solidFill>
                <a:srgbClr val="0070C0"/>
              </a:solidFill>
              <a:round/>
            </a:ln>
            <a:effectLst/>
          </c:spPr>
          <c:marker>
            <c:symbol val="none"/>
          </c:marker>
          <c:dLbls>
            <c:dLbl>
              <c:idx val="30"/>
              <c:layout>
                <c:manualLayout>
                  <c:x val="0"/>
                  <c:y val="-0.15740740740740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1B-42AA-B6C4-5E28E7DD4A1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'NB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'NB and NL'!$BW$19:$BW$49</c:f>
              <c:numCache>
                <c:formatCode>"$"#,##0</c:formatCode>
                <c:ptCount val="31"/>
                <c:pt idx="0">
                  <c:v>1993.7688811547837</c:v>
                </c:pt>
                <c:pt idx="1">
                  <c:v>1946.5722061196377</c:v>
                </c:pt>
                <c:pt idx="2">
                  <c:v>2329.1686772594271</c:v>
                </c:pt>
                <c:pt idx="3">
                  <c:v>2025.742108833726</c:v>
                </c:pt>
                <c:pt idx="4">
                  <c:v>2167.4653585448918</c:v>
                </c:pt>
                <c:pt idx="5">
                  <c:v>2161.2825474103893</c:v>
                </c:pt>
                <c:pt idx="6">
                  <c:v>2021.6199545906509</c:v>
                </c:pt>
                <c:pt idx="7">
                  <c:v>2196.1140767377483</c:v>
                </c:pt>
                <c:pt idx="8">
                  <c:v>2826.8023929756305</c:v>
                </c:pt>
                <c:pt idx="9">
                  <c:v>2433.1169289675872</c:v>
                </c:pt>
                <c:pt idx="10">
                  <c:v>2391.4181823995991</c:v>
                </c:pt>
                <c:pt idx="11">
                  <c:v>2714.3884057352507</c:v>
                </c:pt>
                <c:pt idx="12">
                  <c:v>2575.1989313818508</c:v>
                </c:pt>
                <c:pt idx="13">
                  <c:v>2559.1312910810025</c:v>
                </c:pt>
                <c:pt idx="14">
                  <c:v>3142.2135872582094</c:v>
                </c:pt>
                <c:pt idx="15">
                  <c:v>3198.8760019464098</c:v>
                </c:pt>
                <c:pt idx="16">
                  <c:v>3394.4064516388617</c:v>
                </c:pt>
                <c:pt idx="17">
                  <c:v>3649.8181530358584</c:v>
                </c:pt>
                <c:pt idx="18">
                  <c:v>3700.3166611992956</c:v>
                </c:pt>
                <c:pt idx="19">
                  <c:v>3921.3071735066419</c:v>
                </c:pt>
                <c:pt idx="20">
                  <c:v>3891.27328549195</c:v>
                </c:pt>
                <c:pt idx="21">
                  <c:v>3804.2169073365712</c:v>
                </c:pt>
                <c:pt idx="22">
                  <c:v>3964.8403690915557</c:v>
                </c:pt>
                <c:pt idx="23">
                  <c:v>3808.2068518346982</c:v>
                </c:pt>
                <c:pt idx="24">
                  <c:v>3988.0747316814632</c:v>
                </c:pt>
                <c:pt idx="25">
                  <c:v>3916.3386140084676</c:v>
                </c:pt>
                <c:pt idx="26">
                  <c:v>4132.9101222101335</c:v>
                </c:pt>
                <c:pt idx="27">
                  <c:v>4263.90927460492</c:v>
                </c:pt>
                <c:pt idx="28">
                  <c:v>4454.1030064870747</c:v>
                </c:pt>
                <c:pt idx="29">
                  <c:v>4681.6190137835511</c:v>
                </c:pt>
                <c:pt idx="30">
                  <c:v>4741.5697986886353</c:v>
                </c:pt>
              </c:numCache>
            </c:numRef>
          </c:val>
          <c:smooth val="0"/>
          <c:extLst>
            <c:ext xmlns:c16="http://schemas.microsoft.com/office/drawing/2014/chart" uri="{C3380CC4-5D6E-409C-BE32-E72D297353CC}">
              <c16:uniqueId val="{00000001-5210-4602-9B5A-508B8E8FDCE6}"/>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QU</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'QU and NL'!$N$18</c:f>
              <c:strCache>
                <c:ptCount val="1"/>
                <c:pt idx="0">
                  <c:v>QU Rev PC</c:v>
                </c:pt>
              </c:strCache>
            </c:strRef>
          </c:tx>
          <c:spPr>
            <a:ln w="28575" cap="rnd">
              <a:solidFill>
                <a:srgbClr val="0070C0"/>
              </a:solidFill>
              <a:round/>
            </a:ln>
            <a:effectLst/>
          </c:spPr>
          <c:marker>
            <c:symbol val="none"/>
          </c:marker>
          <c:dLbls>
            <c:dLbl>
              <c:idx val="26"/>
              <c:layout>
                <c:manualLayout>
                  <c:x val="-2.082519849017311E-2"/>
                  <c:y val="-6.0018467220683311E-2"/>
                </c:manualLayout>
              </c:layout>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00-41B5-8206-39BC7B9C8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NL'!$N$23:$N$49</c:f>
              <c:numCache>
                <c:formatCode>"$"#,##0.0</c:formatCode>
                <c:ptCount val="27"/>
                <c:pt idx="0">
                  <c:v>5048.2432644555647</c:v>
                </c:pt>
                <c:pt idx="1">
                  <c:v>5281.1806928145552</c:v>
                </c:pt>
                <c:pt idx="2">
                  <c:v>5136.8192482934419</c:v>
                </c:pt>
                <c:pt idx="3">
                  <c:v>6064.3792499695173</c:v>
                </c:pt>
                <c:pt idx="4">
                  <c:v>6666.314872596864</c:v>
                </c:pt>
                <c:pt idx="5">
                  <c:v>6739.2209742941996</c:v>
                </c:pt>
                <c:pt idx="6">
                  <c:v>7217.3920962637912</c:v>
                </c:pt>
                <c:pt idx="7">
                  <c:v>7110.4717623335091</c:v>
                </c:pt>
                <c:pt idx="8">
                  <c:v>7412.2172713074706</c:v>
                </c:pt>
                <c:pt idx="9">
                  <c:v>7692.6149533811476</c:v>
                </c:pt>
                <c:pt idx="10">
                  <c:v>7994.5291998516841</c:v>
                </c:pt>
                <c:pt idx="11">
                  <c:v>8415.8269570273387</c:v>
                </c:pt>
                <c:pt idx="12">
                  <c:v>9126.0690527738079</c:v>
                </c:pt>
                <c:pt idx="13">
                  <c:v>9511.1804174743538</c:v>
                </c:pt>
                <c:pt idx="14">
                  <c:v>9440.1806660152452</c:v>
                </c:pt>
                <c:pt idx="15">
                  <c:v>10027.315698717724</c:v>
                </c:pt>
                <c:pt idx="16">
                  <c:v>10455.692227561727</c:v>
                </c:pt>
                <c:pt idx="17">
                  <c:v>10796.542708627843</c:v>
                </c:pt>
                <c:pt idx="18">
                  <c:v>10888.452079457764</c:v>
                </c:pt>
                <c:pt idx="19">
                  <c:v>11443.161859087797</c:v>
                </c:pt>
                <c:pt idx="20">
                  <c:v>11690.227662442865</c:v>
                </c:pt>
                <c:pt idx="21">
                  <c:v>12131.685958614702</c:v>
                </c:pt>
                <c:pt idx="22">
                  <c:v>12386.85259883334</c:v>
                </c:pt>
                <c:pt idx="23">
                  <c:v>12914.410401482766</c:v>
                </c:pt>
                <c:pt idx="24">
                  <c:v>13657.41231159553</c:v>
                </c:pt>
                <c:pt idx="25">
                  <c:v>13758.890424659625</c:v>
                </c:pt>
                <c:pt idx="26">
                  <c:v>14030.089668625988</c:v>
                </c:pt>
              </c:numCache>
            </c:numRef>
          </c:val>
          <c:smooth val="0"/>
          <c:extLst>
            <c:ext xmlns:c16="http://schemas.microsoft.com/office/drawing/2014/chart" uri="{C3380CC4-5D6E-409C-BE32-E72D297353CC}">
              <c16:uniqueId val="{00000000-D7EB-4761-855B-56102915A5FD}"/>
            </c:ext>
          </c:extLst>
        </c:ser>
        <c:ser>
          <c:idx val="3"/>
          <c:order val="1"/>
          <c:tx>
            <c:strRef>
              <c:f>'QU and NL'!$O$18</c:f>
              <c:strCache>
                <c:ptCount val="1"/>
                <c:pt idx="0">
                  <c:v>QU Expend PC</c:v>
                </c:pt>
              </c:strCache>
            </c:strRef>
          </c:tx>
          <c:spPr>
            <a:ln w="28575" cap="rnd">
              <a:solidFill>
                <a:srgbClr val="00B050"/>
              </a:solidFill>
              <a:prstDash val="sysDash"/>
              <a:round/>
            </a:ln>
            <a:effectLst/>
          </c:spPr>
          <c:marker>
            <c:symbol val="none"/>
          </c:marker>
          <c:dLbls>
            <c:dLbl>
              <c:idx val="26"/>
              <c:layout>
                <c:manualLayout>
                  <c:x val="-1.0412599245086555E-2"/>
                  <c:y val="6.001846722068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00-41B5-8206-39BC7B9C8953}"/>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NL'!$O$23:$O$49</c:f>
              <c:numCache>
                <c:formatCode>"$"#,##0.0</c:formatCode>
                <c:ptCount val="27"/>
                <c:pt idx="0">
                  <c:v>5857.5694381974981</c:v>
                </c:pt>
                <c:pt idx="1">
                  <c:v>5827.9157343751449</c:v>
                </c:pt>
                <c:pt idx="2">
                  <c:v>5580.043431002262</c:v>
                </c:pt>
                <c:pt idx="3">
                  <c:v>6360.889949991828</c:v>
                </c:pt>
                <c:pt idx="4">
                  <c:v>6649.0449818974539</c:v>
                </c:pt>
                <c:pt idx="5">
                  <c:v>6738.2651145324817</c:v>
                </c:pt>
                <c:pt idx="6">
                  <c:v>7030.2221667644653</c:v>
                </c:pt>
                <c:pt idx="7">
                  <c:v>7235.9379510208655</c:v>
                </c:pt>
                <c:pt idx="8">
                  <c:v>7510.0470362284586</c:v>
                </c:pt>
                <c:pt idx="9">
                  <c:v>7740.4408074233206</c:v>
                </c:pt>
                <c:pt idx="10">
                  <c:v>8082.6480456328218</c:v>
                </c:pt>
                <c:pt idx="11">
                  <c:v>8410.9464580240146</c:v>
                </c:pt>
                <c:pt idx="12">
                  <c:v>8864.9273906942635</c:v>
                </c:pt>
                <c:pt idx="13">
                  <c:v>9296.692360169387</c:v>
                </c:pt>
                <c:pt idx="14">
                  <c:v>9602.2626542484541</c:v>
                </c:pt>
                <c:pt idx="15">
                  <c:v>10402.149557434683</c:v>
                </c:pt>
                <c:pt idx="16">
                  <c:v>10757.103500721685</c:v>
                </c:pt>
                <c:pt idx="17">
                  <c:v>11019.82902362439</c:v>
                </c:pt>
                <c:pt idx="18">
                  <c:v>11199.487107567165</c:v>
                </c:pt>
                <c:pt idx="19">
                  <c:v>11652.084794495526</c:v>
                </c:pt>
                <c:pt idx="20">
                  <c:v>11673.66357336363</c:v>
                </c:pt>
                <c:pt idx="21">
                  <c:v>11690.251816130807</c:v>
                </c:pt>
                <c:pt idx="22">
                  <c:v>11862.692696657297</c:v>
                </c:pt>
                <c:pt idx="23">
                  <c:v>12328.8754846597</c:v>
                </c:pt>
                <c:pt idx="24">
                  <c:v>12671.90193267155</c:v>
                </c:pt>
                <c:pt idx="25">
                  <c:v>13451.893108945349</c:v>
                </c:pt>
                <c:pt idx="26">
                  <c:v>13818.30064734434</c:v>
                </c:pt>
              </c:numCache>
            </c:numRef>
          </c:val>
          <c:smooth val="0"/>
          <c:extLst>
            <c:ext xmlns:c16="http://schemas.microsoft.com/office/drawing/2014/chart" uri="{C3380CC4-5D6E-409C-BE32-E72D297353CC}">
              <c16:uniqueId val="{00000001-D7EB-4761-855B-56102915A5FD}"/>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QU</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'QU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2.5300442757748261E-3"/>
                  <c:y val="-8.771929824561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D-48C7-A742-6199A24C56D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3D03-4444-AD93-7ACB58F661FB}"/>
            </c:ext>
          </c:extLst>
        </c:ser>
        <c:dLbls>
          <c:showLegendKey val="0"/>
          <c:showVal val="0"/>
          <c:showCatName val="0"/>
          <c:showSerName val="0"/>
          <c:showPercent val="0"/>
          <c:showBubbleSize val="0"/>
        </c:dLbls>
        <c:marker val="1"/>
        <c:smooth val="0"/>
        <c:axId val="132292992"/>
        <c:axId val="132294528"/>
      </c:lineChart>
      <c:lineChart>
        <c:grouping val="standard"/>
        <c:varyColors val="0"/>
        <c:ser>
          <c:idx val="3"/>
          <c:order val="1"/>
          <c:tx>
            <c:strRef>
              <c:f>'QU and NL'!$O$18</c:f>
              <c:strCache>
                <c:ptCount val="1"/>
                <c:pt idx="0">
                  <c:v>QU Expend PC</c:v>
                </c:pt>
              </c:strCache>
            </c:strRef>
          </c:tx>
          <c:spPr>
            <a:ln w="28575" cap="rnd">
              <a:solidFill>
                <a:srgbClr val="0070C0"/>
              </a:solidFill>
              <a:prstDash val="sysDash"/>
              <a:round/>
            </a:ln>
            <a:effectLst/>
          </c:spPr>
          <c:marker>
            <c:symbol val="none"/>
          </c:marker>
          <c:dLbls>
            <c:dLbl>
              <c:idx val="26"/>
              <c:layout>
                <c:manualLayout>
                  <c:x val="0"/>
                  <c:y val="5.5401662049861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8D-48C7-A742-6199A24C56D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NL'!$O$23:$O$49</c:f>
              <c:numCache>
                <c:formatCode>"$"#,##0.0</c:formatCode>
                <c:ptCount val="27"/>
                <c:pt idx="0">
                  <c:v>5857.5694381974981</c:v>
                </c:pt>
                <c:pt idx="1">
                  <c:v>5827.9157343751449</c:v>
                </c:pt>
                <c:pt idx="2">
                  <c:v>5580.043431002262</c:v>
                </c:pt>
                <c:pt idx="3">
                  <c:v>6360.889949991828</c:v>
                </c:pt>
                <c:pt idx="4">
                  <c:v>6649.0449818974539</c:v>
                </c:pt>
                <c:pt idx="5">
                  <c:v>6738.2651145324817</c:v>
                </c:pt>
                <c:pt idx="6">
                  <c:v>7030.2221667644653</c:v>
                </c:pt>
                <c:pt idx="7">
                  <c:v>7235.9379510208655</c:v>
                </c:pt>
                <c:pt idx="8">
                  <c:v>7510.0470362284586</c:v>
                </c:pt>
                <c:pt idx="9">
                  <c:v>7740.4408074233206</c:v>
                </c:pt>
                <c:pt idx="10">
                  <c:v>8082.6480456328218</c:v>
                </c:pt>
                <c:pt idx="11">
                  <c:v>8410.9464580240146</c:v>
                </c:pt>
                <c:pt idx="12">
                  <c:v>8864.9273906942635</c:v>
                </c:pt>
                <c:pt idx="13">
                  <c:v>9296.692360169387</c:v>
                </c:pt>
                <c:pt idx="14">
                  <c:v>9602.2626542484541</c:v>
                </c:pt>
                <c:pt idx="15">
                  <c:v>10402.149557434683</c:v>
                </c:pt>
                <c:pt idx="16">
                  <c:v>10757.103500721685</c:v>
                </c:pt>
                <c:pt idx="17">
                  <c:v>11019.82902362439</c:v>
                </c:pt>
                <c:pt idx="18">
                  <c:v>11199.487107567165</c:v>
                </c:pt>
                <c:pt idx="19">
                  <c:v>11652.084794495526</c:v>
                </c:pt>
                <c:pt idx="20">
                  <c:v>11673.66357336363</c:v>
                </c:pt>
                <c:pt idx="21">
                  <c:v>11690.251816130807</c:v>
                </c:pt>
                <c:pt idx="22">
                  <c:v>11862.692696657297</c:v>
                </c:pt>
                <c:pt idx="23">
                  <c:v>12328.8754846597</c:v>
                </c:pt>
                <c:pt idx="24">
                  <c:v>12671.90193267155</c:v>
                </c:pt>
                <c:pt idx="25">
                  <c:v>13451.893108945349</c:v>
                </c:pt>
                <c:pt idx="26">
                  <c:v>13818.30064734434</c:v>
                </c:pt>
              </c:numCache>
            </c:numRef>
          </c:val>
          <c:smooth val="0"/>
          <c:extLst>
            <c:ext xmlns:c16="http://schemas.microsoft.com/office/drawing/2014/chart" uri="{C3380CC4-5D6E-409C-BE32-E72D297353CC}">
              <c16:uniqueId val="{00000001-3D03-4444-AD93-7ACB58F661FB}"/>
            </c:ext>
          </c:extLst>
        </c:ser>
        <c:dLbls>
          <c:showLegendKey val="0"/>
          <c:showVal val="0"/>
          <c:showCatName val="0"/>
          <c:showSerName val="0"/>
          <c:showPercent val="0"/>
          <c:showBubbleSize val="0"/>
        </c:dLbls>
        <c:marker val="1"/>
        <c:smooth val="0"/>
        <c:axId val="709035712"/>
        <c:axId val="7090429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valAx>
        <c:axId val="709042928"/>
        <c:scaling>
          <c:orientation val="minMax"/>
        </c:scaling>
        <c:delete val="0"/>
        <c:axPos val="r"/>
        <c:numFmt formatCode="&quot;$&quot;#,##0.0" sourceLinked="1"/>
        <c:majorTickMark val="out"/>
        <c:minorTickMark val="none"/>
        <c:tickLblPos val="nextTo"/>
        <c:crossAx val="709035712"/>
        <c:crosses val="max"/>
        <c:crossBetween val="between"/>
      </c:valAx>
      <c:catAx>
        <c:axId val="709035712"/>
        <c:scaling>
          <c:orientation val="minMax"/>
        </c:scaling>
        <c:delete val="1"/>
        <c:axPos val="b"/>
        <c:numFmt formatCode="General" sourceLinked="1"/>
        <c:majorTickMark val="out"/>
        <c:minorTickMark val="none"/>
        <c:tickLblPos val="nextTo"/>
        <c:crossAx val="709042928"/>
        <c:auto val="1"/>
        <c:lblAlgn val="ctr"/>
        <c:lblOffset val="100"/>
        <c:noMultiLvlLbl val="0"/>
      </c:cat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QU</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'QU and NL'!$L$18</c:f>
              <c:strCache>
                <c:ptCount val="1"/>
                <c:pt idx="0">
                  <c:v>NL Rev PC</c:v>
                </c:pt>
              </c:strCache>
            </c:strRef>
          </c:tx>
          <c:spPr>
            <a:ln w="28575" cap="rnd">
              <a:solidFill>
                <a:srgbClr val="FF0000"/>
              </a:solidFill>
              <a:round/>
            </a:ln>
            <a:effectLst/>
          </c:spPr>
          <c:marker>
            <c:symbol val="none"/>
          </c:marker>
          <c:dLbls>
            <c:dLbl>
              <c:idx val="26"/>
              <c:layout>
                <c:manualLayout>
                  <c:x val="-7.2437522636727598E-3"/>
                  <c:y val="9.2592592592592587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3D-4CD2-B413-CC89BC4654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83BF-406A-93A7-A91663589E57}"/>
            </c:ext>
          </c:extLst>
        </c:ser>
        <c:ser>
          <c:idx val="1"/>
          <c:order val="1"/>
          <c:tx>
            <c:strRef>
              <c:f>'QU and NL'!$N$18</c:f>
              <c:strCache>
                <c:ptCount val="1"/>
                <c:pt idx="0">
                  <c:v>QU Rev PC</c:v>
                </c:pt>
              </c:strCache>
            </c:strRef>
          </c:tx>
          <c:spPr>
            <a:ln w="28575" cap="rnd">
              <a:solidFill>
                <a:srgbClr val="0070C0"/>
              </a:solidFill>
              <a:round/>
            </a:ln>
            <a:effectLst/>
          </c:spPr>
          <c:marker>
            <c:symbol val="none"/>
          </c:marker>
          <c:dLbls>
            <c:dLbl>
              <c:idx val="26"/>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3D-4CD2-B413-CC89BC4654F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NL'!$N$23:$N$49</c:f>
              <c:numCache>
                <c:formatCode>"$"#,##0.0</c:formatCode>
                <c:ptCount val="27"/>
                <c:pt idx="0">
                  <c:v>5048.2432644555647</c:v>
                </c:pt>
                <c:pt idx="1">
                  <c:v>5281.1806928145552</c:v>
                </c:pt>
                <c:pt idx="2">
                  <c:v>5136.8192482934419</c:v>
                </c:pt>
                <c:pt idx="3">
                  <c:v>6064.3792499695173</c:v>
                </c:pt>
                <c:pt idx="4">
                  <c:v>6666.314872596864</c:v>
                </c:pt>
                <c:pt idx="5">
                  <c:v>6739.2209742941996</c:v>
                </c:pt>
                <c:pt idx="6">
                  <c:v>7217.3920962637912</c:v>
                </c:pt>
                <c:pt idx="7">
                  <c:v>7110.4717623335091</c:v>
                </c:pt>
                <c:pt idx="8">
                  <c:v>7412.2172713074706</c:v>
                </c:pt>
                <c:pt idx="9">
                  <c:v>7692.6149533811476</c:v>
                </c:pt>
                <c:pt idx="10">
                  <c:v>7994.5291998516841</c:v>
                </c:pt>
                <c:pt idx="11">
                  <c:v>8415.8269570273387</c:v>
                </c:pt>
                <c:pt idx="12">
                  <c:v>9126.0690527738079</c:v>
                </c:pt>
                <c:pt idx="13">
                  <c:v>9511.1804174743538</c:v>
                </c:pt>
                <c:pt idx="14">
                  <c:v>9440.1806660152452</c:v>
                </c:pt>
                <c:pt idx="15">
                  <c:v>10027.315698717724</c:v>
                </c:pt>
                <c:pt idx="16">
                  <c:v>10455.692227561727</c:v>
                </c:pt>
                <c:pt idx="17">
                  <c:v>10796.542708627843</c:v>
                </c:pt>
                <c:pt idx="18">
                  <c:v>10888.452079457764</c:v>
                </c:pt>
                <c:pt idx="19">
                  <c:v>11443.161859087797</c:v>
                </c:pt>
                <c:pt idx="20">
                  <c:v>11690.227662442865</c:v>
                </c:pt>
                <c:pt idx="21">
                  <c:v>12131.685958614702</c:v>
                </c:pt>
                <c:pt idx="22">
                  <c:v>12386.85259883334</c:v>
                </c:pt>
                <c:pt idx="23">
                  <c:v>12914.410401482766</c:v>
                </c:pt>
                <c:pt idx="24">
                  <c:v>13657.41231159553</c:v>
                </c:pt>
                <c:pt idx="25">
                  <c:v>13758.890424659625</c:v>
                </c:pt>
                <c:pt idx="26">
                  <c:v>14030.089668625988</c:v>
                </c:pt>
              </c:numCache>
            </c:numRef>
          </c:val>
          <c:smooth val="0"/>
          <c:extLst>
            <c:ext xmlns:c16="http://schemas.microsoft.com/office/drawing/2014/chart" uri="{C3380CC4-5D6E-409C-BE32-E72D297353CC}">
              <c16:uniqueId val="{00000001-83BF-406A-93A7-A91663589E57}"/>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91472472823487"/>
          <c:y val="0.14685185185185184"/>
          <c:w val="0.83452984368856731"/>
          <c:h val="0.60619568387284928"/>
        </c:manualLayout>
      </c:layout>
      <c:barChart>
        <c:barDir val="col"/>
        <c:grouping val="clustered"/>
        <c:varyColors val="0"/>
        <c:ser>
          <c:idx val="0"/>
          <c:order val="0"/>
          <c:tx>
            <c:strRef>
              <c:f>summary!$AN$12</c:f>
              <c:strCache>
                <c:ptCount val="1"/>
                <c:pt idx="0">
                  <c:v>Net Debt Per Capta (10 Year Ave)</c:v>
                </c:pt>
              </c:strCache>
            </c:strRef>
          </c:tx>
          <c:spPr>
            <a:solidFill>
              <a:schemeClr val="accent1"/>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7-002C-4575-9D35-F11A9193B083}"/>
              </c:ext>
            </c:extLst>
          </c:dPt>
          <c:dPt>
            <c:idx val="10"/>
            <c:invertIfNegative val="0"/>
            <c:bubble3D val="0"/>
            <c:spPr>
              <a:solidFill>
                <a:srgbClr val="FF0000"/>
              </a:solidFill>
              <a:ln>
                <a:noFill/>
              </a:ln>
              <a:effectLst/>
            </c:spPr>
            <c:extLst>
              <c:ext xmlns:c16="http://schemas.microsoft.com/office/drawing/2014/chart" uri="{C3380CC4-5D6E-409C-BE32-E72D297353CC}">
                <c16:uniqueId val="{00000006-002C-4575-9D35-F11A9193B08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summary!$AO$11:$AY$11</c:f>
              <c:strCache>
                <c:ptCount val="11"/>
                <c:pt idx="0">
                  <c:v>AB</c:v>
                </c:pt>
                <c:pt idx="1">
                  <c:v>SK</c:v>
                </c:pt>
                <c:pt idx="2">
                  <c:v>BC</c:v>
                </c:pt>
                <c:pt idx="3">
                  <c:v>PE</c:v>
                </c:pt>
                <c:pt idx="4">
                  <c:v>NS</c:v>
                </c:pt>
                <c:pt idx="5">
                  <c:v>MN</c:v>
                </c:pt>
                <c:pt idx="6">
                  <c:v>ROC</c:v>
                </c:pt>
                <c:pt idx="7">
                  <c:v>NB</c:v>
                </c:pt>
                <c:pt idx="8">
                  <c:v>QU</c:v>
                </c:pt>
                <c:pt idx="9">
                  <c:v>ON</c:v>
                </c:pt>
                <c:pt idx="10">
                  <c:v>NL</c:v>
                </c:pt>
              </c:strCache>
            </c:strRef>
          </c:cat>
          <c:val>
            <c:numRef>
              <c:f>summary!$AO$12:$AY$12</c:f>
              <c:numCache>
                <c:formatCode>"$"#,##0</c:formatCode>
                <c:ptCount val="11"/>
                <c:pt idx="0">
                  <c:v>1596.0120907736211</c:v>
                </c:pt>
                <c:pt idx="1">
                  <c:v>7663.3444476362156</c:v>
                </c:pt>
                <c:pt idx="2">
                  <c:v>8728.6301518439614</c:v>
                </c:pt>
                <c:pt idx="3">
                  <c:v>14323.76080195662</c:v>
                </c:pt>
                <c:pt idx="4">
                  <c:v>15537.662629993409</c:v>
                </c:pt>
                <c:pt idx="5">
                  <c:v>16282.085973450603</c:v>
                </c:pt>
                <c:pt idx="6">
                  <c:v>16872.345055198512</c:v>
                </c:pt>
                <c:pt idx="7">
                  <c:v>16892.832063215388</c:v>
                </c:pt>
                <c:pt idx="8">
                  <c:v>21751.537382279406</c:v>
                </c:pt>
                <c:pt idx="9">
                  <c:v>22208.772048504099</c:v>
                </c:pt>
                <c:pt idx="10">
                  <c:v>23284.422240982134</c:v>
                </c:pt>
              </c:numCache>
            </c:numRef>
          </c:val>
          <c:extLst>
            <c:ext xmlns:c16="http://schemas.microsoft.com/office/drawing/2014/chart" uri="{C3380CC4-5D6E-409C-BE32-E72D297353CC}">
              <c16:uniqueId val="{00000004-002C-4575-9D35-F11A9193B083}"/>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zPerson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'QU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20-482E-9C8D-663DA227BCDF}"/>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6852-4B96-BBDF-BED4E62B7662}"/>
            </c:ext>
          </c:extLst>
        </c:ser>
        <c:ser>
          <c:idx val="2"/>
          <c:order val="1"/>
          <c:tx>
            <c:strRef>
              <c:f>'QU and NL'!$M$18</c:f>
              <c:strCache>
                <c:ptCount val="1"/>
                <c:pt idx="0">
                  <c:v>NL Expend PC</c:v>
                </c:pt>
              </c:strCache>
            </c:strRef>
          </c:tx>
          <c:spPr>
            <a:ln w="28575" cap="rnd">
              <a:solidFill>
                <a:srgbClr val="00B05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20-482E-9C8D-663DA227BCDF}"/>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6852-4B96-BBDF-BED4E62B7662}"/>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QU</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'QU and NL'!$G$18</c:f>
              <c:strCache>
                <c:ptCount val="1"/>
                <c:pt idx="0">
                  <c:v>NL Net Debt PC</c:v>
                </c:pt>
              </c:strCache>
            </c:strRef>
          </c:tx>
          <c:spPr>
            <a:ln w="28575" cap="rnd">
              <a:solidFill>
                <a:srgbClr val="FF0000"/>
              </a:solidFill>
              <a:round/>
            </a:ln>
            <a:effectLst/>
          </c:spPr>
          <c:marker>
            <c:symbol val="none"/>
          </c:marker>
          <c:dLbls>
            <c:dLbl>
              <c:idx val="26"/>
              <c:layout>
                <c:manualLayout>
                  <c:x val="-1.0936132983377078E-7"/>
                  <c:y val="-4.6296296296296315E-2"/>
                </c:manualLayout>
              </c:layout>
              <c:spPr>
                <a:noFill/>
                <a:ln>
                  <a:noFill/>
                </a:ln>
                <a:effectLst/>
              </c:spPr>
              <c:txPr>
                <a:bodyPr wrap="square" lIns="38100" tIns="19050" rIns="38100" bIns="19050" anchor="ctr">
                  <a:no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71804461942257"/>
                      <c:h val="6.8356663750364532E-2"/>
                    </c:manualLayout>
                  </c15:layout>
                </c:ext>
                <c:ext xmlns:c16="http://schemas.microsoft.com/office/drawing/2014/chart" uri="{C3380CC4-5D6E-409C-BE32-E72D297353CC}">
                  <c16:uniqueId val="{00000002-696D-46D8-8983-D374161B306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6384-46FB-956F-782DAAFDA441}"/>
            </c:ext>
          </c:extLst>
        </c:ser>
        <c:ser>
          <c:idx val="1"/>
          <c:order val="1"/>
          <c:tx>
            <c:strRef>
              <c:f>'QU and NL'!$Y$18</c:f>
              <c:strCache>
                <c:ptCount val="1"/>
                <c:pt idx="0">
                  <c:v>QU Net Debt PC</c:v>
                </c:pt>
              </c:strCache>
            </c:strRef>
          </c:tx>
          <c:spPr>
            <a:ln w="28575" cap="rnd">
              <a:solidFill>
                <a:srgbClr val="0070C0"/>
              </a:solidFill>
              <a:round/>
            </a:ln>
            <a:effectLst/>
          </c:spPr>
          <c:marker>
            <c:symbol val="none"/>
          </c:marker>
          <c:dLbls>
            <c:dLbl>
              <c:idx val="26"/>
              <c:layout>
                <c:manualLayout>
                  <c:x val="0"/>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6D-46D8-8983-D374161B3063}"/>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NL'!$Y$23:$Y$49</c:f>
              <c:numCache>
                <c:formatCode>"$"#,##0.0</c:formatCode>
                <c:ptCount val="27"/>
                <c:pt idx="0">
                  <c:v>8019.1557675508457</c:v>
                </c:pt>
                <c:pt idx="1">
                  <c:v>8536.1034206054701</c:v>
                </c:pt>
                <c:pt idx="2">
                  <c:v>8946.3117800625569</c:v>
                </c:pt>
                <c:pt idx="3">
                  <c:v>12178.933004115272</c:v>
                </c:pt>
                <c:pt idx="4">
                  <c:v>12172.53169059209</c:v>
                </c:pt>
                <c:pt idx="5">
                  <c:v>12175.195439183422</c:v>
                </c:pt>
                <c:pt idx="6">
                  <c:v>11989.749557935074</c:v>
                </c:pt>
                <c:pt idx="7">
                  <c:v>12542.833250973614</c:v>
                </c:pt>
                <c:pt idx="8">
                  <c:v>12847.010104685911</c:v>
                </c:pt>
                <c:pt idx="9">
                  <c:v>12961.741587826369</c:v>
                </c:pt>
                <c:pt idx="10">
                  <c:v>13143.775186529283</c:v>
                </c:pt>
                <c:pt idx="11">
                  <c:v>13808.250734185336</c:v>
                </c:pt>
                <c:pt idx="12">
                  <c:v>16286.565565228877</c:v>
                </c:pt>
                <c:pt idx="13">
                  <c:v>16207.6275592975</c:v>
                </c:pt>
                <c:pt idx="14">
                  <c:v>17295.230408951666</c:v>
                </c:pt>
                <c:pt idx="15">
                  <c:v>19329.187636857387</c:v>
                </c:pt>
                <c:pt idx="16">
                  <c:v>20094.042839495974</c:v>
                </c:pt>
                <c:pt idx="17">
                  <c:v>20942.458067629279</c:v>
                </c:pt>
                <c:pt idx="18">
                  <c:v>22265.532149396739</c:v>
                </c:pt>
                <c:pt idx="19">
                  <c:v>22501.233234179792</c:v>
                </c:pt>
                <c:pt idx="20">
                  <c:v>22615.705947470156</c:v>
                </c:pt>
                <c:pt idx="21">
                  <c:v>22413.927610615352</c:v>
                </c:pt>
                <c:pt idx="22">
                  <c:v>21840.59674919922</c:v>
                </c:pt>
                <c:pt idx="23">
                  <c:v>21031.961509805653</c:v>
                </c:pt>
                <c:pt idx="24">
                  <c:v>20538.369561155087</c:v>
                </c:pt>
                <c:pt idx="25">
                  <c:v>20150.433389639697</c:v>
                </c:pt>
                <c:pt idx="26">
                  <c:v>23215.15560370309</c:v>
                </c:pt>
              </c:numCache>
            </c:numRef>
          </c:val>
          <c:smooth val="0"/>
          <c:extLst>
            <c:ext xmlns:c16="http://schemas.microsoft.com/office/drawing/2014/chart" uri="{C3380CC4-5D6E-409C-BE32-E72D297353CC}">
              <c16:uniqueId val="{00000001-6384-46FB-956F-782DAAFDA441}"/>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QU</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'QU and NL'!$F$18</c:f>
              <c:strCache>
                <c:ptCount val="1"/>
                <c:pt idx="0">
                  <c:v>NL Deficit PC</c:v>
                </c:pt>
              </c:strCache>
            </c:strRef>
          </c:tx>
          <c:spPr>
            <a:ln w="28575" cap="rnd">
              <a:solidFill>
                <a:srgbClr val="FF0000"/>
              </a:solidFill>
              <a:round/>
            </a:ln>
            <a:effectLst/>
          </c:spPr>
          <c:marker>
            <c:symbol val="none"/>
          </c:marker>
          <c:dLbls>
            <c:dLbl>
              <c:idx val="26"/>
              <c:layout>
                <c:manualLayout>
                  <c:x val="-2.7835768963117608E-3"/>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CC-4F17-86C7-A81567A59B8E}"/>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E36C-484F-81B2-4455C063D6BC}"/>
            </c:ext>
          </c:extLst>
        </c:ser>
        <c:ser>
          <c:idx val="1"/>
          <c:order val="1"/>
          <c:tx>
            <c:strRef>
              <c:f>'QU and NL'!$X$18</c:f>
              <c:strCache>
                <c:ptCount val="1"/>
                <c:pt idx="0">
                  <c:v>QU Deficit PC</c:v>
                </c:pt>
              </c:strCache>
            </c:strRef>
          </c:tx>
          <c:spPr>
            <a:ln w="28575" cap="rnd">
              <a:solidFill>
                <a:srgbClr val="0070C0"/>
              </a:solidFill>
              <a:round/>
            </a:ln>
            <a:effectLst/>
          </c:spPr>
          <c:marker>
            <c:symbol val="none"/>
          </c:marker>
          <c:dLbls>
            <c:dLbl>
              <c:idx val="26"/>
              <c:layout>
                <c:manualLayout>
                  <c:x val="-6.123869171885883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CC-4F17-86C7-A81567A59B8E}"/>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NL'!$X$23:$X$49</c:f>
              <c:numCache>
                <c:formatCode>"$"#,##0.0</c:formatCode>
                <c:ptCount val="27"/>
                <c:pt idx="0">
                  <c:v>-809.32617374193308</c:v>
                </c:pt>
                <c:pt idx="1">
                  <c:v>-546.73504156058982</c:v>
                </c:pt>
                <c:pt idx="2">
                  <c:v>-443.22418270882008</c:v>
                </c:pt>
                <c:pt idx="3">
                  <c:v>-296.51070002231046</c:v>
                </c:pt>
                <c:pt idx="4">
                  <c:v>17.269890699410013</c:v>
                </c:pt>
                <c:pt idx="5">
                  <c:v>0.95585976171781639</c:v>
                </c:pt>
                <c:pt idx="6">
                  <c:v>187.16992949932654</c:v>
                </c:pt>
                <c:pt idx="7">
                  <c:v>-125.46618868735732</c:v>
                </c:pt>
                <c:pt idx="8">
                  <c:v>-97.829764920987671</c:v>
                </c:pt>
                <c:pt idx="9">
                  <c:v>-47.825854042173049</c:v>
                </c:pt>
                <c:pt idx="10">
                  <c:v>-88.118845781137736</c:v>
                </c:pt>
                <c:pt idx="11">
                  <c:v>4.88049900332296</c:v>
                </c:pt>
                <c:pt idx="12">
                  <c:v>261.14166207954457</c:v>
                </c:pt>
                <c:pt idx="13">
                  <c:v>214.48805730496926</c:v>
                </c:pt>
                <c:pt idx="14">
                  <c:v>-162.08198823320842</c:v>
                </c:pt>
                <c:pt idx="15">
                  <c:v>-374.83385871695901</c:v>
                </c:pt>
                <c:pt idx="16">
                  <c:v>-301.41127315995669</c:v>
                </c:pt>
                <c:pt idx="17">
                  <c:v>-223.2863149965483</c:v>
                </c:pt>
                <c:pt idx="18">
                  <c:v>-311.03502810940421</c:v>
                </c:pt>
                <c:pt idx="19">
                  <c:v>-208.92293540772667</c:v>
                </c:pt>
                <c:pt idx="20">
                  <c:v>16.56408907923517</c:v>
                </c:pt>
                <c:pt idx="21">
                  <c:v>441.4341424838932</c:v>
                </c:pt>
                <c:pt idx="22">
                  <c:v>524.15990217604462</c:v>
                </c:pt>
                <c:pt idx="23">
                  <c:v>585.53491682306742</c:v>
                </c:pt>
                <c:pt idx="24">
                  <c:v>985.51037892397983</c:v>
                </c:pt>
                <c:pt idx="25">
                  <c:v>306.99731571427515</c:v>
                </c:pt>
                <c:pt idx="26">
                  <c:v>-727.73320087967079</c:v>
                </c:pt>
              </c:numCache>
            </c:numRef>
          </c:val>
          <c:smooth val="0"/>
          <c:extLst>
            <c:ext xmlns:c16="http://schemas.microsoft.com/office/drawing/2014/chart" uri="{C3380CC4-5D6E-409C-BE32-E72D297353CC}">
              <c16:uniqueId val="{00000001-E36C-484F-81B2-4455C063D6BC}"/>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QU</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'QU and NL'!$D$18</c:f>
              <c:strCache>
                <c:ptCount val="1"/>
                <c:pt idx="0">
                  <c:v>NL Debt Charge PC</c:v>
                </c:pt>
              </c:strCache>
            </c:strRef>
          </c:tx>
          <c:spPr>
            <a:ln w="28575" cap="rnd">
              <a:solidFill>
                <a:srgbClr val="FF0000"/>
              </a:solidFill>
              <a:round/>
            </a:ln>
            <a:effectLst/>
          </c:spPr>
          <c:marker>
            <c:symbol val="none"/>
          </c:marker>
          <c:dLbls>
            <c:dLbl>
              <c:idx val="26"/>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9A-44B9-A333-B244F30C4A3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0760-43F1-83D5-CA81C7FE1EBC}"/>
            </c:ext>
          </c:extLst>
        </c:ser>
        <c:ser>
          <c:idx val="1"/>
          <c:order val="1"/>
          <c:tx>
            <c:strRef>
              <c:f>'QU and NL'!$V$18</c:f>
              <c:strCache>
                <c:ptCount val="1"/>
                <c:pt idx="0">
                  <c:v>QU Debt Charge PC</c:v>
                </c:pt>
              </c:strCache>
            </c:strRef>
          </c:tx>
          <c:spPr>
            <a:ln w="28575" cap="rnd">
              <a:solidFill>
                <a:srgbClr val="0070C0"/>
              </a:solidFill>
              <a:round/>
            </a:ln>
            <a:effectLst/>
          </c:spPr>
          <c:marker>
            <c:symbol val="none"/>
          </c:marker>
          <c:dLbls>
            <c:dLbl>
              <c:idx val="26"/>
              <c:layout>
                <c:manualLayout>
                  <c:x val="-1.8271991647089533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9A-44B9-A333-B244F30C4A3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NL'!$V$23:$V$49</c:f>
              <c:numCache>
                <c:formatCode>"$"#,##0.0</c:formatCode>
                <c:ptCount val="27"/>
                <c:pt idx="0">
                  <c:v>817.80734477753811</c:v>
                </c:pt>
                <c:pt idx="1">
                  <c:v>835.82448461530248</c:v>
                </c:pt>
                <c:pt idx="2">
                  <c:v>807.93200179331916</c:v>
                </c:pt>
                <c:pt idx="3">
                  <c:v>1009.2635881148834</c:v>
                </c:pt>
                <c:pt idx="4">
                  <c:v>985.06908298936332</c:v>
                </c:pt>
                <c:pt idx="5">
                  <c:v>1006.7934318779231</c:v>
                </c:pt>
                <c:pt idx="6">
                  <c:v>1033.8522031749294</c:v>
                </c:pt>
                <c:pt idx="7">
                  <c:v>981.69180609795421</c:v>
                </c:pt>
                <c:pt idx="8">
                  <c:v>958.40918051714857</c:v>
                </c:pt>
                <c:pt idx="9">
                  <c:v>967.33801429993036</c:v>
                </c:pt>
                <c:pt idx="10">
                  <c:v>988.55012383086603</c:v>
                </c:pt>
                <c:pt idx="11">
                  <c:v>997.072755841034</c:v>
                </c:pt>
                <c:pt idx="12">
                  <c:v>1142.9697532964713</c:v>
                </c:pt>
                <c:pt idx="13">
                  <c:v>1137.6966530503582</c:v>
                </c:pt>
                <c:pt idx="14">
                  <c:v>1047.6062371416674</c:v>
                </c:pt>
                <c:pt idx="15">
                  <c:v>1008.3540777525268</c:v>
                </c:pt>
                <c:pt idx="16">
                  <c:v>1133.1298281766574</c:v>
                </c:pt>
                <c:pt idx="17">
                  <c:v>1179.6211026048072</c:v>
                </c:pt>
                <c:pt idx="18">
                  <c:v>1215.8192291624464</c:v>
                </c:pt>
                <c:pt idx="19">
                  <c:v>1300.4011246752218</c:v>
                </c:pt>
                <c:pt idx="20">
                  <c:v>1249.7361620737654</c:v>
                </c:pt>
                <c:pt idx="21">
                  <c:v>1212.4902118883883</c:v>
                </c:pt>
                <c:pt idx="22">
                  <c:v>1132.1950019034141</c:v>
                </c:pt>
                <c:pt idx="23">
                  <c:v>1098.0417758612843</c:v>
                </c:pt>
                <c:pt idx="24">
                  <c:v>1038.1185416636415</c:v>
                </c:pt>
                <c:pt idx="25">
                  <c:v>902.87792928075703</c:v>
                </c:pt>
                <c:pt idx="26">
                  <c:v>893.92227319594178</c:v>
                </c:pt>
              </c:numCache>
            </c:numRef>
          </c:val>
          <c:smooth val="0"/>
          <c:extLst>
            <c:ext xmlns:c16="http://schemas.microsoft.com/office/drawing/2014/chart" uri="{C3380CC4-5D6E-409C-BE32-E72D297353CC}">
              <c16:uniqueId val="{00000001-0760-43F1-83D5-CA81C7FE1EBC}"/>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QU</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'QU and NL'!$AW$18</c:f>
              <c:strCache>
                <c:ptCount val="1"/>
                <c:pt idx="0">
                  <c:v>NL Net Debt/Total Revenue</c:v>
                </c:pt>
              </c:strCache>
            </c:strRef>
          </c:tx>
          <c:spPr>
            <a:ln>
              <a:solidFill>
                <a:srgbClr val="FF0000"/>
              </a:solidFill>
            </a:ln>
          </c:spPr>
          <c:marker>
            <c:symbol val="none"/>
          </c:marker>
          <c:dLbls>
            <c:dLbl>
              <c:idx val="26"/>
              <c:layout>
                <c:manualLayout>
                  <c:x val="-2.8320589068253658E-3"/>
                  <c:y val="-5.7092665788318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49-46DB-B7D1-88BA4E202A42}"/>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396E-4A1C-A7E0-A942DBF1E8F4}"/>
            </c:ext>
          </c:extLst>
        </c:ser>
        <c:ser>
          <c:idx val="1"/>
          <c:order val="1"/>
          <c:tx>
            <c:strRef>
              <c:f>'QU and NL'!$AX$18</c:f>
              <c:strCache>
                <c:ptCount val="1"/>
                <c:pt idx="0">
                  <c:v>QU Net Debt/Total Revenue</c:v>
                </c:pt>
              </c:strCache>
            </c:strRef>
          </c:tx>
          <c:spPr>
            <a:ln>
              <a:solidFill>
                <a:srgbClr val="0070C0"/>
              </a:solidFill>
            </a:ln>
          </c:spPr>
          <c:marker>
            <c:symbol val="none"/>
          </c:marker>
          <c:dLbls>
            <c:dLbl>
              <c:idx val="26"/>
              <c:layout>
                <c:manualLayout>
                  <c:x val="0"/>
                  <c:y val="7.905138339920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49-46DB-B7D1-88BA4E202A42}"/>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NL'!$AX$23:$AX$49</c:f>
              <c:numCache>
                <c:formatCode>0.0%</c:formatCode>
                <c:ptCount val="27"/>
                <c:pt idx="0">
                  <c:v>1.5885042276019719</c:v>
                </c:pt>
                <c:pt idx="1">
                  <c:v>1.6163248177096994</c:v>
                </c:pt>
                <c:pt idx="2">
                  <c:v>1.7416053296083382</c:v>
                </c:pt>
                <c:pt idx="3">
                  <c:v>2.0082736422159759</c:v>
                </c:pt>
                <c:pt idx="4">
                  <c:v>1.8259761087238111</c:v>
                </c:pt>
                <c:pt idx="5">
                  <c:v>1.8066176321601524</c:v>
                </c:pt>
                <c:pt idx="6">
                  <c:v>1.6612301781611361</c:v>
                </c:pt>
                <c:pt idx="7">
                  <c:v>1.7639945238819592</c:v>
                </c:pt>
                <c:pt idx="8">
                  <c:v>1.7332209289676928</c:v>
                </c:pt>
                <c:pt idx="9">
                  <c:v>1.6849591025128945</c:v>
                </c:pt>
                <c:pt idx="10">
                  <c:v>1.6440962135422719</c:v>
                </c:pt>
                <c:pt idx="11">
                  <c:v>1.6407479389360835</c:v>
                </c:pt>
                <c:pt idx="12">
                  <c:v>1.7846200232594869</c:v>
                </c:pt>
                <c:pt idx="13">
                  <c:v>1.7040605737559282</c:v>
                </c:pt>
                <c:pt idx="14">
                  <c:v>1.8320868022382968</c:v>
                </c:pt>
                <c:pt idx="15">
                  <c:v>1.927653244160765</c:v>
                </c:pt>
                <c:pt idx="16">
                  <c:v>1.9218280724184931</c:v>
                </c:pt>
                <c:pt idx="17">
                  <c:v>1.93973743566017</c:v>
                </c:pt>
                <c:pt idx="18">
                  <c:v>2.0448757993253297</c:v>
                </c:pt>
                <c:pt idx="19">
                  <c:v>1.9663475454828092</c:v>
                </c:pt>
                <c:pt idx="20">
                  <c:v>1.9345821655918236</c:v>
                </c:pt>
                <c:pt idx="21">
                  <c:v>1.8475525732430651</c:v>
                </c:pt>
                <c:pt idx="22">
                  <c:v>1.7632079315496401</c:v>
                </c:pt>
                <c:pt idx="23">
                  <c:v>1.6285653665916386</c:v>
                </c:pt>
                <c:pt idx="24">
                  <c:v>1.5038258414236663</c:v>
                </c:pt>
                <c:pt idx="25">
                  <c:v>1.4645391283533093</c:v>
                </c:pt>
                <c:pt idx="26">
                  <c:v>1.654669082808266</c:v>
                </c:pt>
              </c:numCache>
            </c:numRef>
          </c:val>
          <c:smooth val="0"/>
          <c:extLst>
            <c:ext xmlns:c16="http://schemas.microsoft.com/office/drawing/2014/chart" uri="{C3380CC4-5D6E-409C-BE32-E72D297353CC}">
              <c16:uniqueId val="{00000001-396E-4A1C-A7E0-A942DBF1E8F4}"/>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QU</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'QU and NL'!$BA$18</c:f>
              <c:strCache>
                <c:ptCount val="1"/>
                <c:pt idx="0">
                  <c:v>NL Net Debt/Own Source Revenue</c:v>
                </c:pt>
              </c:strCache>
            </c:strRef>
          </c:tx>
          <c:spPr>
            <a:ln>
              <a:solidFill>
                <a:srgbClr val="FF0000"/>
              </a:solidFill>
            </a:ln>
          </c:spPr>
          <c:marker>
            <c:symbol val="none"/>
          </c:marker>
          <c:dLbls>
            <c:dLbl>
              <c:idx val="26"/>
              <c:layout>
                <c:manualLayout>
                  <c:x val="-2.8284542497526138E-3"/>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22-4508-AD36-1F4637C65A6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3295-440F-96EC-E99FD46C4E02}"/>
            </c:ext>
          </c:extLst>
        </c:ser>
        <c:ser>
          <c:idx val="1"/>
          <c:order val="1"/>
          <c:tx>
            <c:strRef>
              <c:f>'QU and NL'!$BB$18</c:f>
              <c:strCache>
                <c:ptCount val="1"/>
                <c:pt idx="0">
                  <c:v>QU Net Debt/Own Source Revenue</c:v>
                </c:pt>
              </c:strCache>
            </c:strRef>
          </c:tx>
          <c:spPr>
            <a:ln>
              <a:solidFill>
                <a:srgbClr val="0070C0"/>
              </a:solidFill>
            </a:ln>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22-4508-AD36-1F4637C65A6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NL'!$BB$23:$BB$49</c:f>
              <c:numCache>
                <c:formatCode>0.0%</c:formatCode>
                <c:ptCount val="27"/>
                <c:pt idx="0">
                  <c:v>2.0016310949158425</c:v>
                </c:pt>
                <c:pt idx="1">
                  <c:v>2.0541333333333331</c:v>
                </c:pt>
                <c:pt idx="2">
                  <c:v>2.1241399646156869</c:v>
                </c:pt>
                <c:pt idx="3">
                  <c:v>2.3528615057761253</c:v>
                </c:pt>
                <c:pt idx="4">
                  <c:v>2.2012640971619781</c:v>
                </c:pt>
                <c:pt idx="5">
                  <c:v>2.082105410643813</c:v>
                </c:pt>
                <c:pt idx="6">
                  <c:v>1.9698519395252239</c:v>
                </c:pt>
                <c:pt idx="7">
                  <c:v>2.1516838296688006</c:v>
                </c:pt>
                <c:pt idx="8">
                  <c:v>2.0918798275748891</c:v>
                </c:pt>
                <c:pt idx="9">
                  <c:v>2.0442239217917115</c:v>
                </c:pt>
                <c:pt idx="10">
                  <c:v>1.9689475567571866</c:v>
                </c:pt>
                <c:pt idx="11">
                  <c:v>1.9871488230827639</c:v>
                </c:pt>
                <c:pt idx="12">
                  <c:v>2.1549784150210649</c:v>
                </c:pt>
                <c:pt idx="13">
                  <c:v>2.1337064038060034</c:v>
                </c:pt>
                <c:pt idx="14">
                  <c:v>2.3069136778428914</c:v>
                </c:pt>
                <c:pt idx="15">
                  <c:v>2.4636084434261201</c:v>
                </c:pt>
                <c:pt idx="16">
                  <c:v>2.4357629865166479</c:v>
                </c:pt>
                <c:pt idx="17">
                  <c:v>2.4123595667246862</c:v>
                </c:pt>
                <c:pt idx="18">
                  <c:v>2.5527748631710292</c:v>
                </c:pt>
                <c:pt idx="19">
                  <c:v>2.4544675953805184</c:v>
                </c:pt>
                <c:pt idx="20">
                  <c:v>2.3976938174681059</c:v>
                </c:pt>
                <c:pt idx="21">
                  <c:v>2.2773709151332389</c:v>
                </c:pt>
                <c:pt idx="22">
                  <c:v>2.1923814578483287</c:v>
                </c:pt>
                <c:pt idx="23">
                  <c:v>2.0547608794329544</c:v>
                </c:pt>
                <c:pt idx="24">
                  <c:v>1.8832864034226093</c:v>
                </c:pt>
                <c:pt idx="25">
                  <c:v>1.8672530682536568</c:v>
                </c:pt>
                <c:pt idx="26">
                  <c:v>2.2110898831474652</c:v>
                </c:pt>
              </c:numCache>
            </c:numRef>
          </c:val>
          <c:smooth val="0"/>
          <c:extLst>
            <c:ext xmlns:c16="http://schemas.microsoft.com/office/drawing/2014/chart" uri="{C3380CC4-5D6E-409C-BE32-E72D297353CC}">
              <c16:uniqueId val="{00000001-3295-440F-96EC-E99FD46C4E02}"/>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QU</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'QU and NL'!$BE$18</c:f>
              <c:strCache>
                <c:ptCount val="1"/>
                <c:pt idx="0">
                  <c:v>NL Debt Cost/Total Expenditure</c:v>
                </c:pt>
              </c:strCache>
            </c:strRef>
          </c:tx>
          <c:spPr>
            <a:ln>
              <a:solidFill>
                <a:srgbClr val="FF0000"/>
              </a:solidFill>
            </a:ln>
          </c:spPr>
          <c:marker>
            <c:symbol val="none"/>
          </c:marker>
          <c:dLbls>
            <c:dLbl>
              <c:idx val="26"/>
              <c:layout>
                <c:manualLayout>
                  <c:x val="-1.1111111111111112E-2"/>
                  <c:y val="-7.4659639877031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BD-43B6-8AC0-C4D82C2F32A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307D-4EDE-8A07-4010E43CD92D}"/>
            </c:ext>
          </c:extLst>
        </c:ser>
        <c:ser>
          <c:idx val="1"/>
          <c:order val="1"/>
          <c:tx>
            <c:strRef>
              <c:f>'QU and NL'!$BF$18</c:f>
              <c:strCache>
                <c:ptCount val="1"/>
                <c:pt idx="0">
                  <c:v>QU Debt Cost/Total Expenditure</c:v>
                </c:pt>
              </c:strCache>
            </c:strRef>
          </c:tx>
          <c:spPr>
            <a:ln>
              <a:solidFill>
                <a:srgbClr val="0070C0"/>
              </a:solidFill>
            </a:ln>
          </c:spPr>
          <c:marker>
            <c:symbol val="none"/>
          </c:marker>
          <c:dLbls>
            <c:dLbl>
              <c:idx val="26"/>
              <c:layout>
                <c:manualLayout>
                  <c:x val="-1.1111111111111112E-2"/>
                  <c:y val="4.391743522178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BD-43B6-8AC0-C4D82C2F32A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NL'!$BF$23:$BF$49</c:f>
              <c:numCache>
                <c:formatCode>0.0%</c:formatCode>
                <c:ptCount val="27"/>
                <c:pt idx="0">
                  <c:v>0.1396154759079041</c:v>
                </c:pt>
                <c:pt idx="1">
                  <c:v>0.14341739357782901</c:v>
                </c:pt>
                <c:pt idx="2">
                  <c:v>0.14478955437954399</c:v>
                </c:pt>
                <c:pt idx="3">
                  <c:v>0.1586670412551596</c:v>
                </c:pt>
                <c:pt idx="4">
                  <c:v>0.14815196553359031</c:v>
                </c:pt>
                <c:pt idx="5">
                  <c:v>0.14941433956146394</c:v>
                </c:pt>
                <c:pt idx="6">
                  <c:v>0.14705825486746196</c:v>
                </c:pt>
                <c:pt idx="7">
                  <c:v>0.13566890881913304</c:v>
                </c:pt>
                <c:pt idx="8">
                  <c:v>0.12761693447375014</c:v>
                </c:pt>
                <c:pt idx="9">
                  <c:v>0.12497195422930223</c:v>
                </c:pt>
                <c:pt idx="10">
                  <c:v>0.12230522945570971</c:v>
                </c:pt>
                <c:pt idx="11">
                  <c:v>0.11854465615933506</c:v>
                </c:pt>
                <c:pt idx="12">
                  <c:v>0.12893165425091641</c:v>
                </c:pt>
                <c:pt idx="13">
                  <c:v>0.12237649789560524</c:v>
                </c:pt>
                <c:pt idx="14">
                  <c:v>0.10909993559467583</c:v>
                </c:pt>
                <c:pt idx="15">
                  <c:v>9.6937087107330649E-2</c:v>
                </c:pt>
                <c:pt idx="16">
                  <c:v>0.10533781961850944</c:v>
                </c:pt>
                <c:pt idx="17">
                  <c:v>0.10704531804222431</c:v>
                </c:pt>
                <c:pt idx="18">
                  <c:v>0.10856025972305042</c:v>
                </c:pt>
                <c:pt idx="19">
                  <c:v>0.11160244261949884</c:v>
                </c:pt>
                <c:pt idx="20">
                  <c:v>0.1070560372259956</c:v>
                </c:pt>
                <c:pt idx="21">
                  <c:v>0.10371805765683613</c:v>
                </c:pt>
                <c:pt idx="22">
                  <c:v>9.5441653160453804E-2</c:v>
                </c:pt>
                <c:pt idx="23">
                  <c:v>8.9062605687560997E-2</c:v>
                </c:pt>
                <c:pt idx="24">
                  <c:v>8.1922867394285503E-2</c:v>
                </c:pt>
                <c:pt idx="25">
                  <c:v>6.7119023468923789E-2</c:v>
                </c:pt>
                <c:pt idx="26">
                  <c:v>6.4691187144472764E-2</c:v>
                </c:pt>
              </c:numCache>
            </c:numRef>
          </c:val>
          <c:smooth val="0"/>
          <c:extLst>
            <c:ext xmlns:c16="http://schemas.microsoft.com/office/drawing/2014/chart" uri="{C3380CC4-5D6E-409C-BE32-E72D297353CC}">
              <c16:uniqueId val="{00000001-307D-4EDE-8A07-4010E43CD92D}"/>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QU</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'QU and NL'!$BI$18</c:f>
              <c:strCache>
                <c:ptCount val="1"/>
                <c:pt idx="0">
                  <c:v>NL Debt Cost/Total Revenue</c:v>
                </c:pt>
              </c:strCache>
            </c:strRef>
          </c:tx>
          <c:spPr>
            <a:ln>
              <a:solidFill>
                <a:srgbClr val="FF0000"/>
              </a:solidFill>
            </a:ln>
          </c:spPr>
          <c:marker>
            <c:symbol val="none"/>
          </c:marker>
          <c:dLbls>
            <c:dLbl>
              <c:idx val="26"/>
              <c:layout>
                <c:manualLayout>
                  <c:x val="0"/>
                  <c:y val="-5.284015852047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3E-4EDE-9FAD-A9FCDEFA2F4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7E54-4C2B-9590-50D3B1B52737}"/>
            </c:ext>
          </c:extLst>
        </c:ser>
        <c:ser>
          <c:idx val="1"/>
          <c:order val="1"/>
          <c:tx>
            <c:strRef>
              <c:f>'QU and NL'!$BJ$18</c:f>
              <c:strCache>
                <c:ptCount val="1"/>
                <c:pt idx="0">
                  <c:v>QU Debt Cost/Total Revenue</c:v>
                </c:pt>
              </c:strCache>
            </c:strRef>
          </c:tx>
          <c:spPr>
            <a:ln>
              <a:solidFill>
                <a:srgbClr val="0070C0"/>
              </a:solidFill>
            </a:ln>
          </c:spPr>
          <c:marker>
            <c:symbol val="none"/>
          </c:marker>
          <c:dLbls>
            <c:dLbl>
              <c:idx val="26"/>
              <c:layout>
                <c:manualLayout>
                  <c:x val="0"/>
                  <c:y val="3.963011889035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3E-4EDE-9FAD-A9FCDEFA2F4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'QU and NL'!$BJ$23:$BJ$49</c:f>
              <c:numCache>
                <c:formatCode>0.0%</c:formatCode>
                <c:ptCount val="27"/>
                <c:pt idx="0">
                  <c:v>0.16199840259990636</c:v>
                </c:pt>
                <c:pt idx="1">
                  <c:v>0.15826470125373759</c:v>
                </c:pt>
                <c:pt idx="2">
                  <c:v>0.15728254445817438</c:v>
                </c:pt>
                <c:pt idx="3">
                  <c:v>0.16642487986218152</c:v>
                </c:pt>
                <c:pt idx="4">
                  <c:v>0.1477681600427658</c:v>
                </c:pt>
                <c:pt idx="5">
                  <c:v>0.14939314732640366</c:v>
                </c:pt>
                <c:pt idx="6">
                  <c:v>0.14324456665034466</c:v>
                </c:pt>
                <c:pt idx="7">
                  <c:v>0.13806282324307881</c:v>
                </c:pt>
                <c:pt idx="8">
                  <c:v>0.12930127995938939</c:v>
                </c:pt>
                <c:pt idx="9">
                  <c:v>0.12574891895177395</c:v>
                </c:pt>
                <c:pt idx="10">
                  <c:v>0.12365332580800452</c:v>
                </c:pt>
                <c:pt idx="11">
                  <c:v>0.11847590984608633</c:v>
                </c:pt>
                <c:pt idx="12">
                  <c:v>0.12524228632141166</c:v>
                </c:pt>
                <c:pt idx="13">
                  <c:v>0.11961676712178988</c:v>
                </c:pt>
                <c:pt idx="14">
                  <c:v>0.1109731131431691</c:v>
                </c:pt>
                <c:pt idx="15">
                  <c:v>0.10056071914455365</c:v>
                </c:pt>
                <c:pt idx="16">
                  <c:v>0.1083744436537325</c:v>
                </c:pt>
                <c:pt idx="17">
                  <c:v>0.10925915216008328</c:v>
                </c:pt>
                <c:pt idx="18">
                  <c:v>0.11166134729620754</c:v>
                </c:pt>
                <c:pt idx="19">
                  <c:v>0.1136400184397011</c:v>
                </c:pt>
                <c:pt idx="20">
                  <c:v>0.10690434764489545</c:v>
                </c:pt>
                <c:pt idx="21">
                  <c:v>9.9944081640804427E-2</c:v>
                </c:pt>
                <c:pt idx="22">
                  <c:v>9.1402960749694423E-2</c:v>
                </c:pt>
                <c:pt idx="23">
                  <c:v>8.5024537839932107E-2</c:v>
                </c:pt>
                <c:pt idx="24">
                  <c:v>7.6011364230561415E-2</c:v>
                </c:pt>
                <c:pt idx="25">
                  <c:v>6.562142014464753E-2</c:v>
                </c:pt>
                <c:pt idx="26">
                  <c:v>6.3714651460491101E-2</c:v>
                </c:pt>
              </c:numCache>
            </c:numRef>
          </c:val>
          <c:smooth val="0"/>
          <c:extLst>
            <c:ext xmlns:c16="http://schemas.microsoft.com/office/drawing/2014/chart" uri="{C3380CC4-5D6E-409C-BE32-E72D297353CC}">
              <c16:uniqueId val="{00000001-7E54-4C2B-9590-50D3B1B52737}"/>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'QU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1B32-4A5D-BB1F-D1BA50FA89A6}"/>
            </c:ext>
          </c:extLst>
        </c:ser>
        <c:ser>
          <c:idx val="1"/>
          <c:order val="1"/>
          <c:tx>
            <c:strRef>
              <c:f>'QU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1B32-4A5D-BB1F-D1BA50FA89A6}"/>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'QU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'QU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1B32-4A5D-BB1F-D1BA50FA89A6}"/>
                  </c:ext>
                </c:extLst>
              </c15:ser>
            </c15:filteredBarSeries>
            <c15:filteredBarSeries>
              <c15:ser>
                <c:idx val="4"/>
                <c:order val="3"/>
                <c:tx>
                  <c:strRef>
                    <c:extLst>
                      <c:ext xmlns:c15="http://schemas.microsoft.com/office/drawing/2012/chart" uri="{02D57815-91ED-43cb-92C2-25804820EDAC}">
                        <c15:formulaRef>
                          <c15:sqref>'QU and NL'!$T$73</c15:sqref>
                        </c15:formulaRef>
                      </c:ext>
                    </c:extLst>
                    <c:strCache>
                      <c:ptCount val="1"/>
                      <c:pt idx="0">
                        <c:v>QU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NL'!$T$74:$T$78</c15:sqref>
                        </c15:formulaRef>
                      </c:ext>
                    </c:extLst>
                    <c:numCache>
                      <c:formatCode>"$"#,##0.0</c:formatCode>
                      <c:ptCount val="5"/>
                      <c:pt idx="0">
                        <c:v>14030.089668625988</c:v>
                      </c:pt>
                      <c:pt idx="1">
                        <c:v>13349.531081039448</c:v>
                      </c:pt>
                      <c:pt idx="2">
                        <c:v>12369.772567342821</c:v>
                      </c:pt>
                      <c:pt idx="3">
                        <c:v>10544.191193993611</c:v>
                      </c:pt>
                      <c:pt idx="4">
                        <c:v>9708.3180128515996</c:v>
                      </c:pt>
                    </c:numCache>
                  </c:numRef>
                </c:val>
                <c:extLst xmlns:c15="http://schemas.microsoft.com/office/drawing/2012/chart">
                  <c:ext xmlns:c16="http://schemas.microsoft.com/office/drawing/2014/chart" uri="{C3380CC4-5D6E-409C-BE32-E72D297353CC}">
                    <c16:uniqueId val="{00000003-1B32-4A5D-BB1F-D1BA50FA89A6}"/>
                  </c:ext>
                </c:extLst>
              </c15:ser>
            </c15:filteredBarSeries>
            <c15:filteredBarSeries>
              <c15:ser>
                <c:idx val="5"/>
                <c:order val="4"/>
                <c:tx>
                  <c:strRef>
                    <c:extLst>
                      <c:ext xmlns:c15="http://schemas.microsoft.com/office/drawing/2012/chart" uri="{02D57815-91ED-43cb-92C2-25804820EDAC}">
                        <c15:formulaRef>
                          <c15:sqref>'QU and NL'!$U$73</c15:sqref>
                        </c15:formulaRef>
                      </c:ext>
                    </c:extLst>
                    <c:strCache>
                      <c:ptCount val="1"/>
                      <c:pt idx="0">
                        <c:v>QU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NL'!$U$74:$U$78</c15:sqref>
                        </c15:formulaRef>
                      </c:ext>
                    </c:extLst>
                    <c:numCache>
                      <c:formatCode>"$"#,##0.0</c:formatCode>
                      <c:ptCount val="5"/>
                      <c:pt idx="0">
                        <c:v>13818.30064734434</c:v>
                      </c:pt>
                      <c:pt idx="1">
                        <c:v>12826.732774055647</c:v>
                      </c:pt>
                      <c:pt idx="2">
                        <c:v>12136.898018545975</c:v>
                      </c:pt>
                      <c:pt idx="3">
                        <c:v>10463.606797352886</c:v>
                      </c:pt>
                      <c:pt idx="4">
                        <c:v>9665.2240636498464</c:v>
                      </c:pt>
                    </c:numCache>
                  </c:numRef>
                </c:val>
                <c:extLst xmlns:c15="http://schemas.microsoft.com/office/drawing/2012/chart">
                  <c:ext xmlns:c16="http://schemas.microsoft.com/office/drawing/2014/chart" uri="{C3380CC4-5D6E-409C-BE32-E72D297353CC}">
                    <c16:uniqueId val="{00000004-1B32-4A5D-BB1F-D1BA50FA89A6}"/>
                  </c:ext>
                </c:extLst>
              </c15:ser>
            </c15:filteredBarSeries>
            <c15:filteredBarSeries>
              <c15:ser>
                <c:idx val="6"/>
                <c:order val="5"/>
                <c:tx>
                  <c:strRef>
                    <c:extLst>
                      <c:ext xmlns:c15="http://schemas.microsoft.com/office/drawing/2012/chart" uri="{02D57815-91ED-43cb-92C2-25804820EDAC}">
                        <c15:formulaRef>
                          <c15:sqref>'QU and NL'!$V$73</c15:sqref>
                        </c15:formulaRef>
                      </c:ext>
                    </c:extLst>
                    <c:strCache>
                      <c:ptCount val="1"/>
                      <c:pt idx="0">
                        <c:v>QU Exp/QU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NL'!$V$74:$V$78</c15:sqref>
                        </c15:formulaRef>
                      </c:ext>
                    </c:extLst>
                    <c:numCache>
                      <c:formatCode>0.0%</c:formatCode>
                      <c:ptCount val="5"/>
                      <c:pt idx="0">
                        <c:v>0.98490465661418769</c:v>
                      </c:pt>
                      <c:pt idx="1">
                        <c:v>0.96083770255223877</c:v>
                      </c:pt>
                      <c:pt idx="2">
                        <c:v>0.98117390214500355</c:v>
                      </c:pt>
                      <c:pt idx="3">
                        <c:v>0.99235746060004781</c:v>
                      </c:pt>
                      <c:pt idx="4">
                        <c:v>0.9955611312747783</c:v>
                      </c:pt>
                    </c:numCache>
                  </c:numRef>
                </c:val>
                <c:extLst xmlns:c15="http://schemas.microsoft.com/office/drawing/2012/chart">
                  <c:ext xmlns:c16="http://schemas.microsoft.com/office/drawing/2014/chart" uri="{C3380CC4-5D6E-409C-BE32-E72D297353CC}">
                    <c16:uniqueId val="{00000005-1B32-4A5D-BB1F-D1BA50FA89A6}"/>
                  </c:ext>
                </c:extLst>
              </c15:ser>
            </c15:filteredBarSeries>
            <c15:filteredBarSeries>
              <c15:ser>
                <c:idx val="7"/>
                <c:order val="6"/>
                <c:tx>
                  <c:strRef>
                    <c:extLst>
                      <c:ext xmlns:c15="http://schemas.microsoft.com/office/drawing/2012/chart" uri="{02D57815-91ED-43cb-92C2-25804820EDAC}">
                        <c15:formulaRef>
                          <c15:sqref>'QU and NL'!$W$73</c15:sqref>
                        </c15:formulaRef>
                      </c:ext>
                    </c:extLst>
                    <c:strCache>
                      <c:ptCount val="1"/>
                      <c:pt idx="0">
                        <c:v>NL Rev PC/QU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NL'!$W$74:$W$78</c15:sqref>
                        </c15:formulaRef>
                      </c:ext>
                    </c:extLst>
                    <c:numCache>
                      <c:formatCode>0.0%</c:formatCode>
                      <c:ptCount val="5"/>
                      <c:pt idx="0">
                        <c:v>0.97324903172435118</c:v>
                      </c:pt>
                      <c:pt idx="1">
                        <c:v>1.1092331639010857</c:v>
                      </c:pt>
                      <c:pt idx="2">
                        <c:v>1.1702823834194447</c:v>
                      </c:pt>
                      <c:pt idx="3">
                        <c:v>1.2314801016570343</c:v>
                      </c:pt>
                      <c:pt idx="4">
                        <c:v>1.217191236718913</c:v>
                      </c:pt>
                    </c:numCache>
                  </c:numRef>
                </c:val>
                <c:extLst xmlns:c15="http://schemas.microsoft.com/office/drawing/2012/chart">
                  <c:ext xmlns:c16="http://schemas.microsoft.com/office/drawing/2014/chart" uri="{C3380CC4-5D6E-409C-BE32-E72D297353CC}">
                    <c16:uniqueId val="{00000006-1B32-4A5D-BB1F-D1BA50FA89A6}"/>
                  </c:ext>
                </c:extLst>
              </c15:ser>
            </c15:filteredBarSeries>
            <c15:filteredBarSeries>
              <c15:ser>
                <c:idx val="2"/>
                <c:order val="7"/>
                <c:tx>
                  <c:strRef>
                    <c:extLst>
                      <c:ext xmlns:c15="http://schemas.microsoft.com/office/drawing/2012/chart" uri="{02D57815-91ED-43cb-92C2-25804820EDAC}">
                        <c15:formulaRef>
                          <c15:sqref>'QU and NL'!$X$73</c15:sqref>
                        </c15:formulaRef>
                      </c:ext>
                    </c:extLst>
                    <c:strCache>
                      <c:ptCount val="1"/>
                      <c:pt idx="0">
                        <c:v>NL Exp PC/QU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NL'!$X$74:$X$78</c15:sqref>
                        </c15:formulaRef>
                      </c:ext>
                    </c:extLst>
                    <c:numCache>
                      <c:formatCode>0.0%</c:formatCode>
                      <c:ptCount val="5"/>
                      <c:pt idx="0">
                        <c:v>1.2429414733412858</c:v>
                      </c:pt>
                      <c:pt idx="1">
                        <c:v>1.2553035616214967</c:v>
                      </c:pt>
                      <c:pt idx="2">
                        <c:v>1.2827710789137734</c:v>
                      </c:pt>
                      <c:pt idx="3">
                        <c:v>1.2662716739352045</c:v>
                      </c:pt>
                      <c:pt idx="4">
                        <c:v>1.248470340108665</c:v>
                      </c:pt>
                    </c:numCache>
                  </c:numRef>
                </c:val>
                <c:extLst xmlns:c15="http://schemas.microsoft.com/office/drawing/2012/chart">
                  <c:ext xmlns:c16="http://schemas.microsoft.com/office/drawing/2014/chart" uri="{C3380CC4-5D6E-409C-BE32-E72D297353CC}">
                    <c16:uniqueId val="{00000007-1B32-4A5D-BB1F-D1BA50FA89A6}"/>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QU</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'QU and NL'!$T$73</c:f>
              <c:strCache>
                <c:ptCount val="1"/>
                <c:pt idx="0">
                  <c:v>QU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NL'!$T$74:$T$78</c:f>
              <c:numCache>
                <c:formatCode>"$"#,##0.0</c:formatCode>
                <c:ptCount val="5"/>
                <c:pt idx="0">
                  <c:v>14030.089668625988</c:v>
                </c:pt>
                <c:pt idx="1">
                  <c:v>13349.531081039448</c:v>
                </c:pt>
                <c:pt idx="2">
                  <c:v>12369.772567342821</c:v>
                </c:pt>
                <c:pt idx="3">
                  <c:v>10544.191193993611</c:v>
                </c:pt>
                <c:pt idx="4">
                  <c:v>9708.3180128515996</c:v>
                </c:pt>
              </c:numCache>
            </c:numRef>
          </c:val>
          <c:extLst>
            <c:ext xmlns:c16="http://schemas.microsoft.com/office/drawing/2014/chart" uri="{C3380CC4-5D6E-409C-BE32-E72D297353CC}">
              <c16:uniqueId val="{00000000-F21A-4602-8F79-EFAC2D4A2092}"/>
            </c:ext>
          </c:extLst>
        </c:ser>
        <c:ser>
          <c:idx val="5"/>
          <c:order val="4"/>
          <c:tx>
            <c:strRef>
              <c:f>'QU and NL'!$U$73</c:f>
              <c:strCache>
                <c:ptCount val="1"/>
                <c:pt idx="0">
                  <c:v>QU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NL'!$U$74:$U$78</c:f>
              <c:numCache>
                <c:formatCode>"$"#,##0.0</c:formatCode>
                <c:ptCount val="5"/>
                <c:pt idx="0">
                  <c:v>13818.30064734434</c:v>
                </c:pt>
                <c:pt idx="1">
                  <c:v>12826.732774055647</c:v>
                </c:pt>
                <c:pt idx="2">
                  <c:v>12136.898018545975</c:v>
                </c:pt>
                <c:pt idx="3">
                  <c:v>10463.606797352886</c:v>
                </c:pt>
                <c:pt idx="4">
                  <c:v>9665.2240636498464</c:v>
                </c:pt>
              </c:numCache>
            </c:numRef>
          </c:val>
          <c:extLst>
            <c:ext xmlns:c16="http://schemas.microsoft.com/office/drawing/2014/chart" uri="{C3380CC4-5D6E-409C-BE32-E72D297353CC}">
              <c16:uniqueId val="{00000001-F21A-4602-8F79-EFAC2D4A2092}"/>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'QU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'QU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F21A-4602-8F79-EFAC2D4A2092}"/>
                  </c:ext>
                </c:extLst>
              </c15:ser>
            </c15:filteredBarSeries>
            <c15:filteredBarSeries>
              <c15:ser>
                <c:idx val="1"/>
                <c:order val="1"/>
                <c:tx>
                  <c:strRef>
                    <c:extLst>
                      <c:ext xmlns:c15="http://schemas.microsoft.com/office/drawing/2012/chart" uri="{02D57815-91ED-43cb-92C2-25804820EDAC}">
                        <c15:formulaRef>
                          <c15:sqref>'QU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F21A-4602-8F79-EFAC2D4A2092}"/>
                  </c:ext>
                </c:extLst>
              </c15:ser>
            </c15:filteredBarSeries>
            <c15:filteredBarSeries>
              <c15:ser>
                <c:idx val="3"/>
                <c:order val="2"/>
                <c:tx>
                  <c:strRef>
                    <c:extLst>
                      <c:ext xmlns:c15="http://schemas.microsoft.com/office/drawing/2012/chart" uri="{02D57815-91ED-43cb-92C2-25804820EDAC}">
                        <c15:formulaRef>
                          <c15:sqref>'QU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F21A-4602-8F79-EFAC2D4A2092}"/>
                  </c:ext>
                </c:extLst>
              </c15:ser>
            </c15:filteredBarSeries>
            <c15:filteredBarSeries>
              <c15:ser>
                <c:idx val="6"/>
                <c:order val="5"/>
                <c:tx>
                  <c:strRef>
                    <c:extLst>
                      <c:ext xmlns:c15="http://schemas.microsoft.com/office/drawing/2012/chart" uri="{02D57815-91ED-43cb-92C2-25804820EDAC}">
                        <c15:formulaRef>
                          <c15:sqref>'QU and NL'!$V$73</c15:sqref>
                        </c15:formulaRef>
                      </c:ext>
                    </c:extLst>
                    <c:strCache>
                      <c:ptCount val="1"/>
                      <c:pt idx="0">
                        <c:v>QU Exp/QU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NL'!$V$74:$V$78</c15:sqref>
                        </c15:formulaRef>
                      </c:ext>
                    </c:extLst>
                    <c:numCache>
                      <c:formatCode>0.0%</c:formatCode>
                      <c:ptCount val="5"/>
                      <c:pt idx="0">
                        <c:v>0.98490465661418769</c:v>
                      </c:pt>
                      <c:pt idx="1">
                        <c:v>0.96083770255223877</c:v>
                      </c:pt>
                      <c:pt idx="2">
                        <c:v>0.98117390214500355</c:v>
                      </c:pt>
                      <c:pt idx="3">
                        <c:v>0.99235746060004781</c:v>
                      </c:pt>
                      <c:pt idx="4">
                        <c:v>0.9955611312747783</c:v>
                      </c:pt>
                    </c:numCache>
                  </c:numRef>
                </c:val>
                <c:extLst xmlns:c15="http://schemas.microsoft.com/office/drawing/2012/chart">
                  <c:ext xmlns:c16="http://schemas.microsoft.com/office/drawing/2014/chart" uri="{C3380CC4-5D6E-409C-BE32-E72D297353CC}">
                    <c16:uniqueId val="{00000005-F21A-4602-8F79-EFAC2D4A2092}"/>
                  </c:ext>
                </c:extLst>
              </c15:ser>
            </c15:filteredBarSeries>
            <c15:filteredBarSeries>
              <c15:ser>
                <c:idx val="7"/>
                <c:order val="6"/>
                <c:tx>
                  <c:strRef>
                    <c:extLst>
                      <c:ext xmlns:c15="http://schemas.microsoft.com/office/drawing/2012/chart" uri="{02D57815-91ED-43cb-92C2-25804820EDAC}">
                        <c15:formulaRef>
                          <c15:sqref>'QU and NL'!$W$73</c15:sqref>
                        </c15:formulaRef>
                      </c:ext>
                    </c:extLst>
                    <c:strCache>
                      <c:ptCount val="1"/>
                      <c:pt idx="0">
                        <c:v>NL Rev PC/QU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NL'!$W$74:$W$78</c15:sqref>
                        </c15:formulaRef>
                      </c:ext>
                    </c:extLst>
                    <c:numCache>
                      <c:formatCode>0.0%</c:formatCode>
                      <c:ptCount val="5"/>
                      <c:pt idx="0">
                        <c:v>0.97324903172435118</c:v>
                      </c:pt>
                      <c:pt idx="1">
                        <c:v>1.1092331639010857</c:v>
                      </c:pt>
                      <c:pt idx="2">
                        <c:v>1.1702823834194447</c:v>
                      </c:pt>
                      <c:pt idx="3">
                        <c:v>1.2314801016570343</c:v>
                      </c:pt>
                      <c:pt idx="4">
                        <c:v>1.217191236718913</c:v>
                      </c:pt>
                    </c:numCache>
                  </c:numRef>
                </c:val>
                <c:extLst xmlns:c15="http://schemas.microsoft.com/office/drawing/2012/chart">
                  <c:ext xmlns:c16="http://schemas.microsoft.com/office/drawing/2014/chart" uri="{C3380CC4-5D6E-409C-BE32-E72D297353CC}">
                    <c16:uniqueId val="{00000006-F21A-4602-8F79-EFAC2D4A2092}"/>
                  </c:ext>
                </c:extLst>
              </c15:ser>
            </c15:filteredBarSeries>
            <c15:filteredBarSeries>
              <c15:ser>
                <c:idx val="2"/>
                <c:order val="7"/>
                <c:tx>
                  <c:strRef>
                    <c:extLst>
                      <c:ext xmlns:c15="http://schemas.microsoft.com/office/drawing/2012/chart" uri="{02D57815-91ED-43cb-92C2-25804820EDAC}">
                        <c15:formulaRef>
                          <c15:sqref>'QU and NL'!$X$73</c15:sqref>
                        </c15:formulaRef>
                      </c:ext>
                    </c:extLst>
                    <c:strCache>
                      <c:ptCount val="1"/>
                      <c:pt idx="0">
                        <c:v>NL Exp PC/QU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NL'!$X$74:$X$78</c15:sqref>
                        </c15:formulaRef>
                      </c:ext>
                    </c:extLst>
                    <c:numCache>
                      <c:formatCode>0.0%</c:formatCode>
                      <c:ptCount val="5"/>
                      <c:pt idx="0">
                        <c:v>1.2429414733412858</c:v>
                      </c:pt>
                      <c:pt idx="1">
                        <c:v>1.2553035616214967</c:v>
                      </c:pt>
                      <c:pt idx="2">
                        <c:v>1.2827710789137734</c:v>
                      </c:pt>
                      <c:pt idx="3">
                        <c:v>1.2662716739352045</c:v>
                      </c:pt>
                      <c:pt idx="4">
                        <c:v>1.248470340108665</c:v>
                      </c:pt>
                    </c:numCache>
                  </c:numRef>
                </c:val>
                <c:extLst xmlns:c15="http://schemas.microsoft.com/office/drawing/2012/chart">
                  <c:ext xmlns:c16="http://schemas.microsoft.com/office/drawing/2014/chart" uri="{C3380CC4-5D6E-409C-BE32-E72D297353CC}">
                    <c16:uniqueId val="{00000007-F21A-4602-8F79-EFAC2D4A2092}"/>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283538950343"/>
          <c:y val="0.14685185185185184"/>
          <c:w val="0.8291317330272987"/>
          <c:h val="0.60619568387284928"/>
        </c:manualLayout>
      </c:layout>
      <c:barChart>
        <c:barDir val="col"/>
        <c:grouping val="clustered"/>
        <c:varyColors val="0"/>
        <c:ser>
          <c:idx val="0"/>
          <c:order val="0"/>
          <c:tx>
            <c:strRef>
              <c:f>summary!$AN$15</c:f>
              <c:strCache>
                <c:ptCount val="1"/>
                <c:pt idx="0">
                  <c:v>Net Debt Per Capta (20 Year Ave)</c:v>
                </c:pt>
              </c:strCache>
            </c:strRef>
          </c:tx>
          <c:spPr>
            <a:solidFill>
              <a:schemeClr val="accent1"/>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7-FC28-4018-8EC1-24786A8CA329}"/>
              </c:ext>
            </c:extLst>
          </c:dPt>
          <c:dPt>
            <c:idx val="10"/>
            <c:invertIfNegative val="0"/>
            <c:bubble3D val="0"/>
            <c:spPr>
              <a:solidFill>
                <a:srgbClr val="FF0000"/>
              </a:solidFill>
              <a:ln>
                <a:noFill/>
              </a:ln>
              <a:effectLst/>
            </c:spPr>
            <c:extLst>
              <c:ext xmlns:c16="http://schemas.microsoft.com/office/drawing/2014/chart" uri="{C3380CC4-5D6E-409C-BE32-E72D297353CC}">
                <c16:uniqueId val="{00000006-FC28-4018-8EC1-24786A8CA32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summary!$AO$14:$AY$14</c:f>
              <c:strCache>
                <c:ptCount val="11"/>
                <c:pt idx="0">
                  <c:v>AB</c:v>
                </c:pt>
                <c:pt idx="1">
                  <c:v>SK</c:v>
                </c:pt>
                <c:pt idx="2">
                  <c:v>BC</c:v>
                </c:pt>
                <c:pt idx="3">
                  <c:v>PE</c:v>
                </c:pt>
                <c:pt idx="4">
                  <c:v>MN</c:v>
                </c:pt>
                <c:pt idx="5">
                  <c:v>NB</c:v>
                </c:pt>
                <c:pt idx="6">
                  <c:v>ROC</c:v>
                </c:pt>
                <c:pt idx="7">
                  <c:v>NS</c:v>
                </c:pt>
                <c:pt idx="8">
                  <c:v>ON</c:v>
                </c:pt>
                <c:pt idx="9">
                  <c:v>QU</c:v>
                </c:pt>
                <c:pt idx="10">
                  <c:v>NL</c:v>
                </c:pt>
              </c:strCache>
            </c:strRef>
          </c:cat>
          <c:val>
            <c:numRef>
              <c:f>summary!$AO$15:$AY$15</c:f>
              <c:numCache>
                <c:formatCode>"$"#,##0</c:formatCode>
                <c:ptCount val="11"/>
                <c:pt idx="0">
                  <c:v>-2326.8882262325883</c:v>
                </c:pt>
                <c:pt idx="1">
                  <c:v>7203.2252901687943</c:v>
                </c:pt>
                <c:pt idx="2">
                  <c:v>7619.4331548321588</c:v>
                </c:pt>
                <c:pt idx="3">
                  <c:v>12060.646202199328</c:v>
                </c:pt>
                <c:pt idx="4">
                  <c:v>12804.961588783424</c:v>
                </c:pt>
                <c:pt idx="5">
                  <c:v>13387.479941469672</c:v>
                </c:pt>
                <c:pt idx="6">
                  <c:v>13502.337656699257</c:v>
                </c:pt>
                <c:pt idx="7">
                  <c:v>14378.825981996089</c:v>
                </c:pt>
                <c:pt idx="8">
                  <c:v>17456.971822038351</c:v>
                </c:pt>
                <c:pt idx="9">
                  <c:v>18601.581934841299</c:v>
                </c:pt>
                <c:pt idx="10">
                  <c:v>21409.571125302573</c:v>
                </c:pt>
              </c:numCache>
            </c:numRef>
          </c:val>
          <c:extLst>
            <c:ext xmlns:c16="http://schemas.microsoft.com/office/drawing/2014/chart" uri="{C3380CC4-5D6E-409C-BE32-E72D297353CC}">
              <c16:uniqueId val="{00000004-FC28-4018-8EC1-24786A8CA329}"/>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QU</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'QU and NL'!$W$73</c:f>
              <c:strCache>
                <c:ptCount val="1"/>
                <c:pt idx="0">
                  <c:v>NL Rev PC/QU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NL'!$W$74:$W$78</c:f>
              <c:numCache>
                <c:formatCode>0.0%</c:formatCode>
                <c:ptCount val="5"/>
                <c:pt idx="0">
                  <c:v>0.97324903172435118</c:v>
                </c:pt>
                <c:pt idx="1">
                  <c:v>1.1092331639010857</c:v>
                </c:pt>
                <c:pt idx="2">
                  <c:v>1.1702823834194447</c:v>
                </c:pt>
                <c:pt idx="3">
                  <c:v>1.2314801016570343</c:v>
                </c:pt>
                <c:pt idx="4">
                  <c:v>1.217191236718913</c:v>
                </c:pt>
              </c:numCache>
            </c:numRef>
          </c:val>
          <c:extLst>
            <c:ext xmlns:c16="http://schemas.microsoft.com/office/drawing/2014/chart" uri="{C3380CC4-5D6E-409C-BE32-E72D297353CC}">
              <c16:uniqueId val="{00000000-EDE1-42F2-B4DF-EE208ED0FD4F}"/>
            </c:ext>
          </c:extLst>
        </c:ser>
        <c:ser>
          <c:idx val="2"/>
          <c:order val="7"/>
          <c:tx>
            <c:strRef>
              <c:f>'QU and NL'!$X$73</c:f>
              <c:strCache>
                <c:ptCount val="1"/>
                <c:pt idx="0">
                  <c:v>NL Exp PC/QU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NL'!$X$74:$X$78</c:f>
              <c:numCache>
                <c:formatCode>0.0%</c:formatCode>
                <c:ptCount val="5"/>
                <c:pt idx="0">
                  <c:v>1.2429414733412858</c:v>
                </c:pt>
                <c:pt idx="1">
                  <c:v>1.2553035616214967</c:v>
                </c:pt>
                <c:pt idx="2">
                  <c:v>1.2827710789137734</c:v>
                </c:pt>
                <c:pt idx="3">
                  <c:v>1.2662716739352045</c:v>
                </c:pt>
                <c:pt idx="4">
                  <c:v>1.248470340108665</c:v>
                </c:pt>
              </c:numCache>
            </c:numRef>
          </c:val>
          <c:extLst>
            <c:ext xmlns:c16="http://schemas.microsoft.com/office/drawing/2014/chart" uri="{C3380CC4-5D6E-409C-BE32-E72D297353CC}">
              <c16:uniqueId val="{00000002-EDE1-42F2-B4DF-EE208ED0FD4F}"/>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'QU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'QU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EDE1-42F2-B4DF-EE208ED0FD4F}"/>
                  </c:ext>
                </c:extLst>
              </c15:ser>
            </c15:filteredBarSeries>
            <c15:filteredBarSeries>
              <c15:ser>
                <c:idx val="1"/>
                <c:order val="1"/>
                <c:tx>
                  <c:strRef>
                    <c:extLst>
                      <c:ext xmlns:c15="http://schemas.microsoft.com/office/drawing/2012/chart" uri="{02D57815-91ED-43cb-92C2-25804820EDAC}">
                        <c15:formulaRef>
                          <c15:sqref>'QU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EDE1-42F2-B4DF-EE208ED0FD4F}"/>
                  </c:ext>
                </c:extLst>
              </c15:ser>
            </c15:filteredBarSeries>
            <c15:filteredBarSeries>
              <c15:ser>
                <c:idx val="3"/>
                <c:order val="2"/>
                <c:tx>
                  <c:strRef>
                    <c:extLst>
                      <c:ext xmlns:c15="http://schemas.microsoft.com/office/drawing/2012/chart" uri="{02D57815-91ED-43cb-92C2-25804820EDAC}">
                        <c15:formulaRef>
                          <c15:sqref>'QU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EDE1-42F2-B4DF-EE208ED0FD4F}"/>
                  </c:ext>
                </c:extLst>
              </c15:ser>
            </c15:filteredBarSeries>
            <c15:filteredBarSeries>
              <c15:ser>
                <c:idx val="4"/>
                <c:order val="3"/>
                <c:tx>
                  <c:strRef>
                    <c:extLst>
                      <c:ext xmlns:c15="http://schemas.microsoft.com/office/drawing/2012/chart" uri="{02D57815-91ED-43cb-92C2-25804820EDAC}">
                        <c15:formulaRef>
                          <c15:sqref>'QU and NL'!$T$73</c15:sqref>
                        </c15:formulaRef>
                      </c:ext>
                    </c:extLst>
                    <c:strCache>
                      <c:ptCount val="1"/>
                      <c:pt idx="0">
                        <c:v>QU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NL'!$T$74:$T$78</c15:sqref>
                        </c15:formulaRef>
                      </c:ext>
                    </c:extLst>
                    <c:numCache>
                      <c:formatCode>"$"#,##0.0</c:formatCode>
                      <c:ptCount val="5"/>
                      <c:pt idx="0">
                        <c:v>14030.089668625988</c:v>
                      </c:pt>
                      <c:pt idx="1">
                        <c:v>13349.531081039448</c:v>
                      </c:pt>
                      <c:pt idx="2">
                        <c:v>12369.772567342821</c:v>
                      </c:pt>
                      <c:pt idx="3">
                        <c:v>10544.191193993611</c:v>
                      </c:pt>
                      <c:pt idx="4">
                        <c:v>9708.3180128515996</c:v>
                      </c:pt>
                    </c:numCache>
                  </c:numRef>
                </c:val>
                <c:extLst xmlns:c15="http://schemas.microsoft.com/office/drawing/2012/chart">
                  <c:ext xmlns:c16="http://schemas.microsoft.com/office/drawing/2014/chart" uri="{C3380CC4-5D6E-409C-BE32-E72D297353CC}">
                    <c16:uniqueId val="{00000006-EDE1-42F2-B4DF-EE208ED0FD4F}"/>
                  </c:ext>
                </c:extLst>
              </c15:ser>
            </c15:filteredBarSeries>
            <c15:filteredBarSeries>
              <c15:ser>
                <c:idx val="5"/>
                <c:order val="4"/>
                <c:tx>
                  <c:strRef>
                    <c:extLst>
                      <c:ext xmlns:c15="http://schemas.microsoft.com/office/drawing/2012/chart" uri="{02D57815-91ED-43cb-92C2-25804820EDAC}">
                        <c15:formulaRef>
                          <c15:sqref>'QU and NL'!$U$73</c15:sqref>
                        </c15:formulaRef>
                      </c:ext>
                    </c:extLst>
                    <c:strCache>
                      <c:ptCount val="1"/>
                      <c:pt idx="0">
                        <c:v>QU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NL'!$U$74:$U$78</c15:sqref>
                        </c15:formulaRef>
                      </c:ext>
                    </c:extLst>
                    <c:numCache>
                      <c:formatCode>"$"#,##0.0</c:formatCode>
                      <c:ptCount val="5"/>
                      <c:pt idx="0">
                        <c:v>13818.30064734434</c:v>
                      </c:pt>
                      <c:pt idx="1">
                        <c:v>12826.732774055647</c:v>
                      </c:pt>
                      <c:pt idx="2">
                        <c:v>12136.898018545975</c:v>
                      </c:pt>
                      <c:pt idx="3">
                        <c:v>10463.606797352886</c:v>
                      </c:pt>
                      <c:pt idx="4">
                        <c:v>9665.2240636498464</c:v>
                      </c:pt>
                    </c:numCache>
                  </c:numRef>
                </c:val>
                <c:extLst xmlns:c15="http://schemas.microsoft.com/office/drawing/2012/chart">
                  <c:ext xmlns:c16="http://schemas.microsoft.com/office/drawing/2014/chart" uri="{C3380CC4-5D6E-409C-BE32-E72D297353CC}">
                    <c16:uniqueId val="{00000007-EDE1-42F2-B4DF-EE208ED0FD4F}"/>
                  </c:ext>
                </c:extLst>
              </c15:ser>
            </c15:filteredBarSeries>
            <c15:filteredBarSeries>
              <c15:ser>
                <c:idx val="6"/>
                <c:order val="5"/>
                <c:tx>
                  <c:strRef>
                    <c:extLst>
                      <c:ext xmlns:c15="http://schemas.microsoft.com/office/drawing/2012/chart" uri="{02D57815-91ED-43cb-92C2-25804820EDAC}">
                        <c15:formulaRef>
                          <c15:sqref>'QU and NL'!$V$73</c15:sqref>
                        </c15:formulaRef>
                      </c:ext>
                    </c:extLst>
                    <c:strCache>
                      <c:ptCount val="1"/>
                      <c:pt idx="0">
                        <c:v>QU Exp/QU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NL'!$V$74:$V$78</c15:sqref>
                        </c15:formulaRef>
                      </c:ext>
                    </c:extLst>
                    <c:numCache>
                      <c:formatCode>0.0%</c:formatCode>
                      <c:ptCount val="5"/>
                      <c:pt idx="0">
                        <c:v>0.98490465661418769</c:v>
                      </c:pt>
                      <c:pt idx="1">
                        <c:v>0.96083770255223877</c:v>
                      </c:pt>
                      <c:pt idx="2">
                        <c:v>0.98117390214500355</c:v>
                      </c:pt>
                      <c:pt idx="3">
                        <c:v>0.99235746060004781</c:v>
                      </c:pt>
                      <c:pt idx="4">
                        <c:v>0.9955611312747783</c:v>
                      </c:pt>
                    </c:numCache>
                  </c:numRef>
                </c:val>
                <c:extLst xmlns:c15="http://schemas.microsoft.com/office/drawing/2012/chart">
                  <c:ext xmlns:c16="http://schemas.microsoft.com/office/drawing/2014/chart" uri="{C3380CC4-5D6E-409C-BE32-E72D297353CC}">
                    <c16:uniqueId val="{00000008-EDE1-42F2-B4DF-EE208ED0FD4F}"/>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QU</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'QU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24B6-488C-A9A3-D20CB4490845}"/>
            </c:ext>
          </c:extLst>
        </c:ser>
        <c:ser>
          <c:idx val="6"/>
          <c:order val="5"/>
          <c:tx>
            <c:strRef>
              <c:f>'QU and NL'!$V$73</c:f>
              <c:strCache>
                <c:ptCount val="1"/>
                <c:pt idx="0">
                  <c:v>QU Exp/QU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'QU and NL'!$P$74:$P$78</c:f>
              <c:strCache>
                <c:ptCount val="5"/>
                <c:pt idx="1">
                  <c:v>5 year Ave</c:v>
                </c:pt>
                <c:pt idx="2">
                  <c:v>10 year Ave</c:v>
                </c:pt>
                <c:pt idx="3">
                  <c:v>20 year Ave</c:v>
                </c:pt>
                <c:pt idx="4">
                  <c:v>25 year Ave</c:v>
                </c:pt>
              </c:strCache>
            </c:strRef>
          </c:cat>
          <c:val>
            <c:numRef>
              <c:f>'QU and NL'!$V$74:$V$78</c:f>
              <c:numCache>
                <c:formatCode>0.0%</c:formatCode>
                <c:ptCount val="5"/>
                <c:pt idx="0">
                  <c:v>0.98490465661418769</c:v>
                </c:pt>
                <c:pt idx="1">
                  <c:v>0.96083770255223877</c:v>
                </c:pt>
                <c:pt idx="2">
                  <c:v>0.98117390214500355</c:v>
                </c:pt>
                <c:pt idx="3">
                  <c:v>0.99235746060004781</c:v>
                </c:pt>
                <c:pt idx="4">
                  <c:v>0.9955611312747783</c:v>
                </c:pt>
              </c:numCache>
            </c:numRef>
          </c:val>
          <c:extLst>
            <c:ext xmlns:c16="http://schemas.microsoft.com/office/drawing/2014/chart" uri="{C3380CC4-5D6E-409C-BE32-E72D297353CC}">
              <c16:uniqueId val="{00000001-24B6-488C-A9A3-D20CB4490845}"/>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'QU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'QU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24B6-488C-A9A3-D20CB4490845}"/>
                  </c:ext>
                </c:extLst>
              </c15:ser>
            </c15:filteredBarSeries>
            <c15:filteredBarSeries>
              <c15:ser>
                <c:idx val="1"/>
                <c:order val="1"/>
                <c:tx>
                  <c:strRef>
                    <c:extLst>
                      <c:ext xmlns:c15="http://schemas.microsoft.com/office/drawing/2012/chart" uri="{02D57815-91ED-43cb-92C2-25804820EDAC}">
                        <c15:formulaRef>
                          <c15:sqref>'QU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24B6-488C-A9A3-D20CB4490845}"/>
                  </c:ext>
                </c:extLst>
              </c15:ser>
            </c15:filteredBarSeries>
            <c15:filteredBarSeries>
              <c15:ser>
                <c:idx val="4"/>
                <c:order val="3"/>
                <c:tx>
                  <c:strRef>
                    <c:extLst>
                      <c:ext xmlns:c15="http://schemas.microsoft.com/office/drawing/2012/chart" uri="{02D57815-91ED-43cb-92C2-25804820EDAC}">
                        <c15:formulaRef>
                          <c15:sqref>'QU and NL'!$T$73</c15:sqref>
                        </c15:formulaRef>
                      </c:ext>
                    </c:extLst>
                    <c:strCache>
                      <c:ptCount val="1"/>
                      <c:pt idx="0">
                        <c:v>QU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NL'!$T$74:$T$78</c15:sqref>
                        </c15:formulaRef>
                      </c:ext>
                    </c:extLst>
                    <c:numCache>
                      <c:formatCode>"$"#,##0.0</c:formatCode>
                      <c:ptCount val="5"/>
                      <c:pt idx="0">
                        <c:v>14030.089668625988</c:v>
                      </c:pt>
                      <c:pt idx="1">
                        <c:v>13349.531081039448</c:v>
                      </c:pt>
                      <c:pt idx="2">
                        <c:v>12369.772567342821</c:v>
                      </c:pt>
                      <c:pt idx="3">
                        <c:v>10544.191193993611</c:v>
                      </c:pt>
                      <c:pt idx="4">
                        <c:v>9708.3180128515996</c:v>
                      </c:pt>
                    </c:numCache>
                  </c:numRef>
                </c:val>
                <c:extLst xmlns:c15="http://schemas.microsoft.com/office/drawing/2012/chart">
                  <c:ext xmlns:c16="http://schemas.microsoft.com/office/drawing/2014/chart" uri="{C3380CC4-5D6E-409C-BE32-E72D297353CC}">
                    <c16:uniqueId val="{00000004-24B6-488C-A9A3-D20CB4490845}"/>
                  </c:ext>
                </c:extLst>
              </c15:ser>
            </c15:filteredBarSeries>
            <c15:filteredBarSeries>
              <c15:ser>
                <c:idx val="5"/>
                <c:order val="4"/>
                <c:tx>
                  <c:strRef>
                    <c:extLst>
                      <c:ext xmlns:c15="http://schemas.microsoft.com/office/drawing/2012/chart" uri="{02D57815-91ED-43cb-92C2-25804820EDAC}">
                        <c15:formulaRef>
                          <c15:sqref>'QU and NL'!$U$73</c15:sqref>
                        </c15:formulaRef>
                      </c:ext>
                    </c:extLst>
                    <c:strCache>
                      <c:ptCount val="1"/>
                      <c:pt idx="0">
                        <c:v>QU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NL'!$U$74:$U$78</c15:sqref>
                        </c15:formulaRef>
                      </c:ext>
                    </c:extLst>
                    <c:numCache>
                      <c:formatCode>"$"#,##0.0</c:formatCode>
                      <c:ptCount val="5"/>
                      <c:pt idx="0">
                        <c:v>13818.30064734434</c:v>
                      </c:pt>
                      <c:pt idx="1">
                        <c:v>12826.732774055647</c:v>
                      </c:pt>
                      <c:pt idx="2">
                        <c:v>12136.898018545975</c:v>
                      </c:pt>
                      <c:pt idx="3">
                        <c:v>10463.606797352886</c:v>
                      </c:pt>
                      <c:pt idx="4">
                        <c:v>9665.2240636498464</c:v>
                      </c:pt>
                    </c:numCache>
                  </c:numRef>
                </c:val>
                <c:extLst xmlns:c15="http://schemas.microsoft.com/office/drawing/2012/chart">
                  <c:ext xmlns:c16="http://schemas.microsoft.com/office/drawing/2014/chart" uri="{C3380CC4-5D6E-409C-BE32-E72D297353CC}">
                    <c16:uniqueId val="{00000005-24B6-488C-A9A3-D20CB4490845}"/>
                  </c:ext>
                </c:extLst>
              </c15:ser>
            </c15:filteredBarSeries>
            <c15:filteredBarSeries>
              <c15:ser>
                <c:idx val="7"/>
                <c:order val="6"/>
                <c:tx>
                  <c:strRef>
                    <c:extLst>
                      <c:ext xmlns:c15="http://schemas.microsoft.com/office/drawing/2012/chart" uri="{02D57815-91ED-43cb-92C2-25804820EDAC}">
                        <c15:formulaRef>
                          <c15:sqref>'QU and NL'!$W$73</c15:sqref>
                        </c15:formulaRef>
                      </c:ext>
                    </c:extLst>
                    <c:strCache>
                      <c:ptCount val="1"/>
                      <c:pt idx="0">
                        <c:v>NL Rev PC/QU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NL'!$W$74:$W$78</c15:sqref>
                        </c15:formulaRef>
                      </c:ext>
                    </c:extLst>
                    <c:numCache>
                      <c:formatCode>0.0%</c:formatCode>
                      <c:ptCount val="5"/>
                      <c:pt idx="0">
                        <c:v>0.97324903172435118</c:v>
                      </c:pt>
                      <c:pt idx="1">
                        <c:v>1.1092331639010857</c:v>
                      </c:pt>
                      <c:pt idx="2">
                        <c:v>1.1702823834194447</c:v>
                      </c:pt>
                      <c:pt idx="3">
                        <c:v>1.2314801016570343</c:v>
                      </c:pt>
                      <c:pt idx="4">
                        <c:v>1.217191236718913</c:v>
                      </c:pt>
                    </c:numCache>
                  </c:numRef>
                </c:val>
                <c:extLst xmlns:c15="http://schemas.microsoft.com/office/drawing/2012/chart">
                  <c:ext xmlns:c16="http://schemas.microsoft.com/office/drawing/2014/chart" uri="{C3380CC4-5D6E-409C-BE32-E72D297353CC}">
                    <c16:uniqueId val="{00000006-24B6-488C-A9A3-D20CB4490845}"/>
                  </c:ext>
                </c:extLst>
              </c15:ser>
            </c15:filteredBarSeries>
            <c15:filteredBarSeries>
              <c15:ser>
                <c:idx val="2"/>
                <c:order val="7"/>
                <c:tx>
                  <c:strRef>
                    <c:extLst>
                      <c:ext xmlns:c15="http://schemas.microsoft.com/office/drawing/2012/chart" uri="{02D57815-91ED-43cb-92C2-25804820EDAC}">
                        <c15:formulaRef>
                          <c15:sqref>'QU and NL'!$X$73</c15:sqref>
                        </c15:formulaRef>
                      </c:ext>
                    </c:extLst>
                    <c:strCache>
                      <c:ptCount val="1"/>
                      <c:pt idx="0">
                        <c:v>NL Exp PC/QU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'QU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'QU and NL'!$X$74:$X$78</c15:sqref>
                        </c15:formulaRef>
                      </c:ext>
                    </c:extLst>
                    <c:numCache>
                      <c:formatCode>0.0%</c:formatCode>
                      <c:ptCount val="5"/>
                      <c:pt idx="0">
                        <c:v>1.2429414733412858</c:v>
                      </c:pt>
                      <c:pt idx="1">
                        <c:v>1.2553035616214967</c:v>
                      </c:pt>
                      <c:pt idx="2">
                        <c:v>1.2827710789137734</c:v>
                      </c:pt>
                      <c:pt idx="3">
                        <c:v>1.2662716739352045</c:v>
                      </c:pt>
                      <c:pt idx="4">
                        <c:v>1.248470340108665</c:v>
                      </c:pt>
                    </c:numCache>
                  </c:numRef>
                </c:val>
                <c:extLst xmlns:c15="http://schemas.microsoft.com/office/drawing/2012/chart">
                  <c:ext xmlns:c16="http://schemas.microsoft.com/office/drawing/2014/chart" uri="{C3380CC4-5D6E-409C-BE32-E72D297353CC}">
                    <c16:uniqueId val="{00000007-24B6-488C-A9A3-D20CB4490845}"/>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QU</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'QU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0.10879629629629628"/>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722222222222221E-2"/>
                      <c:h val="9.1504811898512672E-2"/>
                    </c:manualLayout>
                  </c15:layout>
                </c:ext>
                <c:ext xmlns:c16="http://schemas.microsoft.com/office/drawing/2014/chart" uri="{C3380CC4-5D6E-409C-BE32-E72D297353CC}">
                  <c16:uniqueId val="{00000001-74AF-4F8F-AB2C-73943BE365E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'QU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9C49-4362-8245-1EB112AF14FA}"/>
            </c:ext>
          </c:extLst>
        </c:ser>
        <c:ser>
          <c:idx val="1"/>
          <c:order val="1"/>
          <c:tx>
            <c:strRef>
              <c:f>'QU and NL'!$BW$18</c:f>
              <c:strCache>
                <c:ptCount val="1"/>
                <c:pt idx="0">
                  <c:v>QU Federal Transfers/GDP</c:v>
                </c:pt>
              </c:strCache>
            </c:strRef>
          </c:tx>
          <c:spPr>
            <a:ln w="28575" cap="rnd">
              <a:solidFill>
                <a:srgbClr val="0070C0"/>
              </a:solidFill>
              <a:round/>
            </a:ln>
            <a:effectLst/>
          </c:spPr>
          <c:marker>
            <c:symbol val="none"/>
          </c:marker>
          <c:dLbls>
            <c:dLbl>
              <c:idx val="30"/>
              <c:layout>
                <c:manualLayout>
                  <c:x val="0"/>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AF-4F8F-AB2C-73943BE365E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'QU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'QU and NL'!$BW$19:$BW$49</c:f>
              <c:numCache>
                <c:formatCode>"$"#,##0</c:formatCode>
                <c:ptCount val="31"/>
                <c:pt idx="0">
                  <c:v>996.42903387258445</c:v>
                </c:pt>
                <c:pt idx="1">
                  <c:v>954.66562224615689</c:v>
                </c:pt>
                <c:pt idx="2">
                  <c:v>1091.9815865237881</c:v>
                </c:pt>
                <c:pt idx="3">
                  <c:v>1084.6027904278285</c:v>
                </c:pt>
                <c:pt idx="4">
                  <c:v>1041.9327170627118</c:v>
                </c:pt>
                <c:pt idx="5">
                  <c:v>1125.6065233649235</c:v>
                </c:pt>
                <c:pt idx="6">
                  <c:v>925.0855918057066</c:v>
                </c:pt>
                <c:pt idx="7">
                  <c:v>888.15745611689749</c:v>
                </c:pt>
                <c:pt idx="8">
                  <c:v>1136.5232831706971</c:v>
                </c:pt>
                <c:pt idx="9">
                  <c:v>891.68060628819171</c:v>
                </c:pt>
                <c:pt idx="10">
                  <c:v>1130.7673518554086</c:v>
                </c:pt>
                <c:pt idx="11">
                  <c:v>1281.1612112084031</c:v>
                </c:pt>
                <c:pt idx="12">
                  <c:v>1270.8462731562918</c:v>
                </c:pt>
                <c:pt idx="13">
                  <c:v>1351.9487232033277</c:v>
                </c:pt>
                <c:pt idx="14">
                  <c:v>1318.9957955101324</c:v>
                </c:pt>
                <c:pt idx="15">
                  <c:v>1467.0516193231883</c:v>
                </c:pt>
                <c:pt idx="16">
                  <c:v>1568.422325685975</c:v>
                </c:pt>
                <c:pt idx="17">
                  <c:v>1915.183362590371</c:v>
                </c:pt>
                <c:pt idx="18">
                  <c:v>1943.0512436764834</c:v>
                </c:pt>
                <c:pt idx="19">
                  <c:v>2181.4310621248878</c:v>
                </c:pt>
                <c:pt idx="20">
                  <c:v>2206.1035152247373</c:v>
                </c:pt>
                <c:pt idx="21">
                  <c:v>2115.2257289773684</c:v>
                </c:pt>
                <c:pt idx="22">
                  <c:v>2166.3620625814847</c:v>
                </c:pt>
                <c:pt idx="23">
                  <c:v>2275.7019681816378</c:v>
                </c:pt>
                <c:pt idx="24">
                  <c:v>2257.9532899995652</c:v>
                </c:pt>
                <c:pt idx="25">
                  <c:v>2289.6670491460113</c:v>
                </c:pt>
                <c:pt idx="26">
                  <c:v>2424.8103315016974</c:v>
                </c:pt>
                <c:pt idx="27">
                  <c:v>2678.688220705325</c:v>
                </c:pt>
                <c:pt idx="28">
                  <c:v>2751.8115894592288</c:v>
                </c:pt>
                <c:pt idx="29">
                  <c:v>2967.4054715861048</c:v>
                </c:pt>
                <c:pt idx="30">
                  <c:v>3530.6722633703776</c:v>
                </c:pt>
              </c:numCache>
            </c:numRef>
          </c:val>
          <c:smooth val="0"/>
          <c:extLst>
            <c:ext xmlns:c16="http://schemas.microsoft.com/office/drawing/2014/chart" uri="{C3380CC4-5D6E-409C-BE32-E72D297353CC}">
              <c16:uniqueId val="{00000001-9C49-4362-8245-1EB112AF14FA}"/>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ON</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'ON and NL'!$N$18</c:f>
              <c:strCache>
                <c:ptCount val="1"/>
                <c:pt idx="0">
                  <c:v>ON Rev PC</c:v>
                </c:pt>
              </c:strCache>
            </c:strRef>
          </c:tx>
          <c:spPr>
            <a:ln w="28575" cap="rnd">
              <a:solidFill>
                <a:srgbClr val="0070C0"/>
              </a:solidFill>
              <a:round/>
            </a:ln>
            <a:effectLst/>
          </c:spPr>
          <c:marker>
            <c:symbol val="none"/>
          </c:marker>
          <c:dLbls>
            <c:dLbl>
              <c:idx val="26"/>
              <c:layout>
                <c:manualLayout>
                  <c:x val="-1.9089544758608658E-16"/>
                  <c:y val="5.0784856879039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73-4D92-A568-57239D19A57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NL'!$N$23:$N$49</c:f>
              <c:numCache>
                <c:formatCode>"$"#,##0.0</c:formatCode>
                <c:ptCount val="27"/>
                <c:pt idx="0">
                  <c:v>4987.6395050034444</c:v>
                </c:pt>
                <c:pt idx="1">
                  <c:v>5287.4311228946463</c:v>
                </c:pt>
                <c:pt idx="2">
                  <c:v>5238.6996439470777</c:v>
                </c:pt>
                <c:pt idx="3">
                  <c:v>5465.2571584207599</c:v>
                </c:pt>
                <c:pt idx="4">
                  <c:v>5546.7665959786209</c:v>
                </c:pt>
                <c:pt idx="5">
                  <c:v>6169.8815246803515</c:v>
                </c:pt>
                <c:pt idx="6">
                  <c:v>6184.7304997136935</c:v>
                </c:pt>
                <c:pt idx="7">
                  <c:v>6097.9863616917019</c:v>
                </c:pt>
                <c:pt idx="8">
                  <c:v>6196.6548581987436</c:v>
                </c:pt>
                <c:pt idx="9">
                  <c:v>6088.7351742822748</c:v>
                </c:pt>
                <c:pt idx="10">
                  <c:v>6795.1200913505882</c:v>
                </c:pt>
                <c:pt idx="11">
                  <c:v>7650.6287121876694</c:v>
                </c:pt>
                <c:pt idx="12">
                  <c:v>8100.1038892029619</c:v>
                </c:pt>
                <c:pt idx="13">
                  <c:v>8600.4640323968724</c:v>
                </c:pt>
                <c:pt idx="14">
                  <c:v>8027.5564956676144</c:v>
                </c:pt>
                <c:pt idx="15">
                  <c:v>7890.0961378743777</c:v>
                </c:pt>
                <c:pt idx="16">
                  <c:v>8648.1503743073026</c:v>
                </c:pt>
                <c:pt idx="17">
                  <c:v>8776.0103936021933</c:v>
                </c:pt>
                <c:pt idx="18">
                  <c:v>8969.8578364123478</c:v>
                </c:pt>
                <c:pt idx="19">
                  <c:v>9070.3180361638315</c:v>
                </c:pt>
                <c:pt idx="20">
                  <c:v>9221.4240420162387</c:v>
                </c:pt>
                <c:pt idx="21">
                  <c:v>9873.2399503770848</c:v>
                </c:pt>
                <c:pt idx="22">
                  <c:v>10069.46034435388</c:v>
                </c:pt>
                <c:pt idx="23">
                  <c:v>10610.154703064469</c:v>
                </c:pt>
                <c:pt idx="24">
                  <c:v>10741.718830163221</c:v>
                </c:pt>
                <c:pt idx="25">
                  <c:v>10732.143448913896</c:v>
                </c:pt>
                <c:pt idx="26">
                  <c:v>10303.573757972539</c:v>
                </c:pt>
              </c:numCache>
            </c:numRef>
          </c:val>
          <c:smooth val="0"/>
          <c:extLst>
            <c:ext xmlns:c16="http://schemas.microsoft.com/office/drawing/2014/chart" uri="{C3380CC4-5D6E-409C-BE32-E72D297353CC}">
              <c16:uniqueId val="{00000000-0CE4-4B0A-9734-A6A076EDF53D}"/>
            </c:ext>
          </c:extLst>
        </c:ser>
        <c:ser>
          <c:idx val="3"/>
          <c:order val="1"/>
          <c:tx>
            <c:strRef>
              <c:f>'ON and NL'!$O$18</c:f>
              <c:strCache>
                <c:ptCount val="1"/>
                <c:pt idx="0">
                  <c:v>ON Expend PC</c:v>
                </c:pt>
              </c:strCache>
            </c:strRef>
          </c:tx>
          <c:spPr>
            <a:ln w="28575" cap="rnd">
              <a:solidFill>
                <a:srgbClr val="00B050"/>
              </a:solidFill>
              <a:prstDash val="sysDash"/>
              <a:round/>
            </a:ln>
            <a:effectLst/>
          </c:spPr>
          <c:marker>
            <c:symbol val="none"/>
          </c:marker>
          <c:dLbls>
            <c:dLbl>
              <c:idx val="26"/>
              <c:layout>
                <c:manualLayout>
                  <c:x val="-2.6031498112716388E-3"/>
                  <c:y val="-3.23176361957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73-4D92-A568-57239D19A572}"/>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NL'!$O$23:$O$49</c:f>
              <c:numCache>
                <c:formatCode>"$"#,##0.0</c:formatCode>
                <c:ptCount val="27"/>
                <c:pt idx="0">
                  <c:v>5923.8501818905115</c:v>
                </c:pt>
                <c:pt idx="1">
                  <c:v>6091.0753572632402</c:v>
                </c:pt>
                <c:pt idx="2">
                  <c:v>5861.7313532384069</c:v>
                </c:pt>
                <c:pt idx="3">
                  <c:v>5818.492220679108</c:v>
                </c:pt>
                <c:pt idx="4">
                  <c:v>5722.9074932114927</c:v>
                </c:pt>
                <c:pt idx="5">
                  <c:v>6111.8185961131385</c:v>
                </c:pt>
                <c:pt idx="6">
                  <c:v>6021.933890197025</c:v>
                </c:pt>
                <c:pt idx="7">
                  <c:v>6113.0410759150964</c:v>
                </c:pt>
                <c:pt idx="8">
                  <c:v>6146.0483198174461</c:v>
                </c:pt>
                <c:pt idx="9">
                  <c:v>6657.4331181651914</c:v>
                </c:pt>
                <c:pt idx="10">
                  <c:v>6958.9610000526227</c:v>
                </c:pt>
                <c:pt idx="11">
                  <c:v>7658.9301236670844</c:v>
                </c:pt>
                <c:pt idx="12">
                  <c:v>7958.3362753074935</c:v>
                </c:pt>
                <c:pt idx="13">
                  <c:v>8595.6066951343182</c:v>
                </c:pt>
                <c:pt idx="14">
                  <c:v>8258.9534353441159</c:v>
                </c:pt>
                <c:pt idx="15">
                  <c:v>9372.0521197348426</c:v>
                </c:pt>
                <c:pt idx="16">
                  <c:v>9961.7337198915611</c:v>
                </c:pt>
                <c:pt idx="17">
                  <c:v>9937.6908615073025</c:v>
                </c:pt>
                <c:pt idx="18">
                  <c:v>9764.7167053509911</c:v>
                </c:pt>
                <c:pt idx="19">
                  <c:v>9920.8793549956717</c:v>
                </c:pt>
                <c:pt idx="20">
                  <c:v>10045.009566588757</c:v>
                </c:pt>
                <c:pt idx="21">
                  <c:v>10260.923506321469</c:v>
                </c:pt>
                <c:pt idx="22">
                  <c:v>10243.683601978204</c:v>
                </c:pt>
                <c:pt idx="23">
                  <c:v>10868.866790329917</c:v>
                </c:pt>
                <c:pt idx="24">
                  <c:v>11261.332880275542</c:v>
                </c:pt>
                <c:pt idx="25">
                  <c:v>11328.373640520222</c:v>
                </c:pt>
                <c:pt idx="26">
                  <c:v>12914.403366251721</c:v>
                </c:pt>
              </c:numCache>
            </c:numRef>
          </c:val>
          <c:smooth val="0"/>
          <c:extLst>
            <c:ext xmlns:c16="http://schemas.microsoft.com/office/drawing/2014/chart" uri="{C3380CC4-5D6E-409C-BE32-E72D297353CC}">
              <c16:uniqueId val="{00000001-0CE4-4B0A-9734-A6A076EDF53D}"/>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ON</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'ON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5.0784856879039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B-4B25-87DE-F8B5B4740BFE}"/>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2697-438B-AD4B-C66E2BAA483C}"/>
            </c:ext>
          </c:extLst>
        </c:ser>
        <c:ser>
          <c:idx val="3"/>
          <c:order val="1"/>
          <c:tx>
            <c:strRef>
              <c:f>'ON and NL'!$O$18</c:f>
              <c:strCache>
                <c:ptCount val="1"/>
                <c:pt idx="0">
                  <c:v>ON Expend PC</c:v>
                </c:pt>
              </c:strCache>
            </c:strRef>
          </c:tx>
          <c:spPr>
            <a:ln w="28575" cap="rnd">
              <a:solidFill>
                <a:srgbClr val="0070C0"/>
              </a:solidFill>
              <a:prstDash val="sysDash"/>
              <a:round/>
            </a:ln>
            <a:effectLst/>
          </c:spPr>
          <c:marker>
            <c:symbol val="none"/>
          </c:marker>
          <c:dLbls>
            <c:dLbl>
              <c:idx val="26"/>
              <c:layout>
                <c:manualLayout>
                  <c:x val="0"/>
                  <c:y val="5.5401662049861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8B-4B25-87DE-F8B5B4740BFE}"/>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NL'!$O$23:$O$49</c:f>
              <c:numCache>
                <c:formatCode>"$"#,##0.0</c:formatCode>
                <c:ptCount val="27"/>
                <c:pt idx="0">
                  <c:v>5923.8501818905115</c:v>
                </c:pt>
                <c:pt idx="1">
                  <c:v>6091.0753572632402</c:v>
                </c:pt>
                <c:pt idx="2">
                  <c:v>5861.7313532384069</c:v>
                </c:pt>
                <c:pt idx="3">
                  <c:v>5818.492220679108</c:v>
                </c:pt>
                <c:pt idx="4">
                  <c:v>5722.9074932114927</c:v>
                </c:pt>
                <c:pt idx="5">
                  <c:v>6111.8185961131385</c:v>
                </c:pt>
                <c:pt idx="6">
                  <c:v>6021.933890197025</c:v>
                </c:pt>
                <c:pt idx="7">
                  <c:v>6113.0410759150964</c:v>
                </c:pt>
                <c:pt idx="8">
                  <c:v>6146.0483198174461</c:v>
                </c:pt>
                <c:pt idx="9">
                  <c:v>6657.4331181651914</c:v>
                </c:pt>
                <c:pt idx="10">
                  <c:v>6958.9610000526227</c:v>
                </c:pt>
                <c:pt idx="11">
                  <c:v>7658.9301236670844</c:v>
                </c:pt>
                <c:pt idx="12">
                  <c:v>7958.3362753074935</c:v>
                </c:pt>
                <c:pt idx="13">
                  <c:v>8595.6066951343182</c:v>
                </c:pt>
                <c:pt idx="14">
                  <c:v>8258.9534353441159</c:v>
                </c:pt>
                <c:pt idx="15">
                  <c:v>9372.0521197348426</c:v>
                </c:pt>
                <c:pt idx="16">
                  <c:v>9961.7337198915611</c:v>
                </c:pt>
                <c:pt idx="17">
                  <c:v>9937.6908615073025</c:v>
                </c:pt>
                <c:pt idx="18">
                  <c:v>9764.7167053509911</c:v>
                </c:pt>
                <c:pt idx="19">
                  <c:v>9920.8793549956717</c:v>
                </c:pt>
                <c:pt idx="20">
                  <c:v>10045.009566588757</c:v>
                </c:pt>
                <c:pt idx="21">
                  <c:v>10260.923506321469</c:v>
                </c:pt>
                <c:pt idx="22">
                  <c:v>10243.683601978204</c:v>
                </c:pt>
                <c:pt idx="23">
                  <c:v>10868.866790329917</c:v>
                </c:pt>
                <c:pt idx="24">
                  <c:v>11261.332880275542</c:v>
                </c:pt>
                <c:pt idx="25">
                  <c:v>11328.373640520222</c:v>
                </c:pt>
                <c:pt idx="26">
                  <c:v>12914.403366251721</c:v>
                </c:pt>
              </c:numCache>
            </c:numRef>
          </c:val>
          <c:smooth val="0"/>
          <c:extLst>
            <c:ext xmlns:c16="http://schemas.microsoft.com/office/drawing/2014/chart" uri="{C3380CC4-5D6E-409C-BE32-E72D297353CC}">
              <c16:uniqueId val="{00000001-2697-438B-AD4B-C66E2BAA483C}"/>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ON</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'ON and NL'!$L$18</c:f>
              <c:strCache>
                <c:ptCount val="1"/>
                <c:pt idx="0">
                  <c:v>NL Rev PC</c:v>
                </c:pt>
              </c:strCache>
            </c:strRef>
          </c:tx>
          <c:spPr>
            <a:ln w="28575" cap="rnd">
              <a:solidFill>
                <a:srgbClr val="FF0000"/>
              </a:solidFill>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B7-4640-98B5-CD0CCFF50A2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0C8A-49AC-8C0A-36012C4E8DBF}"/>
            </c:ext>
          </c:extLst>
        </c:ser>
        <c:ser>
          <c:idx val="1"/>
          <c:order val="1"/>
          <c:tx>
            <c:strRef>
              <c:f>'ON and NL'!$N$18</c:f>
              <c:strCache>
                <c:ptCount val="1"/>
                <c:pt idx="0">
                  <c:v>ON Rev PC</c:v>
                </c:pt>
              </c:strCache>
            </c:strRef>
          </c:tx>
          <c:spPr>
            <a:ln w="28575" cap="rnd">
              <a:solidFill>
                <a:srgbClr val="0070C0"/>
              </a:solidFill>
              <a:round/>
            </a:ln>
            <a:effectLst/>
          </c:spPr>
          <c:marker>
            <c:symbol val="none"/>
          </c:marker>
          <c:dLbls>
            <c:dLbl>
              <c:idx val="26"/>
              <c:layout>
                <c:manualLayout>
                  <c:x val="-7.2437522636727598E-3"/>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B7-4640-98B5-CD0CCFF50A2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NL'!$N$23:$N$49</c:f>
              <c:numCache>
                <c:formatCode>"$"#,##0.0</c:formatCode>
                <c:ptCount val="27"/>
                <c:pt idx="0">
                  <c:v>4987.6395050034444</c:v>
                </c:pt>
                <c:pt idx="1">
                  <c:v>5287.4311228946463</c:v>
                </c:pt>
                <c:pt idx="2">
                  <c:v>5238.6996439470777</c:v>
                </c:pt>
                <c:pt idx="3">
                  <c:v>5465.2571584207599</c:v>
                </c:pt>
                <c:pt idx="4">
                  <c:v>5546.7665959786209</c:v>
                </c:pt>
                <c:pt idx="5">
                  <c:v>6169.8815246803515</c:v>
                </c:pt>
                <c:pt idx="6">
                  <c:v>6184.7304997136935</c:v>
                </c:pt>
                <c:pt idx="7">
                  <c:v>6097.9863616917019</c:v>
                </c:pt>
                <c:pt idx="8">
                  <c:v>6196.6548581987436</c:v>
                </c:pt>
                <c:pt idx="9">
                  <c:v>6088.7351742822748</c:v>
                </c:pt>
                <c:pt idx="10">
                  <c:v>6795.1200913505882</c:v>
                </c:pt>
                <c:pt idx="11">
                  <c:v>7650.6287121876694</c:v>
                </c:pt>
                <c:pt idx="12">
                  <c:v>8100.1038892029619</c:v>
                </c:pt>
                <c:pt idx="13">
                  <c:v>8600.4640323968724</c:v>
                </c:pt>
                <c:pt idx="14">
                  <c:v>8027.5564956676144</c:v>
                </c:pt>
                <c:pt idx="15">
                  <c:v>7890.0961378743777</c:v>
                </c:pt>
                <c:pt idx="16">
                  <c:v>8648.1503743073026</c:v>
                </c:pt>
                <c:pt idx="17">
                  <c:v>8776.0103936021933</c:v>
                </c:pt>
                <c:pt idx="18">
                  <c:v>8969.8578364123478</c:v>
                </c:pt>
                <c:pt idx="19">
                  <c:v>9070.3180361638315</c:v>
                </c:pt>
                <c:pt idx="20">
                  <c:v>9221.4240420162387</c:v>
                </c:pt>
                <c:pt idx="21">
                  <c:v>9873.2399503770848</c:v>
                </c:pt>
                <c:pt idx="22">
                  <c:v>10069.46034435388</c:v>
                </c:pt>
                <c:pt idx="23">
                  <c:v>10610.154703064469</c:v>
                </c:pt>
                <c:pt idx="24">
                  <c:v>10741.718830163221</c:v>
                </c:pt>
                <c:pt idx="25">
                  <c:v>10732.143448913896</c:v>
                </c:pt>
                <c:pt idx="26">
                  <c:v>10303.573757972539</c:v>
                </c:pt>
              </c:numCache>
            </c:numRef>
          </c:val>
          <c:smooth val="0"/>
          <c:extLst>
            <c:ext xmlns:c16="http://schemas.microsoft.com/office/drawing/2014/chart" uri="{C3380CC4-5D6E-409C-BE32-E72D297353CC}">
              <c16:uniqueId val="{00000001-0C8A-49AC-8C0A-36012C4E8DBF}"/>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'ON and NL'!$L$18</c:f>
              <c:strCache>
                <c:ptCount val="1"/>
                <c:pt idx="0">
                  <c:v>NL Rev PC</c:v>
                </c:pt>
              </c:strCache>
            </c:strRef>
          </c:tx>
          <c:spPr>
            <a:ln w="28575" cap="rnd">
              <a:solidFill>
                <a:srgbClr val="FF0000"/>
              </a:solidFill>
              <a:round/>
            </a:ln>
            <a:effectLst/>
          </c:spPr>
          <c:marker>
            <c:symbol val="none"/>
          </c:marker>
          <c:dLbls>
            <c:dLbl>
              <c:idx val="26"/>
              <c:layout>
                <c:manualLayout>
                  <c:x val="-2.6340050046095085E-3"/>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AA-48CD-B8F7-AB93DA3A117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03CC-44C9-B177-AC882B43D29E}"/>
            </c:ext>
          </c:extLst>
        </c:ser>
        <c:ser>
          <c:idx val="2"/>
          <c:order val="1"/>
          <c:tx>
            <c:strRef>
              <c:f>'ON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2.777777777777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AA-48CD-B8F7-AB93DA3A1173}"/>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'ON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03CC-44C9-B177-AC882B43D29E}"/>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ON</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'ON and NL'!$G$18</c:f>
              <c:strCache>
                <c:ptCount val="1"/>
                <c:pt idx="0">
                  <c:v>NL Net Debt PC</c:v>
                </c:pt>
              </c:strCache>
            </c:strRef>
          </c:tx>
          <c:spPr>
            <a:ln w="28575" cap="rnd">
              <a:solidFill>
                <a:srgbClr val="FF0000"/>
              </a:solidFill>
              <a:round/>
            </a:ln>
            <a:effectLst/>
          </c:spPr>
          <c:marker>
            <c:symbol val="none"/>
          </c:marker>
          <c:dLbls>
            <c:dLbl>
              <c:idx val="26"/>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D5-4FEF-95F3-10A89066F46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7D7E-4EB8-B9BA-28C06EAC33ED}"/>
            </c:ext>
          </c:extLst>
        </c:ser>
        <c:ser>
          <c:idx val="1"/>
          <c:order val="1"/>
          <c:tx>
            <c:strRef>
              <c:f>'ON and NL'!$Y$18</c:f>
              <c:strCache>
                <c:ptCount val="1"/>
                <c:pt idx="0">
                  <c:v>ON Net Debt PC</c:v>
                </c:pt>
              </c:strCache>
            </c:strRef>
          </c:tx>
          <c:spPr>
            <a:ln w="28575" cap="rnd">
              <a:solidFill>
                <a:srgbClr val="0070C0"/>
              </a:solidFill>
              <a:round/>
            </a:ln>
            <a:effectLst/>
          </c:spPr>
          <c:marker>
            <c:symbol val="none"/>
          </c:marker>
          <c:dLbls>
            <c:dLbl>
              <c:idx val="26"/>
              <c:layout>
                <c:manualLayout>
                  <c:x val="0"/>
                  <c:y val="7.4074074074074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5-4FEF-95F3-10A89066F46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NL'!$Y$23:$Y$49</c:f>
              <c:numCache>
                <c:formatCode>"$"#,##0.0</c:formatCode>
                <c:ptCount val="27"/>
                <c:pt idx="0">
                  <c:v>8385.8744488705488</c:v>
                </c:pt>
                <c:pt idx="1">
                  <c:v>9302.5473056502851</c:v>
                </c:pt>
                <c:pt idx="2">
                  <c:v>9814.1254146138435</c:v>
                </c:pt>
                <c:pt idx="3">
                  <c:v>10040.835790139896</c:v>
                </c:pt>
                <c:pt idx="4">
                  <c:v>10094.844218685346</c:v>
                </c:pt>
                <c:pt idx="5">
                  <c:v>11681.94831373695</c:v>
                </c:pt>
                <c:pt idx="6">
                  <c:v>11340.64120637252</c:v>
                </c:pt>
                <c:pt idx="7">
                  <c:v>11151.624266539578</c:v>
                </c:pt>
                <c:pt idx="8">
                  <c:v>10973.515167366655</c:v>
                </c:pt>
                <c:pt idx="9">
                  <c:v>11463.392203602847</c:v>
                </c:pt>
                <c:pt idx="10">
                  <c:v>11536.256298189808</c:v>
                </c:pt>
                <c:pt idx="11">
                  <c:v>12381.714864076361</c:v>
                </c:pt>
                <c:pt idx="12">
                  <c:v>12370.665682270266</c:v>
                </c:pt>
                <c:pt idx="13">
                  <c:v>12538.511045937483</c:v>
                </c:pt>
                <c:pt idx="14">
                  <c:v>13163.85441631655</c:v>
                </c:pt>
                <c:pt idx="15">
                  <c:v>14894.111544615593</c:v>
                </c:pt>
                <c:pt idx="16">
                  <c:v>16578.070466810856</c:v>
                </c:pt>
                <c:pt idx="17">
                  <c:v>18238.865871745889</c:v>
                </c:pt>
                <c:pt idx="18">
                  <c:v>19379.213881447493</c:v>
                </c:pt>
                <c:pt idx="19">
                  <c:v>20372.824706025203</c:v>
                </c:pt>
                <c:pt idx="20">
                  <c:v>21531.275526893354</c:v>
                </c:pt>
                <c:pt idx="21">
                  <c:v>22216.530330799367</c:v>
                </c:pt>
                <c:pt idx="22">
                  <c:v>22472.081349024636</c:v>
                </c:pt>
                <c:pt idx="23">
                  <c:v>22815.841521655442</c:v>
                </c:pt>
                <c:pt idx="24">
                  <c:v>23656.661399706765</c:v>
                </c:pt>
                <c:pt idx="25">
                  <c:v>24292.805126919615</c:v>
                </c:pt>
                <c:pt idx="26">
                  <c:v>27111.620770823214</c:v>
                </c:pt>
              </c:numCache>
            </c:numRef>
          </c:val>
          <c:smooth val="0"/>
          <c:extLst>
            <c:ext xmlns:c16="http://schemas.microsoft.com/office/drawing/2014/chart" uri="{C3380CC4-5D6E-409C-BE32-E72D297353CC}">
              <c16:uniqueId val="{00000001-7D7E-4EB8-B9BA-28C06EAC33ED}"/>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ON</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'ON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E2-4534-AC55-81B804C7761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6C08-4C5E-9985-DCCB035E85B4}"/>
            </c:ext>
          </c:extLst>
        </c:ser>
        <c:ser>
          <c:idx val="1"/>
          <c:order val="1"/>
          <c:tx>
            <c:strRef>
              <c:f>'ON and NL'!$X$18</c:f>
              <c:strCache>
                <c:ptCount val="1"/>
                <c:pt idx="0">
                  <c:v>ON Deficit PC</c:v>
                </c:pt>
              </c:strCache>
            </c:strRef>
          </c:tx>
          <c:spPr>
            <a:ln w="28575" cap="rnd">
              <a:solidFill>
                <a:srgbClr val="0070C0"/>
              </a:solidFill>
              <a:round/>
            </a:ln>
            <a:effectLst/>
          </c:spPr>
          <c:marker>
            <c:symbol val="none"/>
          </c:marker>
          <c:dLbls>
            <c:dLbl>
              <c:idx val="26"/>
              <c:layout>
                <c:manualLayout>
                  <c:x val="-6.6805845511482359E-2"/>
                  <c:y val="3.240740740740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2-4534-AC55-81B804C7761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NL'!$X$23:$X$49</c:f>
              <c:numCache>
                <c:formatCode>"$"#,##0.0</c:formatCode>
                <c:ptCount val="27"/>
                <c:pt idx="0">
                  <c:v>-936.21067688706671</c:v>
                </c:pt>
                <c:pt idx="1">
                  <c:v>-803.64423436859454</c:v>
                </c:pt>
                <c:pt idx="2">
                  <c:v>-623.03170929132909</c:v>
                </c:pt>
                <c:pt idx="3">
                  <c:v>-353.23506225834768</c:v>
                </c:pt>
                <c:pt idx="4">
                  <c:v>-176.14089723287225</c:v>
                </c:pt>
                <c:pt idx="5">
                  <c:v>58.062928567212921</c:v>
                </c:pt>
                <c:pt idx="6">
                  <c:v>162.7966095166687</c:v>
                </c:pt>
                <c:pt idx="7">
                  <c:v>-15.045341953725908</c:v>
                </c:pt>
                <c:pt idx="8">
                  <c:v>50.60653838129695</c:v>
                </c:pt>
                <c:pt idx="9">
                  <c:v>-568.69794388291564</c:v>
                </c:pt>
                <c:pt idx="10">
                  <c:v>-163.84090870203457</c:v>
                </c:pt>
                <c:pt idx="11">
                  <c:v>-8.3014114794152931</c:v>
                </c:pt>
                <c:pt idx="12">
                  <c:v>141.76761389546917</c:v>
                </c:pt>
                <c:pt idx="13">
                  <c:v>4.857337262553572</c:v>
                </c:pt>
                <c:pt idx="14">
                  <c:v>-231.39693967650229</c:v>
                </c:pt>
                <c:pt idx="15">
                  <c:v>-1481.955981860465</c:v>
                </c:pt>
                <c:pt idx="16">
                  <c:v>-1313.583345584258</c:v>
                </c:pt>
                <c:pt idx="17">
                  <c:v>-1161.680467905109</c:v>
                </c:pt>
                <c:pt idx="18">
                  <c:v>-794.85886893864199</c:v>
                </c:pt>
                <c:pt idx="19">
                  <c:v>-850.56131883184071</c:v>
                </c:pt>
                <c:pt idx="20">
                  <c:v>-823.65862171679612</c:v>
                </c:pt>
                <c:pt idx="21">
                  <c:v>-387.68355594438327</c:v>
                </c:pt>
                <c:pt idx="22">
                  <c:v>-174.22325762432459</c:v>
                </c:pt>
                <c:pt idx="23">
                  <c:v>-258.71208726544705</c:v>
                </c:pt>
                <c:pt idx="24">
                  <c:v>-519.61405011231989</c:v>
                </c:pt>
                <c:pt idx="25">
                  <c:v>-596.23019160632748</c:v>
                </c:pt>
                <c:pt idx="26">
                  <c:v>-2610.829608279183</c:v>
                </c:pt>
              </c:numCache>
            </c:numRef>
          </c:val>
          <c:smooth val="0"/>
          <c:extLst>
            <c:ext xmlns:c16="http://schemas.microsoft.com/office/drawing/2014/chart" uri="{C3380CC4-5D6E-409C-BE32-E72D297353CC}">
              <c16:uniqueId val="{00000001-6C08-4C5E-9985-DCCB035E85B4}"/>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ON</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'ON and NL'!$D$18</c:f>
              <c:strCache>
                <c:ptCount val="1"/>
                <c:pt idx="0">
                  <c:v>NL Debt Charge PC</c:v>
                </c:pt>
              </c:strCache>
            </c:strRef>
          </c:tx>
          <c:spPr>
            <a:ln w="28575" cap="rnd">
              <a:solidFill>
                <a:srgbClr val="FF0000"/>
              </a:solidFill>
              <a:round/>
            </a:ln>
            <a:effectLst/>
          </c:spPr>
          <c:marker>
            <c:symbol val="none"/>
          </c:marker>
          <c:dLbls>
            <c:dLbl>
              <c:idx val="26"/>
              <c:layout>
                <c:manualLayout>
                  <c:x val="-2.6102845210127902E-3"/>
                  <c:y val="-4.1666666666666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76-4800-8836-7F02912AD42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6D32-4459-9A1E-BB69A0CEE673}"/>
            </c:ext>
          </c:extLst>
        </c:ser>
        <c:ser>
          <c:idx val="1"/>
          <c:order val="1"/>
          <c:tx>
            <c:strRef>
              <c:f>'ON and NL'!$V$18</c:f>
              <c:strCache>
                <c:ptCount val="1"/>
                <c:pt idx="0">
                  <c:v>ON Debt Charge PC</c:v>
                </c:pt>
              </c:strCache>
            </c:strRef>
          </c:tx>
          <c:spPr>
            <a:ln w="28575" cap="rnd">
              <a:solidFill>
                <a:srgbClr val="0070C0"/>
              </a:solidFill>
              <a:round/>
            </a:ln>
            <a:effectLst/>
          </c:spPr>
          <c:marker>
            <c:symbol val="none"/>
          </c:marker>
          <c:dLbls>
            <c:dLbl>
              <c:idx val="26"/>
              <c:layout>
                <c:manualLayout>
                  <c:x val="-2.6102845210127902E-3"/>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76-4800-8836-7F02912AD42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'ON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NL'!$V$23:$V$49</c:f>
              <c:numCache>
                <c:formatCode>"$"#,##0.0</c:formatCode>
                <c:ptCount val="27"/>
                <c:pt idx="0">
                  <c:v>723.90186804023165</c:v>
                </c:pt>
                <c:pt idx="1">
                  <c:v>773.9641916220271</c:v>
                </c:pt>
                <c:pt idx="2">
                  <c:v>776.60158173359446</c:v>
                </c:pt>
                <c:pt idx="3">
                  <c:v>777.45558710366038</c:v>
                </c:pt>
                <c:pt idx="4">
                  <c:v>793.2499148109772</c:v>
                </c:pt>
                <c:pt idx="5">
                  <c:v>958.47292411774993</c:v>
                </c:pt>
                <c:pt idx="6">
                  <c:v>930.64539183740192</c:v>
                </c:pt>
                <c:pt idx="7">
                  <c:v>868.84748478024972</c:v>
                </c:pt>
                <c:pt idx="8">
                  <c:v>801.60095272596834</c:v>
                </c:pt>
                <c:pt idx="9">
                  <c:v>784.3996916632949</c:v>
                </c:pt>
                <c:pt idx="10">
                  <c:v>756.0894742466304</c:v>
                </c:pt>
                <c:pt idx="11">
                  <c:v>743.05614867189388</c:v>
                </c:pt>
                <c:pt idx="12">
                  <c:v>721.47473701120384</c:v>
                </c:pt>
                <c:pt idx="13">
                  <c:v>722.33305743135384</c:v>
                </c:pt>
                <c:pt idx="14">
                  <c:v>694.65656261825529</c:v>
                </c:pt>
                <c:pt idx="15">
                  <c:v>701.58636686665864</c:v>
                </c:pt>
                <c:pt idx="16">
                  <c:v>761.70171395447437</c:v>
                </c:pt>
                <c:pt idx="17">
                  <c:v>798.20295390131025</c:v>
                </c:pt>
                <c:pt idx="18">
                  <c:v>810.96180606964435</c:v>
                </c:pt>
                <c:pt idx="19">
                  <c:v>822.89778938154234</c:v>
                </c:pt>
                <c:pt idx="20">
                  <c:v>820.2230559357622</c:v>
                </c:pt>
                <c:pt idx="21">
                  <c:v>840.41614849222935</c:v>
                </c:pt>
                <c:pt idx="22">
                  <c:v>837.77417803828189</c:v>
                </c:pt>
                <c:pt idx="23">
                  <c:v>838.6301674075753</c:v>
                </c:pt>
                <c:pt idx="24">
                  <c:v>865.48761218439381</c:v>
                </c:pt>
                <c:pt idx="25">
                  <c:v>859.07475139772396</c:v>
                </c:pt>
                <c:pt idx="26">
                  <c:v>845.39080796312533</c:v>
                </c:pt>
              </c:numCache>
            </c:numRef>
          </c:val>
          <c:smooth val="0"/>
          <c:extLst>
            <c:ext xmlns:c16="http://schemas.microsoft.com/office/drawing/2014/chart" uri="{C3380CC4-5D6E-409C-BE32-E72D297353CC}">
              <c16:uniqueId val="{00000001-6D32-4459-9A1E-BB69A0CEE673}"/>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a:t>
            </a:r>
            <a:r>
              <a:rPr lang="en-US" baseline="0"/>
              <a:t> Debt Per Capita</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11850340569777"/>
          <c:y val="0.14685185185185184"/>
          <c:w val="0.84532606501110452"/>
          <c:h val="0.60619568387284928"/>
        </c:manualLayout>
      </c:layout>
      <c:barChart>
        <c:barDir val="col"/>
        <c:grouping val="clustered"/>
        <c:varyColors val="0"/>
        <c:ser>
          <c:idx val="0"/>
          <c:order val="0"/>
          <c:tx>
            <c:strRef>
              <c:f>summary!$AN$18</c:f>
              <c:strCache>
                <c:ptCount val="1"/>
                <c:pt idx="0">
                  <c:v>Net Debt Per Capta (20 Year Ave)</c:v>
                </c:pt>
              </c:strCache>
            </c:strRef>
          </c:tx>
          <c:spPr>
            <a:solidFill>
              <a:schemeClr val="accent1"/>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6-04C7-4191-AF4C-1777DE18599A}"/>
              </c:ext>
            </c:extLst>
          </c:dPt>
          <c:dPt>
            <c:idx val="10"/>
            <c:invertIfNegative val="0"/>
            <c:bubble3D val="0"/>
            <c:spPr>
              <a:solidFill>
                <a:srgbClr val="FF0000"/>
              </a:solidFill>
              <a:ln>
                <a:noFill/>
              </a:ln>
              <a:effectLst/>
            </c:spPr>
            <c:extLst>
              <c:ext xmlns:c16="http://schemas.microsoft.com/office/drawing/2014/chart" uri="{C3380CC4-5D6E-409C-BE32-E72D297353CC}">
                <c16:uniqueId val="{00000003-04C7-4191-AF4C-1777DE18599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summary!$AO$17:$AY$17</c:f>
              <c:strCache>
                <c:ptCount val="11"/>
                <c:pt idx="0">
                  <c:v>AB</c:v>
                </c:pt>
                <c:pt idx="1">
                  <c:v>BC</c:v>
                </c:pt>
                <c:pt idx="2">
                  <c:v>SK</c:v>
                </c:pt>
                <c:pt idx="3">
                  <c:v>PE</c:v>
                </c:pt>
                <c:pt idx="4">
                  <c:v>MN</c:v>
                </c:pt>
                <c:pt idx="5">
                  <c:v>NB</c:v>
                </c:pt>
                <c:pt idx="6">
                  <c:v>ROC</c:v>
                </c:pt>
                <c:pt idx="7">
                  <c:v>NS</c:v>
                </c:pt>
                <c:pt idx="8">
                  <c:v>ON</c:v>
                </c:pt>
                <c:pt idx="9">
                  <c:v>QU</c:v>
                </c:pt>
                <c:pt idx="10">
                  <c:v>NL</c:v>
                </c:pt>
              </c:strCache>
            </c:strRef>
          </c:cat>
          <c:val>
            <c:numRef>
              <c:f>summary!$AO$18:$AY$18</c:f>
              <c:numCache>
                <c:formatCode>"$"#,##0</c:formatCode>
                <c:ptCount val="11"/>
                <c:pt idx="0">
                  <c:v>-1613.3480710997119</c:v>
                </c:pt>
                <c:pt idx="1">
                  <c:v>7037.9619300247687</c:v>
                </c:pt>
                <c:pt idx="2">
                  <c:v>7488.179012905719</c:v>
                </c:pt>
                <c:pt idx="3">
                  <c:v>11129.127796277993</c:v>
                </c:pt>
                <c:pt idx="4">
                  <c:v>11859.990719486817</c:v>
                </c:pt>
                <c:pt idx="5">
                  <c:v>12380.039743748051</c:v>
                </c:pt>
                <c:pt idx="6">
                  <c:v>12580.083851705487</c:v>
                </c:pt>
                <c:pt idx="7">
                  <c:v>13764.086253370224</c:v>
                </c:pt>
                <c:pt idx="8">
                  <c:v>16084.473255372621</c:v>
                </c:pt>
                <c:pt idx="9">
                  <c:v>17179.774406748576</c:v>
                </c:pt>
                <c:pt idx="10">
                  <c:v>20003.660885388967</c:v>
                </c:pt>
              </c:numCache>
            </c:numRef>
          </c:val>
          <c:extLst>
            <c:ext xmlns:c16="http://schemas.microsoft.com/office/drawing/2014/chart" uri="{C3380CC4-5D6E-409C-BE32-E72D297353CC}">
              <c16:uniqueId val="{00000004-04C7-4191-AF4C-1777DE18599A}"/>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ON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'ON and NL'!$AW$18</c:f>
              <c:strCache>
                <c:ptCount val="1"/>
                <c:pt idx="0">
                  <c:v>NL Net Debt/Total Revenue</c:v>
                </c:pt>
              </c:strCache>
            </c:strRef>
          </c:tx>
          <c:spPr>
            <a:ln>
              <a:solidFill>
                <a:srgbClr val="FF0000"/>
              </a:solidFill>
            </a:ln>
          </c:spPr>
          <c:marker>
            <c:symbol val="none"/>
          </c:marker>
          <c:dLbls>
            <c:dLbl>
              <c:idx val="26"/>
              <c:layout>
                <c:manualLayout>
                  <c:x val="0"/>
                  <c:y val="0.16249451032059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90-409A-81DF-23AED5206E4E}"/>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1EFF-4728-9B48-E72B44D31F70}"/>
            </c:ext>
          </c:extLst>
        </c:ser>
        <c:ser>
          <c:idx val="1"/>
          <c:order val="1"/>
          <c:tx>
            <c:strRef>
              <c:f>'ON and NL'!$AX$18</c:f>
              <c:strCache>
                <c:ptCount val="1"/>
                <c:pt idx="0">
                  <c:v>ON Net Debt/Total Revenue</c:v>
                </c:pt>
              </c:strCache>
            </c:strRef>
          </c:tx>
          <c:spPr>
            <a:ln>
              <a:solidFill>
                <a:srgbClr val="0070C0"/>
              </a:solidFill>
            </a:ln>
          </c:spPr>
          <c:marker>
            <c:symbol val="none"/>
          </c:marker>
          <c:dLbls>
            <c:dLbl>
              <c:idx val="26"/>
              <c:layout>
                <c:manualLayout>
                  <c:x val="-2.8320589068253658E-3"/>
                  <c:y val="-3.51339481774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90-409A-81DF-23AED5206E4E}"/>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'ON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NL'!$AX$23:$AX$49</c:f>
              <c:numCache>
                <c:formatCode>0.0%</c:formatCode>
                <c:ptCount val="27"/>
                <c:pt idx="0">
                  <c:v>1.6813313072161891</c:v>
                </c:pt>
                <c:pt idx="1">
                  <c:v>1.759369926422329</c:v>
                </c:pt>
                <c:pt idx="2">
                  <c:v>1.8733895969686531</c:v>
                </c:pt>
                <c:pt idx="3">
                  <c:v>1.8372119552817705</c:v>
                </c:pt>
                <c:pt idx="4">
                  <c:v>1.8199511452319015</c:v>
                </c:pt>
                <c:pt idx="5">
                  <c:v>1.8933829226716257</c:v>
                </c:pt>
                <c:pt idx="6">
                  <c:v>1.8336516371889617</c:v>
                </c:pt>
                <c:pt idx="7">
                  <c:v>1.8287388008270158</c:v>
                </c:pt>
                <c:pt idx="8">
                  <c:v>1.7708772585337211</c:v>
                </c:pt>
                <c:pt idx="9">
                  <c:v>1.8827214315416705</c:v>
                </c:pt>
                <c:pt idx="10">
                  <c:v>1.6977266248574687</c:v>
                </c:pt>
                <c:pt idx="11">
                  <c:v>1.6183918119502958</c:v>
                </c:pt>
                <c:pt idx="12">
                  <c:v>1.527223088923557</c:v>
                </c:pt>
                <c:pt idx="13">
                  <c:v>1.4578877370693581</c:v>
                </c:pt>
                <c:pt idx="14">
                  <c:v>1.6398332946545988</c:v>
                </c:pt>
                <c:pt idx="15">
                  <c:v>1.8876970932103401</c:v>
                </c:pt>
                <c:pt idx="16">
                  <c:v>1.916949838899942</c:v>
                </c:pt>
                <c:pt idx="17">
                  <c:v>2.0782639324404428</c:v>
                </c:pt>
                <c:pt idx="18">
                  <c:v>2.1604817194291841</c:v>
                </c:pt>
                <c:pt idx="19">
                  <c:v>2.2460981659956896</c:v>
                </c:pt>
                <c:pt idx="20">
                  <c:v>2.3349187098206148</c:v>
                </c:pt>
                <c:pt idx="21">
                  <c:v>2.2501762787554718</c:v>
                </c:pt>
                <c:pt idx="22">
                  <c:v>2.231706623843563</c:v>
                </c:pt>
                <c:pt idx="23">
                  <c:v>2.1503778370984237</c:v>
                </c:pt>
                <c:pt idx="24">
                  <c:v>2.2023162003903707</c:v>
                </c:pt>
                <c:pt idx="25">
                  <c:v>2.2635557605576055</c:v>
                </c:pt>
                <c:pt idx="26">
                  <c:v>2.6312832234393628</c:v>
                </c:pt>
              </c:numCache>
            </c:numRef>
          </c:val>
          <c:smooth val="0"/>
          <c:extLst>
            <c:ext xmlns:c16="http://schemas.microsoft.com/office/drawing/2014/chart" uri="{C3380CC4-5D6E-409C-BE32-E72D297353CC}">
              <c16:uniqueId val="{00000001-1EFF-4728-9B48-E72B44D31F70}"/>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ON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'ON and NL'!$BA$18</c:f>
              <c:strCache>
                <c:ptCount val="1"/>
                <c:pt idx="0">
                  <c:v>NL Net Debt/Own Source Revenue</c:v>
                </c:pt>
              </c:strCache>
            </c:strRef>
          </c:tx>
          <c:spPr>
            <a:ln>
              <a:solidFill>
                <a:srgbClr val="FF0000"/>
              </a:solidFill>
            </a:ln>
          </c:spPr>
          <c:marker>
            <c:symbol val="none"/>
          </c:marker>
          <c:dLbls>
            <c:dLbl>
              <c:idx val="26"/>
              <c:layout>
                <c:manualLayout>
                  <c:x val="0"/>
                  <c:y val="6.5876152832674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30-43DF-9AF3-BC73B33AE0C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01BD-4F63-89D5-87A7B3F7DA44}"/>
            </c:ext>
          </c:extLst>
        </c:ser>
        <c:ser>
          <c:idx val="1"/>
          <c:order val="1"/>
          <c:tx>
            <c:strRef>
              <c:f>'ON and NL'!$BB$18</c:f>
              <c:strCache>
                <c:ptCount val="1"/>
                <c:pt idx="0">
                  <c:v>ON Net Debt/Own Source Revenue</c:v>
                </c:pt>
              </c:strCache>
            </c:strRef>
          </c:tx>
          <c:spPr>
            <a:ln>
              <a:solidFill>
                <a:srgbClr val="0070C0"/>
              </a:solidFill>
            </a:ln>
          </c:spPr>
          <c:marker>
            <c:symbol val="none"/>
          </c:marker>
          <c:dLbls>
            <c:dLbl>
              <c:idx val="26"/>
              <c:layout>
                <c:manualLayout>
                  <c:x val="-5.6569084995050202E-3"/>
                  <c:y val="-3.5133948177426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30-43DF-9AF3-BC73B33AE0C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NL'!$BB$23:$BB$49</c:f>
              <c:numCache>
                <c:formatCode>0.0%</c:formatCode>
                <c:ptCount val="27"/>
                <c:pt idx="0">
                  <c:v>1.9572430158558947</c:v>
                </c:pt>
                <c:pt idx="1">
                  <c:v>2.0365875602295218</c:v>
                </c:pt>
                <c:pt idx="2">
                  <c:v>2.0804292108182549</c:v>
                </c:pt>
                <c:pt idx="3">
                  <c:v>2.0036790843167922</c:v>
                </c:pt>
                <c:pt idx="4">
                  <c:v>1.9603444446342839</c:v>
                </c:pt>
                <c:pt idx="5">
                  <c:v>2.0645488340655627</c:v>
                </c:pt>
                <c:pt idx="6">
                  <c:v>2.0035990261458663</c:v>
                </c:pt>
                <c:pt idx="7">
                  <c:v>2.0475800975368852</c:v>
                </c:pt>
                <c:pt idx="8">
                  <c:v>2.0093573980982375</c:v>
                </c:pt>
                <c:pt idx="9">
                  <c:v>2.1708297888794372</c:v>
                </c:pt>
                <c:pt idx="10">
                  <c:v>1.9766702161496867</c:v>
                </c:pt>
                <c:pt idx="11">
                  <c:v>1.8780555723712089</c:v>
                </c:pt>
                <c:pt idx="12">
                  <c:v>1.7693732773033302</c:v>
                </c:pt>
                <c:pt idx="13">
                  <c:v>1.7213474445018069</c:v>
                </c:pt>
                <c:pt idx="14">
                  <c:v>1.9569231124291764</c:v>
                </c:pt>
                <c:pt idx="15">
                  <c:v>2.3134164266679416</c:v>
                </c:pt>
                <c:pt idx="16">
                  <c:v>2.4110502131428886</c:v>
                </c:pt>
                <c:pt idx="17">
                  <c:v>2.5480782397118151</c:v>
                </c:pt>
                <c:pt idx="18">
                  <c:v>2.6431614589158796</c:v>
                </c:pt>
                <c:pt idx="19">
                  <c:v>2.7513449430142662</c:v>
                </c:pt>
                <c:pt idx="20">
                  <c:v>2.8260289743835747</c:v>
                </c:pt>
                <c:pt idx="21">
                  <c:v>2.7109559584804481</c:v>
                </c:pt>
                <c:pt idx="22">
                  <c:v>2.7031327997245889</c:v>
                </c:pt>
                <c:pt idx="23">
                  <c:v>2.5755483799131498</c:v>
                </c:pt>
                <c:pt idx="24">
                  <c:v>2.6319570795428038</c:v>
                </c:pt>
                <c:pt idx="25">
                  <c:v>2.703423158732345</c:v>
                </c:pt>
                <c:pt idx="26">
                  <c:v>3.3833299454551615</c:v>
                </c:pt>
              </c:numCache>
            </c:numRef>
          </c:val>
          <c:smooth val="0"/>
          <c:extLst>
            <c:ext xmlns:c16="http://schemas.microsoft.com/office/drawing/2014/chart" uri="{C3380CC4-5D6E-409C-BE32-E72D297353CC}">
              <c16:uniqueId val="{00000001-01BD-4F63-89D5-87A7B3F7DA44}"/>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ON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'ON and NL'!$BE$18</c:f>
              <c:strCache>
                <c:ptCount val="1"/>
                <c:pt idx="0">
                  <c:v>NL Debt Cost/Total Expenditure</c:v>
                </c:pt>
              </c:strCache>
            </c:strRef>
          </c:tx>
          <c:spPr>
            <a:ln>
              <a:solidFill>
                <a:srgbClr val="FF0000"/>
              </a:solidFill>
            </a:ln>
          </c:spPr>
          <c:marker>
            <c:symbol val="none"/>
          </c:marker>
          <c:dLbls>
            <c:dLbl>
              <c:idx val="26"/>
              <c:layout>
                <c:manualLayout>
                  <c:x val="-5.5555555555555558E-3"/>
                  <c:y val="-8.783487044356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7C-40E8-9AA9-81DDBA157F5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30E3-4287-B5D6-6BC126F3112D}"/>
            </c:ext>
          </c:extLst>
        </c:ser>
        <c:ser>
          <c:idx val="1"/>
          <c:order val="1"/>
          <c:tx>
            <c:strRef>
              <c:f>'ON and NL'!$BF$18</c:f>
              <c:strCache>
                <c:ptCount val="1"/>
                <c:pt idx="0">
                  <c:v>ON Debt Cost/Total Expenditure</c:v>
                </c:pt>
              </c:strCache>
            </c:strRef>
          </c:tx>
          <c:spPr>
            <a:ln>
              <a:solidFill>
                <a:srgbClr val="0070C0"/>
              </a:solidFill>
            </a:ln>
          </c:spPr>
          <c:marker>
            <c:symbol val="none"/>
          </c:marker>
          <c:dLbls>
            <c:dLbl>
              <c:idx val="26"/>
              <c:layout>
                <c:manualLayout>
                  <c:x val="0"/>
                  <c:y val="3.9525691699604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7C-40E8-9AA9-81DDBA157F5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NL'!$BF$23:$BF$49</c:f>
              <c:numCache>
                <c:formatCode>0.0%</c:formatCode>
                <c:ptCount val="27"/>
                <c:pt idx="0">
                  <c:v>0.12220124510461687</c:v>
                </c:pt>
                <c:pt idx="1">
                  <c:v>0.12706527931872019</c:v>
                </c:pt>
                <c:pt idx="2">
                  <c:v>0.132486723620411</c:v>
                </c:pt>
                <c:pt idx="3">
                  <c:v>0.13361805045309821</c:v>
                </c:pt>
                <c:pt idx="4">
                  <c:v>0.13860959936045261</c:v>
                </c:pt>
                <c:pt idx="5">
                  <c:v>0.15682286852023039</c:v>
                </c:pt>
                <c:pt idx="6">
                  <c:v>0.15454261185968504</c:v>
                </c:pt>
                <c:pt idx="7">
                  <c:v>0.14213015649501209</c:v>
                </c:pt>
                <c:pt idx="8">
                  <c:v>0.13042542313591476</c:v>
                </c:pt>
                <c:pt idx="9">
                  <c:v>0.11782314260476985</c:v>
                </c:pt>
                <c:pt idx="10">
                  <c:v>0.10864976456124886</c:v>
                </c:pt>
                <c:pt idx="11">
                  <c:v>9.7018269741847407E-2</c:v>
                </c:pt>
                <c:pt idx="12">
                  <c:v>9.0656477943730468E-2</c:v>
                </c:pt>
                <c:pt idx="13">
                  <c:v>8.4035145284188262E-2</c:v>
                </c:pt>
                <c:pt idx="14">
                  <c:v>8.4109514366006555E-2</c:v>
                </c:pt>
                <c:pt idx="15">
                  <c:v>7.4859417969872347E-2</c:v>
                </c:pt>
                <c:pt idx="16">
                  <c:v>7.6462765957446804E-2</c:v>
                </c:pt>
                <c:pt idx="17">
                  <c:v>8.0320767170678792E-2</c:v>
                </c:pt>
                <c:pt idx="18">
                  <c:v>8.3050213389728275E-2</c:v>
                </c:pt>
                <c:pt idx="19">
                  <c:v>8.2946053463211517E-2</c:v>
                </c:pt>
                <c:pt idx="20">
                  <c:v>8.1654780963469661E-2</c:v>
                </c:pt>
                <c:pt idx="21">
                  <c:v>8.1904533054405135E-2</c:v>
                </c:pt>
                <c:pt idx="22">
                  <c:v>8.178446451396601E-2</c:v>
                </c:pt>
                <c:pt idx="23">
                  <c:v>7.7158933271103153E-2</c:v>
                </c:pt>
                <c:pt idx="24">
                  <c:v>7.6854811183169391E-2</c:v>
                </c:pt>
                <c:pt idx="25">
                  <c:v>7.5833899786366288E-2</c:v>
                </c:pt>
                <c:pt idx="26">
                  <c:v>6.5461081243003774E-2</c:v>
                </c:pt>
              </c:numCache>
            </c:numRef>
          </c:val>
          <c:smooth val="0"/>
          <c:extLst>
            <c:ext xmlns:c16="http://schemas.microsoft.com/office/drawing/2014/chart" uri="{C3380CC4-5D6E-409C-BE32-E72D297353CC}">
              <c16:uniqueId val="{00000001-30E3-4287-B5D6-6BC126F3112D}"/>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ON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'ON and NL'!$BI$18</c:f>
              <c:strCache>
                <c:ptCount val="1"/>
                <c:pt idx="0">
                  <c:v>NL Debt Cost/Total Revenue</c:v>
                </c:pt>
              </c:strCache>
            </c:strRef>
          </c:tx>
          <c:spPr>
            <a:ln>
              <a:solidFill>
                <a:srgbClr val="FF0000"/>
              </a:solidFill>
            </a:ln>
          </c:spPr>
          <c:marker>
            <c:symbol val="none"/>
          </c:marker>
          <c:dLbls>
            <c:dLbl>
              <c:idx val="26"/>
              <c:layout>
                <c:manualLayout>
                  <c:x val="-5.5555555555555558E-3"/>
                  <c:y val="-5.284015852047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2-4261-999C-54AC9E93F3F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8D7D-4953-9C87-A4B1DFFB996F}"/>
            </c:ext>
          </c:extLst>
        </c:ser>
        <c:ser>
          <c:idx val="1"/>
          <c:order val="1"/>
          <c:tx>
            <c:strRef>
              <c:f>'ON and NL'!$BJ$18</c:f>
              <c:strCache>
                <c:ptCount val="1"/>
                <c:pt idx="0">
                  <c:v>ON Debt Cost/Total Revenue</c:v>
                </c:pt>
              </c:strCache>
            </c:strRef>
          </c:tx>
          <c:spPr>
            <a:ln>
              <a:solidFill>
                <a:srgbClr val="0070C0"/>
              </a:solidFill>
            </a:ln>
          </c:spPr>
          <c:marker>
            <c:symbol val="none"/>
          </c:marker>
          <c:dLbls>
            <c:dLbl>
              <c:idx val="26"/>
              <c:layout>
                <c:manualLayout>
                  <c:x val="-8.3333333333333332E-3"/>
                  <c:y val="4.4033465433729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2-4261-999C-54AC9E93F3F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'ON and NL'!$BJ$23:$BJ$49</c:f>
              <c:numCache>
                <c:formatCode>0.0%</c:formatCode>
                <c:ptCount val="27"/>
                <c:pt idx="0">
                  <c:v>0.14513917200993293</c:v>
                </c:pt>
                <c:pt idx="1">
                  <c:v>0.14637811323361774</c:v>
                </c:pt>
                <c:pt idx="2">
                  <c:v>0.14824319669307612</c:v>
                </c:pt>
                <c:pt idx="3">
                  <c:v>0.14225416381473877</c:v>
                </c:pt>
                <c:pt idx="4">
                  <c:v>0.14301123025188758</c:v>
                </c:pt>
                <c:pt idx="5">
                  <c:v>0.1553470549286449</c:v>
                </c:pt>
                <c:pt idx="6">
                  <c:v>0.15047468792382851</c:v>
                </c:pt>
                <c:pt idx="7">
                  <c:v>0.14248104755341143</c:v>
                </c:pt>
                <c:pt idx="8">
                  <c:v>0.12936027115749019</c:v>
                </c:pt>
                <c:pt idx="9">
                  <c:v>0.12882801915518652</c:v>
                </c:pt>
                <c:pt idx="10">
                  <c:v>0.1112694792854428</c:v>
                </c:pt>
                <c:pt idx="11">
                  <c:v>9.7123540642899617E-2</c:v>
                </c:pt>
                <c:pt idx="12">
                  <c:v>8.9069812792511707E-2</c:v>
                </c:pt>
                <c:pt idx="13">
                  <c:v>8.3987684235457008E-2</c:v>
                </c:pt>
                <c:pt idx="14">
                  <c:v>8.6533998607565554E-2</c:v>
                </c:pt>
                <c:pt idx="15">
                  <c:v>8.8919875576531165E-2</c:v>
                </c:pt>
                <c:pt idx="16">
                  <c:v>8.8076835044104448E-2</c:v>
                </c:pt>
                <c:pt idx="17">
                  <c:v>9.0952826865748571E-2</c:v>
                </c:pt>
                <c:pt idx="18">
                  <c:v>9.0409660984549403E-2</c:v>
                </c:pt>
                <c:pt idx="19">
                  <c:v>9.0724248708877228E-2</c:v>
                </c:pt>
                <c:pt idx="20">
                  <c:v>8.8947547818918296E-2</c:v>
                </c:pt>
                <c:pt idx="21">
                  <c:v>8.5120604048535414E-2</c:v>
                </c:pt>
                <c:pt idx="22">
                  <c:v>8.3199511134480653E-2</c:v>
                </c:pt>
                <c:pt idx="23">
                  <c:v>7.9040333612228911E-2</c:v>
                </c:pt>
                <c:pt idx="24">
                  <c:v>8.057254391672089E-2</c:v>
                </c:pt>
                <c:pt idx="25">
                  <c:v>8.0046894218942191E-2</c:v>
                </c:pt>
                <c:pt idx="26">
                  <c:v>8.2048309433315994E-2</c:v>
                </c:pt>
              </c:numCache>
            </c:numRef>
          </c:val>
          <c:smooth val="0"/>
          <c:extLst>
            <c:ext xmlns:c16="http://schemas.microsoft.com/office/drawing/2014/chart" uri="{C3380CC4-5D6E-409C-BE32-E72D297353CC}">
              <c16:uniqueId val="{00000001-8D7D-4953-9C87-A4B1DFFB996F}"/>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'ON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718E-43B1-8D22-6E4809C214E1}"/>
            </c:ext>
          </c:extLst>
        </c:ser>
        <c:ser>
          <c:idx val="1"/>
          <c:order val="1"/>
          <c:tx>
            <c:strRef>
              <c:f>'ON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718E-43B1-8D22-6E4809C214E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'ON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'ON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718E-43B1-8D22-6E4809C214E1}"/>
                  </c:ext>
                </c:extLst>
              </c15:ser>
            </c15:filteredBarSeries>
            <c15:filteredBarSeries>
              <c15:ser>
                <c:idx val="4"/>
                <c:order val="3"/>
                <c:tx>
                  <c:strRef>
                    <c:extLst>
                      <c:ext xmlns:c15="http://schemas.microsoft.com/office/drawing/2012/chart" uri="{02D57815-91ED-43cb-92C2-25804820EDAC}">
                        <c15:formulaRef>
                          <c15:sqref>'ON and NL'!$T$73</c15:sqref>
                        </c15:formulaRef>
                      </c:ext>
                    </c:extLst>
                    <c:strCache>
                      <c:ptCount val="1"/>
                      <c:pt idx="0">
                        <c:v>ON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NL'!$T$74:$T$78</c15:sqref>
                        </c15:formulaRef>
                      </c:ext>
                    </c:extLst>
                    <c:numCache>
                      <c:formatCode>"$"#,##0.0</c:formatCode>
                      <c:ptCount val="5"/>
                      <c:pt idx="0">
                        <c:v>10303.573757972539</c:v>
                      </c:pt>
                      <c:pt idx="1">
                        <c:v>10491.410216893602</c:v>
                      </c:pt>
                      <c:pt idx="2">
                        <c:v>9836.7901343039703</c:v>
                      </c:pt>
                      <c:pt idx="3">
                        <c:v>8623.1698735099908</c:v>
                      </c:pt>
                      <c:pt idx="4">
                        <c:v>8042.7493157176123</c:v>
                      </c:pt>
                    </c:numCache>
                  </c:numRef>
                </c:val>
                <c:extLst xmlns:c15="http://schemas.microsoft.com/office/drawing/2012/chart">
                  <c:ext xmlns:c16="http://schemas.microsoft.com/office/drawing/2014/chart" uri="{C3380CC4-5D6E-409C-BE32-E72D297353CC}">
                    <c16:uniqueId val="{00000003-718E-43B1-8D22-6E4809C214E1}"/>
                  </c:ext>
                </c:extLst>
              </c15:ser>
            </c15:filteredBarSeries>
            <c15:filteredBarSeries>
              <c15:ser>
                <c:idx val="5"/>
                <c:order val="4"/>
                <c:tx>
                  <c:strRef>
                    <c:extLst>
                      <c:ext xmlns:c15="http://schemas.microsoft.com/office/drawing/2012/chart" uri="{02D57815-91ED-43cb-92C2-25804820EDAC}">
                        <c15:formulaRef>
                          <c15:sqref>'ON and NL'!$U$73</c15:sqref>
                        </c15:formulaRef>
                      </c:ext>
                    </c:extLst>
                    <c:strCache>
                      <c:ptCount val="1"/>
                      <c:pt idx="0">
                        <c:v>ON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NL'!$U$74:$U$78</c15:sqref>
                        </c15:formulaRef>
                      </c:ext>
                    </c:extLst>
                    <c:numCache>
                      <c:formatCode>"$"#,##0.0</c:formatCode>
                      <c:ptCount val="5"/>
                      <c:pt idx="0">
                        <c:v>12914.403366251721</c:v>
                      </c:pt>
                      <c:pt idx="1">
                        <c:v>11323.332055871122</c:v>
                      </c:pt>
                      <c:pt idx="2">
                        <c:v>10654.588027411981</c:v>
                      </c:pt>
                      <c:pt idx="3">
                        <c:v>9211.3488078574792</c:v>
                      </c:pt>
                      <c:pt idx="4">
                        <c:v>8550.5543884235503</c:v>
                      </c:pt>
                    </c:numCache>
                  </c:numRef>
                </c:val>
                <c:extLst xmlns:c15="http://schemas.microsoft.com/office/drawing/2012/chart">
                  <c:ext xmlns:c16="http://schemas.microsoft.com/office/drawing/2014/chart" uri="{C3380CC4-5D6E-409C-BE32-E72D297353CC}">
                    <c16:uniqueId val="{00000004-718E-43B1-8D22-6E4809C214E1}"/>
                  </c:ext>
                </c:extLst>
              </c15:ser>
            </c15:filteredBarSeries>
            <c15:filteredBarSeries>
              <c15:ser>
                <c:idx val="6"/>
                <c:order val="5"/>
                <c:tx>
                  <c:strRef>
                    <c:extLst>
                      <c:ext xmlns:c15="http://schemas.microsoft.com/office/drawing/2012/chart" uri="{02D57815-91ED-43cb-92C2-25804820EDAC}">
                        <c15:formulaRef>
                          <c15:sqref>'ON and NL'!$V$73</c15:sqref>
                        </c15:formulaRef>
                      </c:ext>
                    </c:extLst>
                    <c:strCache>
                      <c:ptCount val="1"/>
                      <c:pt idx="0">
                        <c:v>ON Exp/ON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NL'!$V$74:$V$78</c15:sqref>
                        </c15:formulaRef>
                      </c:ext>
                    </c:extLst>
                    <c:numCache>
                      <c:formatCode>0.0%</c:formatCode>
                      <c:ptCount val="5"/>
                      <c:pt idx="0">
                        <c:v>1.2533906845922285</c:v>
                      </c:pt>
                      <c:pt idx="1">
                        <c:v>1.0792955209813389</c:v>
                      </c:pt>
                      <c:pt idx="2">
                        <c:v>1.0831366616490163</c:v>
                      </c:pt>
                      <c:pt idx="3">
                        <c:v>1.0682091322535985</c:v>
                      </c:pt>
                      <c:pt idx="4">
                        <c:v>1.0631382444947719</c:v>
                      </c:pt>
                    </c:numCache>
                  </c:numRef>
                </c:val>
                <c:extLst xmlns:c15="http://schemas.microsoft.com/office/drawing/2012/chart">
                  <c:ext xmlns:c16="http://schemas.microsoft.com/office/drawing/2014/chart" uri="{C3380CC4-5D6E-409C-BE32-E72D297353CC}">
                    <c16:uniqueId val="{00000005-718E-43B1-8D22-6E4809C214E1}"/>
                  </c:ext>
                </c:extLst>
              </c15:ser>
            </c15:filteredBarSeries>
            <c15:filteredBarSeries>
              <c15:ser>
                <c:idx val="7"/>
                <c:order val="6"/>
                <c:tx>
                  <c:strRef>
                    <c:extLst>
                      <c:ext xmlns:c15="http://schemas.microsoft.com/office/drawing/2012/chart" uri="{02D57815-91ED-43cb-92C2-25804820EDAC}">
                        <c15:formulaRef>
                          <c15:sqref>'ON and NL'!$W$73</c15:sqref>
                        </c15:formulaRef>
                      </c:ext>
                    </c:extLst>
                    <c:strCache>
                      <c:ptCount val="1"/>
                      <c:pt idx="0">
                        <c:v>NL Rev PC/ON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NL'!$W$74:$W$78</c15:sqref>
                        </c15:formulaRef>
                      </c:ext>
                    </c:extLst>
                    <c:numCache>
                      <c:formatCode>0.0%</c:formatCode>
                      <c:ptCount val="5"/>
                      <c:pt idx="0">
                        <c:v>1.3252461238927404</c:v>
                      </c:pt>
                      <c:pt idx="1">
                        <c:v>1.4101266931622367</c:v>
                      </c:pt>
                      <c:pt idx="2">
                        <c:v>1.4682907699555798</c:v>
                      </c:pt>
                      <c:pt idx="3">
                        <c:v>1.4955912141762195</c:v>
                      </c:pt>
                      <c:pt idx="4">
                        <c:v>1.4528074562402644</c:v>
                      </c:pt>
                    </c:numCache>
                  </c:numRef>
                </c:val>
                <c:extLst xmlns:c15="http://schemas.microsoft.com/office/drawing/2012/chart">
                  <c:ext xmlns:c16="http://schemas.microsoft.com/office/drawing/2014/chart" uri="{C3380CC4-5D6E-409C-BE32-E72D297353CC}">
                    <c16:uniqueId val="{00000006-718E-43B1-8D22-6E4809C214E1}"/>
                  </c:ext>
                </c:extLst>
              </c15:ser>
            </c15:filteredBarSeries>
            <c15:filteredBarSeries>
              <c15:ser>
                <c:idx val="2"/>
                <c:order val="7"/>
                <c:tx>
                  <c:strRef>
                    <c:extLst>
                      <c:ext xmlns:c15="http://schemas.microsoft.com/office/drawing/2012/chart" uri="{02D57815-91ED-43cb-92C2-25804820EDAC}">
                        <c15:formulaRef>
                          <c15:sqref>'ON and NL'!$X$73</c15:sqref>
                        </c15:formulaRef>
                      </c:ext>
                    </c:extLst>
                    <c:strCache>
                      <c:ptCount val="1"/>
                      <c:pt idx="0">
                        <c:v>NL Exp PC/ON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NL'!$X$74:$X$78</c15:sqref>
                        </c15:formulaRef>
                      </c:ext>
                    </c:extLst>
                    <c:numCache>
                      <c:formatCode>0.0%</c:formatCode>
                      <c:ptCount val="5"/>
                      <c:pt idx="0">
                        <c:v>1.329936697700344</c:v>
                      </c:pt>
                      <c:pt idx="1">
                        <c:v>1.4246524871388275</c:v>
                      </c:pt>
                      <c:pt idx="2">
                        <c:v>1.4630276054178291</c:v>
                      </c:pt>
                      <c:pt idx="3">
                        <c:v>1.4418922274029768</c:v>
                      </c:pt>
                      <c:pt idx="4">
                        <c:v>1.4109379608558024</c:v>
                      </c:pt>
                    </c:numCache>
                  </c:numRef>
                </c:val>
                <c:extLst xmlns:c15="http://schemas.microsoft.com/office/drawing/2012/chart">
                  <c:ext xmlns:c16="http://schemas.microsoft.com/office/drawing/2014/chart" uri="{C3380CC4-5D6E-409C-BE32-E72D297353CC}">
                    <c16:uniqueId val="{00000007-718E-43B1-8D22-6E4809C214E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ON</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'ON and NL'!$T$73</c:f>
              <c:strCache>
                <c:ptCount val="1"/>
                <c:pt idx="0">
                  <c:v>ON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NL'!$T$74:$T$78</c:f>
              <c:numCache>
                <c:formatCode>"$"#,##0.0</c:formatCode>
                <c:ptCount val="5"/>
                <c:pt idx="0">
                  <c:v>10303.573757972539</c:v>
                </c:pt>
                <c:pt idx="1">
                  <c:v>10491.410216893602</c:v>
                </c:pt>
                <c:pt idx="2">
                  <c:v>9836.7901343039703</c:v>
                </c:pt>
                <c:pt idx="3">
                  <c:v>8623.1698735099908</c:v>
                </c:pt>
                <c:pt idx="4">
                  <c:v>8042.7493157176123</c:v>
                </c:pt>
              </c:numCache>
            </c:numRef>
          </c:val>
          <c:extLst>
            <c:ext xmlns:c16="http://schemas.microsoft.com/office/drawing/2014/chart" uri="{C3380CC4-5D6E-409C-BE32-E72D297353CC}">
              <c16:uniqueId val="{00000000-C551-422C-B421-E961321A6620}"/>
            </c:ext>
          </c:extLst>
        </c:ser>
        <c:ser>
          <c:idx val="5"/>
          <c:order val="4"/>
          <c:tx>
            <c:strRef>
              <c:f>'ON and NL'!$U$73</c:f>
              <c:strCache>
                <c:ptCount val="1"/>
                <c:pt idx="0">
                  <c:v>ON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NL'!$U$74:$U$78</c:f>
              <c:numCache>
                <c:formatCode>"$"#,##0.0</c:formatCode>
                <c:ptCount val="5"/>
                <c:pt idx="0">
                  <c:v>12914.403366251721</c:v>
                </c:pt>
                <c:pt idx="1">
                  <c:v>11323.332055871122</c:v>
                </c:pt>
                <c:pt idx="2">
                  <c:v>10654.588027411981</c:v>
                </c:pt>
                <c:pt idx="3">
                  <c:v>9211.3488078574792</c:v>
                </c:pt>
                <c:pt idx="4">
                  <c:v>8550.5543884235503</c:v>
                </c:pt>
              </c:numCache>
            </c:numRef>
          </c:val>
          <c:extLst>
            <c:ext xmlns:c16="http://schemas.microsoft.com/office/drawing/2014/chart" uri="{C3380CC4-5D6E-409C-BE32-E72D297353CC}">
              <c16:uniqueId val="{00000001-C551-422C-B421-E961321A6620}"/>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'ON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'ON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C551-422C-B421-E961321A6620}"/>
                  </c:ext>
                </c:extLst>
              </c15:ser>
            </c15:filteredBarSeries>
            <c15:filteredBarSeries>
              <c15:ser>
                <c:idx val="1"/>
                <c:order val="1"/>
                <c:tx>
                  <c:strRef>
                    <c:extLst>
                      <c:ext xmlns:c15="http://schemas.microsoft.com/office/drawing/2012/chart" uri="{02D57815-91ED-43cb-92C2-25804820EDAC}">
                        <c15:formulaRef>
                          <c15:sqref>'ON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C551-422C-B421-E961321A6620}"/>
                  </c:ext>
                </c:extLst>
              </c15:ser>
            </c15:filteredBarSeries>
            <c15:filteredBarSeries>
              <c15:ser>
                <c:idx val="3"/>
                <c:order val="2"/>
                <c:tx>
                  <c:strRef>
                    <c:extLst>
                      <c:ext xmlns:c15="http://schemas.microsoft.com/office/drawing/2012/chart" uri="{02D57815-91ED-43cb-92C2-25804820EDAC}">
                        <c15:formulaRef>
                          <c15:sqref>'ON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C551-422C-B421-E961321A6620}"/>
                  </c:ext>
                </c:extLst>
              </c15:ser>
            </c15:filteredBarSeries>
            <c15:filteredBarSeries>
              <c15:ser>
                <c:idx val="6"/>
                <c:order val="5"/>
                <c:tx>
                  <c:strRef>
                    <c:extLst>
                      <c:ext xmlns:c15="http://schemas.microsoft.com/office/drawing/2012/chart" uri="{02D57815-91ED-43cb-92C2-25804820EDAC}">
                        <c15:formulaRef>
                          <c15:sqref>'ON and NL'!$V$73</c15:sqref>
                        </c15:formulaRef>
                      </c:ext>
                    </c:extLst>
                    <c:strCache>
                      <c:ptCount val="1"/>
                      <c:pt idx="0">
                        <c:v>ON Exp/ON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NL'!$V$74:$V$78</c15:sqref>
                        </c15:formulaRef>
                      </c:ext>
                    </c:extLst>
                    <c:numCache>
                      <c:formatCode>0.0%</c:formatCode>
                      <c:ptCount val="5"/>
                      <c:pt idx="0">
                        <c:v>1.2533906845922285</c:v>
                      </c:pt>
                      <c:pt idx="1">
                        <c:v>1.0792955209813389</c:v>
                      </c:pt>
                      <c:pt idx="2">
                        <c:v>1.0831366616490163</c:v>
                      </c:pt>
                      <c:pt idx="3">
                        <c:v>1.0682091322535985</c:v>
                      </c:pt>
                      <c:pt idx="4">
                        <c:v>1.0631382444947719</c:v>
                      </c:pt>
                    </c:numCache>
                  </c:numRef>
                </c:val>
                <c:extLst xmlns:c15="http://schemas.microsoft.com/office/drawing/2012/chart">
                  <c:ext xmlns:c16="http://schemas.microsoft.com/office/drawing/2014/chart" uri="{C3380CC4-5D6E-409C-BE32-E72D297353CC}">
                    <c16:uniqueId val="{00000005-C551-422C-B421-E961321A6620}"/>
                  </c:ext>
                </c:extLst>
              </c15:ser>
            </c15:filteredBarSeries>
            <c15:filteredBarSeries>
              <c15:ser>
                <c:idx val="7"/>
                <c:order val="6"/>
                <c:tx>
                  <c:strRef>
                    <c:extLst>
                      <c:ext xmlns:c15="http://schemas.microsoft.com/office/drawing/2012/chart" uri="{02D57815-91ED-43cb-92C2-25804820EDAC}">
                        <c15:formulaRef>
                          <c15:sqref>'ON and NL'!$W$73</c15:sqref>
                        </c15:formulaRef>
                      </c:ext>
                    </c:extLst>
                    <c:strCache>
                      <c:ptCount val="1"/>
                      <c:pt idx="0">
                        <c:v>NL Rev PC/ON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NL'!$W$74:$W$78</c15:sqref>
                        </c15:formulaRef>
                      </c:ext>
                    </c:extLst>
                    <c:numCache>
                      <c:formatCode>0.0%</c:formatCode>
                      <c:ptCount val="5"/>
                      <c:pt idx="0">
                        <c:v>1.3252461238927404</c:v>
                      </c:pt>
                      <c:pt idx="1">
                        <c:v>1.4101266931622367</c:v>
                      </c:pt>
                      <c:pt idx="2">
                        <c:v>1.4682907699555798</c:v>
                      </c:pt>
                      <c:pt idx="3">
                        <c:v>1.4955912141762195</c:v>
                      </c:pt>
                      <c:pt idx="4">
                        <c:v>1.4528074562402644</c:v>
                      </c:pt>
                    </c:numCache>
                  </c:numRef>
                </c:val>
                <c:extLst xmlns:c15="http://schemas.microsoft.com/office/drawing/2012/chart">
                  <c:ext xmlns:c16="http://schemas.microsoft.com/office/drawing/2014/chart" uri="{C3380CC4-5D6E-409C-BE32-E72D297353CC}">
                    <c16:uniqueId val="{00000006-C551-422C-B421-E961321A6620}"/>
                  </c:ext>
                </c:extLst>
              </c15:ser>
            </c15:filteredBarSeries>
            <c15:filteredBarSeries>
              <c15:ser>
                <c:idx val="2"/>
                <c:order val="7"/>
                <c:tx>
                  <c:strRef>
                    <c:extLst>
                      <c:ext xmlns:c15="http://schemas.microsoft.com/office/drawing/2012/chart" uri="{02D57815-91ED-43cb-92C2-25804820EDAC}">
                        <c15:formulaRef>
                          <c15:sqref>'ON and NL'!$X$73</c15:sqref>
                        </c15:formulaRef>
                      </c:ext>
                    </c:extLst>
                    <c:strCache>
                      <c:ptCount val="1"/>
                      <c:pt idx="0">
                        <c:v>NL Exp PC/ON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NL'!$X$74:$X$78</c15:sqref>
                        </c15:formulaRef>
                      </c:ext>
                    </c:extLst>
                    <c:numCache>
                      <c:formatCode>0.0%</c:formatCode>
                      <c:ptCount val="5"/>
                      <c:pt idx="0">
                        <c:v>1.329936697700344</c:v>
                      </c:pt>
                      <c:pt idx="1">
                        <c:v>1.4246524871388275</c:v>
                      </c:pt>
                      <c:pt idx="2">
                        <c:v>1.4630276054178291</c:v>
                      </c:pt>
                      <c:pt idx="3">
                        <c:v>1.4418922274029768</c:v>
                      </c:pt>
                      <c:pt idx="4">
                        <c:v>1.4109379608558024</c:v>
                      </c:pt>
                    </c:numCache>
                  </c:numRef>
                </c:val>
                <c:extLst xmlns:c15="http://schemas.microsoft.com/office/drawing/2012/chart">
                  <c:ext xmlns:c16="http://schemas.microsoft.com/office/drawing/2014/chart" uri="{C3380CC4-5D6E-409C-BE32-E72D297353CC}">
                    <c16:uniqueId val="{00000007-C551-422C-B421-E961321A6620}"/>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ON</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'ON and NL'!$W$73</c:f>
              <c:strCache>
                <c:ptCount val="1"/>
                <c:pt idx="0">
                  <c:v>NL Rev PC/ON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NL'!$W$74:$W$78</c:f>
              <c:numCache>
                <c:formatCode>0.0%</c:formatCode>
                <c:ptCount val="5"/>
                <c:pt idx="0">
                  <c:v>1.3252461238927404</c:v>
                </c:pt>
                <c:pt idx="1">
                  <c:v>1.4101266931622367</c:v>
                </c:pt>
                <c:pt idx="2">
                  <c:v>1.4682907699555798</c:v>
                </c:pt>
                <c:pt idx="3">
                  <c:v>1.4955912141762195</c:v>
                </c:pt>
                <c:pt idx="4">
                  <c:v>1.4528074562402644</c:v>
                </c:pt>
              </c:numCache>
            </c:numRef>
          </c:val>
          <c:extLst>
            <c:ext xmlns:c16="http://schemas.microsoft.com/office/drawing/2014/chart" uri="{C3380CC4-5D6E-409C-BE32-E72D297353CC}">
              <c16:uniqueId val="{00000000-55C9-4489-A3A7-A3A823D0D343}"/>
            </c:ext>
          </c:extLst>
        </c:ser>
        <c:ser>
          <c:idx val="2"/>
          <c:order val="7"/>
          <c:tx>
            <c:strRef>
              <c:f>'ON and NL'!$X$73</c:f>
              <c:strCache>
                <c:ptCount val="1"/>
                <c:pt idx="0">
                  <c:v>NL Exp PC/ON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NL'!$X$74:$X$78</c:f>
              <c:numCache>
                <c:formatCode>0.0%</c:formatCode>
                <c:ptCount val="5"/>
                <c:pt idx="0">
                  <c:v>1.329936697700344</c:v>
                </c:pt>
                <c:pt idx="1">
                  <c:v>1.4246524871388275</c:v>
                </c:pt>
                <c:pt idx="2">
                  <c:v>1.4630276054178291</c:v>
                </c:pt>
                <c:pt idx="3">
                  <c:v>1.4418922274029768</c:v>
                </c:pt>
                <c:pt idx="4">
                  <c:v>1.4109379608558024</c:v>
                </c:pt>
              </c:numCache>
            </c:numRef>
          </c:val>
          <c:extLst>
            <c:ext xmlns:c16="http://schemas.microsoft.com/office/drawing/2014/chart" uri="{C3380CC4-5D6E-409C-BE32-E72D297353CC}">
              <c16:uniqueId val="{00000002-55C9-4489-A3A7-A3A823D0D343}"/>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'ON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'ON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55C9-4489-A3A7-A3A823D0D343}"/>
                  </c:ext>
                </c:extLst>
              </c15:ser>
            </c15:filteredBarSeries>
            <c15:filteredBarSeries>
              <c15:ser>
                <c:idx val="1"/>
                <c:order val="1"/>
                <c:tx>
                  <c:strRef>
                    <c:extLst>
                      <c:ext xmlns:c15="http://schemas.microsoft.com/office/drawing/2012/chart" uri="{02D57815-91ED-43cb-92C2-25804820EDAC}">
                        <c15:formulaRef>
                          <c15:sqref>'ON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55C9-4489-A3A7-A3A823D0D343}"/>
                  </c:ext>
                </c:extLst>
              </c15:ser>
            </c15:filteredBarSeries>
            <c15:filteredBarSeries>
              <c15:ser>
                <c:idx val="3"/>
                <c:order val="2"/>
                <c:tx>
                  <c:strRef>
                    <c:extLst>
                      <c:ext xmlns:c15="http://schemas.microsoft.com/office/drawing/2012/chart" uri="{02D57815-91ED-43cb-92C2-25804820EDAC}">
                        <c15:formulaRef>
                          <c15:sqref>'ON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55C9-4489-A3A7-A3A823D0D343}"/>
                  </c:ext>
                </c:extLst>
              </c15:ser>
            </c15:filteredBarSeries>
            <c15:filteredBarSeries>
              <c15:ser>
                <c:idx val="4"/>
                <c:order val="3"/>
                <c:tx>
                  <c:strRef>
                    <c:extLst>
                      <c:ext xmlns:c15="http://schemas.microsoft.com/office/drawing/2012/chart" uri="{02D57815-91ED-43cb-92C2-25804820EDAC}">
                        <c15:formulaRef>
                          <c15:sqref>'ON and NL'!$T$73</c15:sqref>
                        </c15:formulaRef>
                      </c:ext>
                    </c:extLst>
                    <c:strCache>
                      <c:ptCount val="1"/>
                      <c:pt idx="0">
                        <c:v>ON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NL'!$T$74:$T$78</c15:sqref>
                        </c15:formulaRef>
                      </c:ext>
                    </c:extLst>
                    <c:numCache>
                      <c:formatCode>"$"#,##0.0</c:formatCode>
                      <c:ptCount val="5"/>
                      <c:pt idx="0">
                        <c:v>10303.573757972539</c:v>
                      </c:pt>
                      <c:pt idx="1">
                        <c:v>10491.410216893602</c:v>
                      </c:pt>
                      <c:pt idx="2">
                        <c:v>9836.7901343039703</c:v>
                      </c:pt>
                      <c:pt idx="3">
                        <c:v>8623.1698735099908</c:v>
                      </c:pt>
                      <c:pt idx="4">
                        <c:v>8042.7493157176123</c:v>
                      </c:pt>
                    </c:numCache>
                  </c:numRef>
                </c:val>
                <c:extLst xmlns:c15="http://schemas.microsoft.com/office/drawing/2012/chart">
                  <c:ext xmlns:c16="http://schemas.microsoft.com/office/drawing/2014/chart" uri="{C3380CC4-5D6E-409C-BE32-E72D297353CC}">
                    <c16:uniqueId val="{00000006-55C9-4489-A3A7-A3A823D0D343}"/>
                  </c:ext>
                </c:extLst>
              </c15:ser>
            </c15:filteredBarSeries>
            <c15:filteredBarSeries>
              <c15:ser>
                <c:idx val="5"/>
                <c:order val="4"/>
                <c:tx>
                  <c:strRef>
                    <c:extLst>
                      <c:ext xmlns:c15="http://schemas.microsoft.com/office/drawing/2012/chart" uri="{02D57815-91ED-43cb-92C2-25804820EDAC}">
                        <c15:formulaRef>
                          <c15:sqref>'ON and NL'!$U$73</c15:sqref>
                        </c15:formulaRef>
                      </c:ext>
                    </c:extLst>
                    <c:strCache>
                      <c:ptCount val="1"/>
                      <c:pt idx="0">
                        <c:v>ON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NL'!$U$74:$U$78</c15:sqref>
                        </c15:formulaRef>
                      </c:ext>
                    </c:extLst>
                    <c:numCache>
                      <c:formatCode>"$"#,##0.0</c:formatCode>
                      <c:ptCount val="5"/>
                      <c:pt idx="0">
                        <c:v>12914.403366251721</c:v>
                      </c:pt>
                      <c:pt idx="1">
                        <c:v>11323.332055871122</c:v>
                      </c:pt>
                      <c:pt idx="2">
                        <c:v>10654.588027411981</c:v>
                      </c:pt>
                      <c:pt idx="3">
                        <c:v>9211.3488078574792</c:v>
                      </c:pt>
                      <c:pt idx="4">
                        <c:v>8550.5543884235503</c:v>
                      </c:pt>
                    </c:numCache>
                  </c:numRef>
                </c:val>
                <c:extLst xmlns:c15="http://schemas.microsoft.com/office/drawing/2012/chart">
                  <c:ext xmlns:c16="http://schemas.microsoft.com/office/drawing/2014/chart" uri="{C3380CC4-5D6E-409C-BE32-E72D297353CC}">
                    <c16:uniqueId val="{00000007-55C9-4489-A3A7-A3A823D0D343}"/>
                  </c:ext>
                </c:extLst>
              </c15:ser>
            </c15:filteredBarSeries>
            <c15:filteredBarSeries>
              <c15:ser>
                <c:idx val="6"/>
                <c:order val="5"/>
                <c:tx>
                  <c:strRef>
                    <c:extLst>
                      <c:ext xmlns:c15="http://schemas.microsoft.com/office/drawing/2012/chart" uri="{02D57815-91ED-43cb-92C2-25804820EDAC}">
                        <c15:formulaRef>
                          <c15:sqref>'ON and NL'!$V$73</c15:sqref>
                        </c15:formulaRef>
                      </c:ext>
                    </c:extLst>
                    <c:strCache>
                      <c:ptCount val="1"/>
                      <c:pt idx="0">
                        <c:v>ON Exp/ON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NL'!$V$74:$V$78</c15:sqref>
                        </c15:formulaRef>
                      </c:ext>
                    </c:extLst>
                    <c:numCache>
                      <c:formatCode>0.0%</c:formatCode>
                      <c:ptCount val="5"/>
                      <c:pt idx="0">
                        <c:v>1.2533906845922285</c:v>
                      </c:pt>
                      <c:pt idx="1">
                        <c:v>1.0792955209813389</c:v>
                      </c:pt>
                      <c:pt idx="2">
                        <c:v>1.0831366616490163</c:v>
                      </c:pt>
                      <c:pt idx="3">
                        <c:v>1.0682091322535985</c:v>
                      </c:pt>
                      <c:pt idx="4">
                        <c:v>1.0631382444947719</c:v>
                      </c:pt>
                    </c:numCache>
                  </c:numRef>
                </c:val>
                <c:extLst xmlns:c15="http://schemas.microsoft.com/office/drawing/2012/chart">
                  <c:ext xmlns:c16="http://schemas.microsoft.com/office/drawing/2014/chart" uri="{C3380CC4-5D6E-409C-BE32-E72D297353CC}">
                    <c16:uniqueId val="{00000008-55C9-4489-A3A7-A3A823D0D343}"/>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ON</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'ON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7BD3-4D19-B0B0-F70D4D0C19FE}"/>
            </c:ext>
          </c:extLst>
        </c:ser>
        <c:ser>
          <c:idx val="6"/>
          <c:order val="5"/>
          <c:tx>
            <c:strRef>
              <c:f>'ON and NL'!$V$73</c:f>
              <c:strCache>
                <c:ptCount val="1"/>
                <c:pt idx="0">
                  <c:v>ON Exp/ON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 and NL'!$P$74:$P$78</c:f>
              <c:strCache>
                <c:ptCount val="5"/>
                <c:pt idx="1">
                  <c:v>5 year Ave</c:v>
                </c:pt>
                <c:pt idx="2">
                  <c:v>10 year Ave</c:v>
                </c:pt>
                <c:pt idx="3">
                  <c:v>20 year Ave</c:v>
                </c:pt>
                <c:pt idx="4">
                  <c:v>25 year Ave</c:v>
                </c:pt>
              </c:strCache>
            </c:strRef>
          </c:cat>
          <c:val>
            <c:numRef>
              <c:f>'ON and NL'!$V$74:$V$78</c:f>
              <c:numCache>
                <c:formatCode>0.0%</c:formatCode>
                <c:ptCount val="5"/>
                <c:pt idx="0">
                  <c:v>1.2533906845922285</c:v>
                </c:pt>
                <c:pt idx="1">
                  <c:v>1.0792955209813389</c:v>
                </c:pt>
                <c:pt idx="2">
                  <c:v>1.0831366616490163</c:v>
                </c:pt>
                <c:pt idx="3">
                  <c:v>1.0682091322535985</c:v>
                </c:pt>
                <c:pt idx="4">
                  <c:v>1.0631382444947719</c:v>
                </c:pt>
              </c:numCache>
            </c:numRef>
          </c:val>
          <c:extLst>
            <c:ext xmlns:c16="http://schemas.microsoft.com/office/drawing/2014/chart" uri="{C3380CC4-5D6E-409C-BE32-E72D297353CC}">
              <c16:uniqueId val="{00000001-7BD3-4D19-B0B0-F70D4D0C19FE}"/>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'ON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'ON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7BD3-4D19-B0B0-F70D4D0C19FE}"/>
                  </c:ext>
                </c:extLst>
              </c15:ser>
            </c15:filteredBarSeries>
            <c15:filteredBarSeries>
              <c15:ser>
                <c:idx val="1"/>
                <c:order val="1"/>
                <c:tx>
                  <c:strRef>
                    <c:extLst>
                      <c:ext xmlns:c15="http://schemas.microsoft.com/office/drawing/2012/chart" uri="{02D57815-91ED-43cb-92C2-25804820EDAC}">
                        <c15:formulaRef>
                          <c15:sqref>'ON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7BD3-4D19-B0B0-F70D4D0C19FE}"/>
                  </c:ext>
                </c:extLst>
              </c15:ser>
            </c15:filteredBarSeries>
            <c15:filteredBarSeries>
              <c15:ser>
                <c:idx val="4"/>
                <c:order val="3"/>
                <c:tx>
                  <c:strRef>
                    <c:extLst>
                      <c:ext xmlns:c15="http://schemas.microsoft.com/office/drawing/2012/chart" uri="{02D57815-91ED-43cb-92C2-25804820EDAC}">
                        <c15:formulaRef>
                          <c15:sqref>'ON and NL'!$T$73</c15:sqref>
                        </c15:formulaRef>
                      </c:ext>
                    </c:extLst>
                    <c:strCache>
                      <c:ptCount val="1"/>
                      <c:pt idx="0">
                        <c:v>ON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NL'!$T$74:$T$78</c15:sqref>
                        </c15:formulaRef>
                      </c:ext>
                    </c:extLst>
                    <c:numCache>
                      <c:formatCode>"$"#,##0.0</c:formatCode>
                      <c:ptCount val="5"/>
                      <c:pt idx="0">
                        <c:v>10303.573757972539</c:v>
                      </c:pt>
                      <c:pt idx="1">
                        <c:v>10491.410216893602</c:v>
                      </c:pt>
                      <c:pt idx="2">
                        <c:v>9836.7901343039703</c:v>
                      </c:pt>
                      <c:pt idx="3">
                        <c:v>8623.1698735099908</c:v>
                      </c:pt>
                      <c:pt idx="4">
                        <c:v>8042.7493157176123</c:v>
                      </c:pt>
                    </c:numCache>
                  </c:numRef>
                </c:val>
                <c:extLst xmlns:c15="http://schemas.microsoft.com/office/drawing/2012/chart">
                  <c:ext xmlns:c16="http://schemas.microsoft.com/office/drawing/2014/chart" uri="{C3380CC4-5D6E-409C-BE32-E72D297353CC}">
                    <c16:uniqueId val="{00000004-7BD3-4D19-B0B0-F70D4D0C19FE}"/>
                  </c:ext>
                </c:extLst>
              </c15:ser>
            </c15:filteredBarSeries>
            <c15:filteredBarSeries>
              <c15:ser>
                <c:idx val="5"/>
                <c:order val="4"/>
                <c:tx>
                  <c:strRef>
                    <c:extLst>
                      <c:ext xmlns:c15="http://schemas.microsoft.com/office/drawing/2012/chart" uri="{02D57815-91ED-43cb-92C2-25804820EDAC}">
                        <c15:formulaRef>
                          <c15:sqref>'ON and NL'!$U$73</c15:sqref>
                        </c15:formulaRef>
                      </c:ext>
                    </c:extLst>
                    <c:strCache>
                      <c:ptCount val="1"/>
                      <c:pt idx="0">
                        <c:v>ON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NL'!$U$74:$U$78</c15:sqref>
                        </c15:formulaRef>
                      </c:ext>
                    </c:extLst>
                    <c:numCache>
                      <c:formatCode>"$"#,##0.0</c:formatCode>
                      <c:ptCount val="5"/>
                      <c:pt idx="0">
                        <c:v>12914.403366251721</c:v>
                      </c:pt>
                      <c:pt idx="1">
                        <c:v>11323.332055871122</c:v>
                      </c:pt>
                      <c:pt idx="2">
                        <c:v>10654.588027411981</c:v>
                      </c:pt>
                      <c:pt idx="3">
                        <c:v>9211.3488078574792</c:v>
                      </c:pt>
                      <c:pt idx="4">
                        <c:v>8550.5543884235503</c:v>
                      </c:pt>
                    </c:numCache>
                  </c:numRef>
                </c:val>
                <c:extLst xmlns:c15="http://schemas.microsoft.com/office/drawing/2012/chart">
                  <c:ext xmlns:c16="http://schemas.microsoft.com/office/drawing/2014/chart" uri="{C3380CC4-5D6E-409C-BE32-E72D297353CC}">
                    <c16:uniqueId val="{00000005-7BD3-4D19-B0B0-F70D4D0C19FE}"/>
                  </c:ext>
                </c:extLst>
              </c15:ser>
            </c15:filteredBarSeries>
            <c15:filteredBarSeries>
              <c15:ser>
                <c:idx val="7"/>
                <c:order val="6"/>
                <c:tx>
                  <c:strRef>
                    <c:extLst>
                      <c:ext xmlns:c15="http://schemas.microsoft.com/office/drawing/2012/chart" uri="{02D57815-91ED-43cb-92C2-25804820EDAC}">
                        <c15:formulaRef>
                          <c15:sqref>'ON and NL'!$W$73</c15:sqref>
                        </c15:formulaRef>
                      </c:ext>
                    </c:extLst>
                    <c:strCache>
                      <c:ptCount val="1"/>
                      <c:pt idx="0">
                        <c:v>NL Rev PC/ON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NL'!$W$74:$W$78</c15:sqref>
                        </c15:formulaRef>
                      </c:ext>
                    </c:extLst>
                    <c:numCache>
                      <c:formatCode>0.0%</c:formatCode>
                      <c:ptCount val="5"/>
                      <c:pt idx="0">
                        <c:v>1.3252461238927404</c:v>
                      </c:pt>
                      <c:pt idx="1">
                        <c:v>1.4101266931622367</c:v>
                      </c:pt>
                      <c:pt idx="2">
                        <c:v>1.4682907699555798</c:v>
                      </c:pt>
                      <c:pt idx="3">
                        <c:v>1.4955912141762195</c:v>
                      </c:pt>
                      <c:pt idx="4">
                        <c:v>1.4528074562402644</c:v>
                      </c:pt>
                    </c:numCache>
                  </c:numRef>
                </c:val>
                <c:extLst xmlns:c15="http://schemas.microsoft.com/office/drawing/2012/chart">
                  <c:ext xmlns:c16="http://schemas.microsoft.com/office/drawing/2014/chart" uri="{C3380CC4-5D6E-409C-BE32-E72D297353CC}">
                    <c16:uniqueId val="{00000006-7BD3-4D19-B0B0-F70D4D0C19FE}"/>
                  </c:ext>
                </c:extLst>
              </c15:ser>
            </c15:filteredBarSeries>
            <c15:filteredBarSeries>
              <c15:ser>
                <c:idx val="2"/>
                <c:order val="7"/>
                <c:tx>
                  <c:strRef>
                    <c:extLst>
                      <c:ext xmlns:c15="http://schemas.microsoft.com/office/drawing/2012/chart" uri="{02D57815-91ED-43cb-92C2-25804820EDAC}">
                        <c15:formulaRef>
                          <c15:sqref>'ON and NL'!$X$73</c15:sqref>
                        </c15:formulaRef>
                      </c:ext>
                    </c:extLst>
                    <c:strCache>
                      <c:ptCount val="1"/>
                      <c:pt idx="0">
                        <c:v>NL Exp PC/ON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'ON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'ON and NL'!$X$74:$X$78</c15:sqref>
                        </c15:formulaRef>
                      </c:ext>
                    </c:extLst>
                    <c:numCache>
                      <c:formatCode>0.0%</c:formatCode>
                      <c:ptCount val="5"/>
                      <c:pt idx="0">
                        <c:v>1.329936697700344</c:v>
                      </c:pt>
                      <c:pt idx="1">
                        <c:v>1.4246524871388275</c:v>
                      </c:pt>
                      <c:pt idx="2">
                        <c:v>1.4630276054178291</c:v>
                      </c:pt>
                      <c:pt idx="3">
                        <c:v>1.4418922274029768</c:v>
                      </c:pt>
                      <c:pt idx="4">
                        <c:v>1.4109379608558024</c:v>
                      </c:pt>
                    </c:numCache>
                  </c:numRef>
                </c:val>
                <c:extLst xmlns:c15="http://schemas.microsoft.com/office/drawing/2012/chart">
                  <c:ext xmlns:c16="http://schemas.microsoft.com/office/drawing/2014/chart" uri="{C3380CC4-5D6E-409C-BE32-E72D297353CC}">
                    <c16:uniqueId val="{00000007-7BD3-4D19-B0B0-F70D4D0C19FE}"/>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ON</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'ON and NL'!$BV$18</c:f>
              <c:strCache>
                <c:ptCount val="1"/>
                <c:pt idx="0">
                  <c:v>NL Federal Transfers/GDP</c:v>
                </c:pt>
              </c:strCache>
            </c:strRef>
          </c:tx>
          <c:spPr>
            <a:ln w="28575" cap="rnd">
              <a:solidFill>
                <a:srgbClr val="FF0000"/>
              </a:solidFill>
              <a:round/>
            </a:ln>
            <a:effectLst/>
          </c:spPr>
          <c:marker>
            <c:symbol val="none"/>
          </c:marker>
          <c:dLbls>
            <c:dLbl>
              <c:idx val="30"/>
              <c:layout>
                <c:manualLayout>
                  <c:x val="-5.5555555555555558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A-4339-B21B-A8B138AE28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'ON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0D64-44F4-B96E-9514BF377D6E}"/>
            </c:ext>
          </c:extLst>
        </c:ser>
        <c:ser>
          <c:idx val="1"/>
          <c:order val="1"/>
          <c:tx>
            <c:strRef>
              <c:f>'ON and NL'!$BW$18</c:f>
              <c:strCache>
                <c:ptCount val="1"/>
                <c:pt idx="0">
                  <c:v>ON Federal Transfers/GDP</c:v>
                </c:pt>
              </c:strCache>
            </c:strRef>
          </c:tx>
          <c:spPr>
            <a:ln w="28575" cap="rnd">
              <a:solidFill>
                <a:srgbClr val="0070C0"/>
              </a:solidFill>
              <a:round/>
            </a:ln>
            <a:effectLst/>
          </c:spPr>
          <c:marker>
            <c:symbol val="none"/>
          </c:marker>
          <c:dLbls>
            <c:dLbl>
              <c:idx val="30"/>
              <c:layout>
                <c:manualLayout>
                  <c:x val="0"/>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CA-4339-B21B-A8B138AE28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'ON and NL'!$BW$19:$BW$49</c:f>
              <c:numCache>
                <c:formatCode>"$"#,##0</c:formatCode>
                <c:ptCount val="31"/>
                <c:pt idx="0">
                  <c:v>559.64394135413238</c:v>
                </c:pt>
                <c:pt idx="1">
                  <c:v>606.25140682153619</c:v>
                </c:pt>
                <c:pt idx="2">
                  <c:v>714.51508933093896</c:v>
                </c:pt>
                <c:pt idx="3">
                  <c:v>661.45695646732031</c:v>
                </c:pt>
                <c:pt idx="4">
                  <c:v>703.10540221936185</c:v>
                </c:pt>
                <c:pt idx="5">
                  <c:v>719.71820580214694</c:v>
                </c:pt>
                <c:pt idx="6">
                  <c:v>521.34355051199134</c:v>
                </c:pt>
                <c:pt idx="7">
                  <c:v>454.05757624635822</c:v>
                </c:pt>
                <c:pt idx="8">
                  <c:v>397.24083466854057</c:v>
                </c:pt>
                <c:pt idx="9">
                  <c:v>511.52744703300613</c:v>
                </c:pt>
                <c:pt idx="10">
                  <c:v>524.59538366333459</c:v>
                </c:pt>
                <c:pt idx="11">
                  <c:v>651.74067882229429</c:v>
                </c:pt>
                <c:pt idx="12">
                  <c:v>735.44861497263901</c:v>
                </c:pt>
                <c:pt idx="13">
                  <c:v>808.08523004129938</c:v>
                </c:pt>
                <c:pt idx="14">
                  <c:v>958.91321984673527</c:v>
                </c:pt>
                <c:pt idx="15">
                  <c:v>1057.7913935116487</c:v>
                </c:pt>
                <c:pt idx="16">
                  <c:v>1108.551659407691</c:v>
                </c:pt>
                <c:pt idx="17">
                  <c:v>1316.338398152018</c:v>
                </c:pt>
                <c:pt idx="18">
                  <c:v>1300.7442194428543</c:v>
                </c:pt>
                <c:pt idx="19">
                  <c:v>1451.9506432182893</c:v>
                </c:pt>
                <c:pt idx="20">
                  <c:v>1772.2792802744837</c:v>
                </c:pt>
                <c:pt idx="21">
                  <c:v>1618.1195614083233</c:v>
                </c:pt>
                <c:pt idx="22">
                  <c:v>1638.0265492702911</c:v>
                </c:pt>
                <c:pt idx="23">
                  <c:v>1665.6395505554319</c:v>
                </c:pt>
                <c:pt idx="24">
                  <c:v>1602.5086939915975</c:v>
                </c:pt>
                <c:pt idx="25">
                  <c:v>1678.1491148726102</c:v>
                </c:pt>
                <c:pt idx="26">
                  <c:v>1756.1131971792288</c:v>
                </c:pt>
                <c:pt idx="27">
                  <c:v>1751.5202857894917</c:v>
                </c:pt>
                <c:pt idx="28">
                  <c:v>1753.4790204866313</c:v>
                </c:pt>
                <c:pt idx="29">
                  <c:v>1746.200923249251</c:v>
                </c:pt>
                <c:pt idx="30">
                  <c:v>2290.2788065764021</c:v>
                </c:pt>
              </c:numCache>
            </c:numRef>
          </c:val>
          <c:smooth val="0"/>
          <c:extLst>
            <c:ext xmlns:c16="http://schemas.microsoft.com/office/drawing/2014/chart" uri="{C3380CC4-5D6E-409C-BE32-E72D297353CC}">
              <c16:uniqueId val="{00000001-0D64-44F4-B96E-9514BF377D6E}"/>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MN</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'MN and NL'!$N$18</c:f>
              <c:strCache>
                <c:ptCount val="1"/>
                <c:pt idx="0">
                  <c:v>MN Rev PC</c:v>
                </c:pt>
              </c:strCache>
            </c:strRef>
          </c:tx>
          <c:spPr>
            <a:ln w="28575" cap="rnd">
              <a:solidFill>
                <a:srgbClr val="0070C0"/>
              </a:solidFill>
              <a:round/>
            </a:ln>
            <a:effectLst/>
          </c:spPr>
          <c:marker>
            <c:symbol val="none"/>
          </c:marker>
          <c:dLbls>
            <c:dLbl>
              <c:idx val="26"/>
              <c:layout>
                <c:manualLayout>
                  <c:x val="-2.6031498112716388E-3"/>
                  <c:y val="6.9252077562326833E-2"/>
                </c:manualLayout>
              </c:layout>
              <c:tx>
                <c:rich>
                  <a:bodyPr/>
                  <a:lstStyle/>
                  <a:p>
                    <a:fld id="{A13E7832-333E-4E8B-BE81-37642FA5E7A0}"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827-4A56-985B-D389D85F35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NL'!$N$23:$N$49</c:f>
              <c:numCache>
                <c:formatCode>"$"#,##0.0</c:formatCode>
                <c:ptCount val="27"/>
                <c:pt idx="0">
                  <c:v>4633.957426350792</c:v>
                </c:pt>
                <c:pt idx="1">
                  <c:v>5014.391356329983</c:v>
                </c:pt>
                <c:pt idx="2">
                  <c:v>5134.0332711453748</c:v>
                </c:pt>
                <c:pt idx="3">
                  <c:v>5108.5793150067593</c:v>
                </c:pt>
                <c:pt idx="4">
                  <c:v>5233.4572026630585</c:v>
                </c:pt>
                <c:pt idx="5">
                  <c:v>5609.0080248729046</c:v>
                </c:pt>
                <c:pt idx="6">
                  <c:v>5953.0398417868528</c:v>
                </c:pt>
                <c:pt idx="7">
                  <c:v>5930.7829258760694</c:v>
                </c:pt>
                <c:pt idx="8">
                  <c:v>6141.9495848304914</c:v>
                </c:pt>
                <c:pt idx="9">
                  <c:v>7297.6327170467757</c:v>
                </c:pt>
                <c:pt idx="10">
                  <c:v>8642.858177857066</c:v>
                </c:pt>
                <c:pt idx="11">
                  <c:v>9104.6731890798237</c:v>
                </c:pt>
                <c:pt idx="12">
                  <c:v>9660.1336348058849</c:v>
                </c:pt>
                <c:pt idx="13">
                  <c:v>10506.437883712835</c:v>
                </c:pt>
                <c:pt idx="14">
                  <c:v>10528.697400344305</c:v>
                </c:pt>
                <c:pt idx="15">
                  <c:v>10344.294048679907</c:v>
                </c:pt>
                <c:pt idx="16">
                  <c:v>10704.135372216262</c:v>
                </c:pt>
                <c:pt idx="17">
                  <c:v>11094.828033407688</c:v>
                </c:pt>
                <c:pt idx="18">
                  <c:v>11047.257981307963</c:v>
                </c:pt>
                <c:pt idx="19">
                  <c:v>11327.541032310673</c:v>
                </c:pt>
                <c:pt idx="20">
                  <c:v>11595.644353398204</c:v>
                </c:pt>
                <c:pt idx="21">
                  <c:v>11514.394537069773</c:v>
                </c:pt>
                <c:pt idx="22">
                  <c:v>11855.56647181771</c:v>
                </c:pt>
                <c:pt idx="23">
                  <c:v>12070.765535543069</c:v>
                </c:pt>
                <c:pt idx="24">
                  <c:v>12586.993883170402</c:v>
                </c:pt>
                <c:pt idx="25">
                  <c:v>12880.967332096909</c:v>
                </c:pt>
                <c:pt idx="26">
                  <c:v>12859.766411482075</c:v>
                </c:pt>
              </c:numCache>
            </c:numRef>
          </c:val>
          <c:smooth val="0"/>
          <c:extLst>
            <c:ext xmlns:c16="http://schemas.microsoft.com/office/drawing/2014/chart" uri="{C3380CC4-5D6E-409C-BE32-E72D297353CC}">
              <c16:uniqueId val="{00000000-FA35-4636-B387-1B208AFF1B72}"/>
            </c:ext>
          </c:extLst>
        </c:ser>
        <c:ser>
          <c:idx val="3"/>
          <c:order val="1"/>
          <c:tx>
            <c:strRef>
              <c:f>'MN and NL'!$O$18</c:f>
              <c:strCache>
                <c:ptCount val="1"/>
                <c:pt idx="0">
                  <c:v>MN Expend PC</c:v>
                </c:pt>
              </c:strCache>
            </c:strRef>
          </c:tx>
          <c:spPr>
            <a:ln w="28575" cap="rnd">
              <a:solidFill>
                <a:srgbClr val="00B050"/>
              </a:solidFill>
              <a:prstDash val="sysDash"/>
              <a:round/>
            </a:ln>
            <a:effectLst/>
          </c:spPr>
          <c:marker>
            <c:symbol val="none"/>
          </c:marker>
          <c:dLbls>
            <c:dLbl>
              <c:idx val="26"/>
              <c:layout>
                <c:manualLayout>
                  <c:x val="-1.9089544758608658E-16"/>
                  <c:y val="-3.693444136657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27-4A56-985B-D389D85F3589}"/>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NL'!$O$23:$O$49</c:f>
              <c:numCache>
                <c:formatCode>"$"#,##0.0</c:formatCode>
                <c:ptCount val="27"/>
                <c:pt idx="0">
                  <c:v>4808.4541901480552</c:v>
                </c:pt>
                <c:pt idx="1">
                  <c:v>4875.6144002125493</c:v>
                </c:pt>
                <c:pt idx="2">
                  <c:v>4821.0362230161281</c:v>
                </c:pt>
                <c:pt idx="3">
                  <c:v>5062.8098242451551</c:v>
                </c:pt>
                <c:pt idx="4">
                  <c:v>5236.9737201854259</c:v>
                </c:pt>
                <c:pt idx="5">
                  <c:v>5695.6640477290866</c:v>
                </c:pt>
                <c:pt idx="6">
                  <c:v>5833.6304042576003</c:v>
                </c:pt>
                <c:pt idx="7">
                  <c:v>5922.9666941682226</c:v>
                </c:pt>
                <c:pt idx="8">
                  <c:v>6074.5126383754268</c:v>
                </c:pt>
                <c:pt idx="9">
                  <c:v>7795.2571833251968</c:v>
                </c:pt>
                <c:pt idx="10">
                  <c:v>8163.8358607016744</c:v>
                </c:pt>
                <c:pt idx="11">
                  <c:v>8770.2920149096662</c:v>
                </c:pt>
                <c:pt idx="12">
                  <c:v>9250.3405085152481</c:v>
                </c:pt>
                <c:pt idx="13">
                  <c:v>10037.280366178284</c:v>
                </c:pt>
                <c:pt idx="14">
                  <c:v>10153.835364601335</c:v>
                </c:pt>
                <c:pt idx="15">
                  <c:v>10497.365109230681</c:v>
                </c:pt>
                <c:pt idx="16">
                  <c:v>10852.383019501527</c:v>
                </c:pt>
                <c:pt idx="17">
                  <c:v>11906.190019193858</c:v>
                </c:pt>
                <c:pt idx="18">
                  <c:v>11495.163025438607</c:v>
                </c:pt>
                <c:pt idx="19">
                  <c:v>11801.628966140639</c:v>
                </c:pt>
                <c:pt idx="20">
                  <c:v>12016.438287720001</c:v>
                </c:pt>
                <c:pt idx="21">
                  <c:v>12233.851208332111</c:v>
                </c:pt>
                <c:pt idx="22">
                  <c:v>12454.148537874162</c:v>
                </c:pt>
                <c:pt idx="23">
                  <c:v>12589.407888296095</c:v>
                </c:pt>
                <c:pt idx="24">
                  <c:v>12697.133775617689</c:v>
                </c:pt>
                <c:pt idx="25">
                  <c:v>12877.316471223914</c:v>
                </c:pt>
                <c:pt idx="26">
                  <c:v>13019.271886507506</c:v>
                </c:pt>
              </c:numCache>
            </c:numRef>
          </c:val>
          <c:smooth val="0"/>
          <c:extLst>
            <c:ext xmlns:c16="http://schemas.microsoft.com/office/drawing/2014/chart" uri="{C3380CC4-5D6E-409C-BE32-E72D297353CC}">
              <c16:uniqueId val="{00000001-FA35-4636-B387-1B208AFF1B72}"/>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 Expressed as a Percentage of CDN</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summary!$A$10</c:f>
              <c:strCache>
                <c:ptCount val="1"/>
              </c:strCache>
            </c:strRef>
          </c:tx>
          <c:spPr>
            <a:solidFill>
              <a:schemeClr val="accent2"/>
            </a:solidFill>
            <a:ln>
              <a:noFill/>
            </a:ln>
            <a:effectLst/>
          </c:spPr>
          <c:invertIfNegative val="0"/>
          <c:dPt>
            <c:idx val="4"/>
            <c:invertIfNegative val="0"/>
            <c:bubble3D val="0"/>
            <c:spPr>
              <a:solidFill>
                <a:srgbClr val="00B050"/>
              </a:solidFill>
              <a:ln>
                <a:noFill/>
              </a:ln>
              <a:effectLst/>
            </c:spPr>
            <c:extLst>
              <c:ext xmlns:c16="http://schemas.microsoft.com/office/drawing/2014/chart" uri="{C3380CC4-5D6E-409C-BE32-E72D297353CC}">
                <c16:uniqueId val="{00000008-5FDA-4E04-A675-426FA5354F89}"/>
              </c:ext>
            </c:extLst>
          </c:dPt>
          <c:dPt>
            <c:idx val="10"/>
            <c:invertIfNegative val="0"/>
            <c:bubble3D val="0"/>
            <c:spPr>
              <a:solidFill>
                <a:srgbClr val="FF0000"/>
              </a:solidFill>
              <a:ln>
                <a:noFill/>
              </a:ln>
              <a:effectLst/>
            </c:spPr>
            <c:extLst>
              <c:ext xmlns:c16="http://schemas.microsoft.com/office/drawing/2014/chart" uri="{C3380CC4-5D6E-409C-BE32-E72D297353CC}">
                <c16:uniqueId val="{00000007-5FDA-4E04-A675-426FA5354F8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summary!$B$8:$L$8</c:f>
              <c:strCache>
                <c:ptCount val="11"/>
                <c:pt idx="0">
                  <c:v>ON</c:v>
                </c:pt>
                <c:pt idx="1">
                  <c:v>AB</c:v>
                </c:pt>
                <c:pt idx="2">
                  <c:v>BC</c:v>
                </c:pt>
                <c:pt idx="3">
                  <c:v>NS</c:v>
                </c:pt>
                <c:pt idx="4">
                  <c:v>ROC</c:v>
                </c:pt>
                <c:pt idx="5">
                  <c:v>SK</c:v>
                </c:pt>
                <c:pt idx="6">
                  <c:v>NB</c:v>
                </c:pt>
                <c:pt idx="7">
                  <c:v>MN</c:v>
                </c:pt>
                <c:pt idx="8">
                  <c:v>QU</c:v>
                </c:pt>
                <c:pt idx="9">
                  <c:v>PE</c:v>
                </c:pt>
                <c:pt idx="10">
                  <c:v>NL</c:v>
                </c:pt>
              </c:strCache>
            </c:strRef>
          </c:cat>
          <c:val>
            <c:numRef>
              <c:f>summary!$B$10:$L$10</c:f>
              <c:numCache>
                <c:formatCode>0%</c:formatCode>
                <c:ptCount val="11"/>
                <c:pt idx="0">
                  <c:v>0.90740847558750182</c:v>
                </c:pt>
                <c:pt idx="1">
                  <c:v>0.94196830171448565</c:v>
                </c:pt>
                <c:pt idx="2">
                  <c:v>0.97927135732896819</c:v>
                </c:pt>
                <c:pt idx="3">
                  <c:v>0.99458090519639331</c:v>
                </c:pt>
                <c:pt idx="4">
                  <c:v>0.995955378381713</c:v>
                </c:pt>
                <c:pt idx="5">
                  <c:v>1.0552480279368086</c:v>
                </c:pt>
                <c:pt idx="6">
                  <c:v>1.0717959528749907</c:v>
                </c:pt>
                <c:pt idx="7">
                  <c:v>1.0768783258662322</c:v>
                </c:pt>
                <c:pt idx="8">
                  <c:v>1.1546090942615583</c:v>
                </c:pt>
                <c:pt idx="9">
                  <c:v>1.1585049879857516</c:v>
                </c:pt>
                <c:pt idx="10">
                  <c:v>1.2812242709055683</c:v>
                </c:pt>
              </c:numCache>
            </c:numRef>
          </c:val>
          <c:extLst>
            <c:ext xmlns:c16="http://schemas.microsoft.com/office/drawing/2014/chart" uri="{C3380CC4-5D6E-409C-BE32-E72D297353CC}">
              <c16:uniqueId val="{00000006-5FDA-4E04-A675-426FA5354F89}"/>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og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MN</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'MN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4.616805170821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C1-4F89-92A4-19D8012B54A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AB26-4437-BAD0-5898A076CA31}"/>
            </c:ext>
          </c:extLst>
        </c:ser>
        <c:ser>
          <c:idx val="3"/>
          <c:order val="1"/>
          <c:tx>
            <c:strRef>
              <c:f>'MN and NL'!$O$18</c:f>
              <c:strCache>
                <c:ptCount val="1"/>
                <c:pt idx="0">
                  <c:v>MN Expend PC</c:v>
                </c:pt>
              </c:strCache>
            </c:strRef>
          </c:tx>
          <c:spPr>
            <a:ln w="28575" cap="rnd">
              <a:solidFill>
                <a:srgbClr val="0070C0"/>
              </a:solidFill>
              <a:prstDash val="sysDash"/>
              <a:round/>
            </a:ln>
            <a:effectLst/>
          </c:spPr>
          <c:marker>
            <c:symbol val="none"/>
          </c:marker>
          <c:dLbls>
            <c:dLbl>
              <c:idx val="26"/>
              <c:layout>
                <c:manualLayout>
                  <c:x val="0"/>
                  <c:y val="3.69344413665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1-4F89-92A4-19D8012B54A1}"/>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NL'!$O$23:$O$49</c:f>
              <c:numCache>
                <c:formatCode>"$"#,##0.0</c:formatCode>
                <c:ptCount val="27"/>
                <c:pt idx="0">
                  <c:v>4808.4541901480552</c:v>
                </c:pt>
                <c:pt idx="1">
                  <c:v>4875.6144002125493</c:v>
                </c:pt>
                <c:pt idx="2">
                  <c:v>4821.0362230161281</c:v>
                </c:pt>
                <c:pt idx="3">
                  <c:v>5062.8098242451551</c:v>
                </c:pt>
                <c:pt idx="4">
                  <c:v>5236.9737201854259</c:v>
                </c:pt>
                <c:pt idx="5">
                  <c:v>5695.6640477290866</c:v>
                </c:pt>
                <c:pt idx="6">
                  <c:v>5833.6304042576003</c:v>
                </c:pt>
                <c:pt idx="7">
                  <c:v>5922.9666941682226</c:v>
                </c:pt>
                <c:pt idx="8">
                  <c:v>6074.5126383754268</c:v>
                </c:pt>
                <c:pt idx="9">
                  <c:v>7795.2571833251968</c:v>
                </c:pt>
                <c:pt idx="10">
                  <c:v>8163.8358607016744</c:v>
                </c:pt>
                <c:pt idx="11">
                  <c:v>8770.2920149096662</c:v>
                </c:pt>
                <c:pt idx="12">
                  <c:v>9250.3405085152481</c:v>
                </c:pt>
                <c:pt idx="13">
                  <c:v>10037.280366178284</c:v>
                </c:pt>
                <c:pt idx="14">
                  <c:v>10153.835364601335</c:v>
                </c:pt>
                <c:pt idx="15">
                  <c:v>10497.365109230681</c:v>
                </c:pt>
                <c:pt idx="16">
                  <c:v>10852.383019501527</c:v>
                </c:pt>
                <c:pt idx="17">
                  <c:v>11906.190019193858</c:v>
                </c:pt>
                <c:pt idx="18">
                  <c:v>11495.163025438607</c:v>
                </c:pt>
                <c:pt idx="19">
                  <c:v>11801.628966140639</c:v>
                </c:pt>
                <c:pt idx="20">
                  <c:v>12016.438287720001</c:v>
                </c:pt>
                <c:pt idx="21">
                  <c:v>12233.851208332111</c:v>
                </c:pt>
                <c:pt idx="22">
                  <c:v>12454.148537874162</c:v>
                </c:pt>
                <c:pt idx="23">
                  <c:v>12589.407888296095</c:v>
                </c:pt>
                <c:pt idx="24">
                  <c:v>12697.133775617689</c:v>
                </c:pt>
                <c:pt idx="25">
                  <c:v>12877.316471223914</c:v>
                </c:pt>
                <c:pt idx="26">
                  <c:v>13019.271886507506</c:v>
                </c:pt>
              </c:numCache>
            </c:numRef>
          </c:val>
          <c:smooth val="0"/>
          <c:extLst>
            <c:ext xmlns:c16="http://schemas.microsoft.com/office/drawing/2014/chart" uri="{C3380CC4-5D6E-409C-BE32-E72D297353CC}">
              <c16:uniqueId val="{00000001-AB26-4437-BAD0-5898A076CA31}"/>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MN</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'MN and NL'!$L$18</c:f>
              <c:strCache>
                <c:ptCount val="1"/>
                <c:pt idx="0">
                  <c:v>NL Rev PC</c:v>
                </c:pt>
              </c:strCache>
            </c:strRef>
          </c:tx>
          <c:spPr>
            <a:ln w="28575" cap="rnd">
              <a:solidFill>
                <a:srgbClr val="FF0000"/>
              </a:solidFill>
              <a:round/>
            </a:ln>
            <a:effectLst/>
          </c:spPr>
          <c:marker>
            <c:symbol val="none"/>
          </c:marker>
          <c:dLbls>
            <c:dLbl>
              <c:idx val="26"/>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1D-4CB3-8585-405F89F99688}"/>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D568-4419-BC36-47BA273BE00E}"/>
            </c:ext>
          </c:extLst>
        </c:ser>
        <c:ser>
          <c:idx val="1"/>
          <c:order val="1"/>
          <c:tx>
            <c:strRef>
              <c:f>'MN and NL'!$N$18</c:f>
              <c:strCache>
                <c:ptCount val="1"/>
                <c:pt idx="0">
                  <c:v>MN Rev PC</c:v>
                </c:pt>
              </c:strCache>
            </c:strRef>
          </c:tx>
          <c:spPr>
            <a:ln w="28575" cap="rnd">
              <a:solidFill>
                <a:srgbClr val="0070C0"/>
              </a:solidFill>
              <a:round/>
            </a:ln>
            <a:effectLst/>
          </c:spPr>
          <c:marker>
            <c:symbol val="none"/>
          </c:marker>
          <c:dLbls>
            <c:dLbl>
              <c:idx val="26"/>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1D-4CB3-8585-405F89F99688}"/>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NL'!$N$23:$N$49</c:f>
              <c:numCache>
                <c:formatCode>"$"#,##0.0</c:formatCode>
                <c:ptCount val="27"/>
                <c:pt idx="0">
                  <c:v>4633.957426350792</c:v>
                </c:pt>
                <c:pt idx="1">
                  <c:v>5014.391356329983</c:v>
                </c:pt>
                <c:pt idx="2">
                  <c:v>5134.0332711453748</c:v>
                </c:pt>
                <c:pt idx="3">
                  <c:v>5108.5793150067593</c:v>
                </c:pt>
                <c:pt idx="4">
                  <c:v>5233.4572026630585</c:v>
                </c:pt>
                <c:pt idx="5">
                  <c:v>5609.0080248729046</c:v>
                </c:pt>
                <c:pt idx="6">
                  <c:v>5953.0398417868528</c:v>
                </c:pt>
                <c:pt idx="7">
                  <c:v>5930.7829258760694</c:v>
                </c:pt>
                <c:pt idx="8">
                  <c:v>6141.9495848304914</c:v>
                </c:pt>
                <c:pt idx="9">
                  <c:v>7297.6327170467757</c:v>
                </c:pt>
                <c:pt idx="10">
                  <c:v>8642.858177857066</c:v>
                </c:pt>
                <c:pt idx="11">
                  <c:v>9104.6731890798237</c:v>
                </c:pt>
                <c:pt idx="12">
                  <c:v>9660.1336348058849</c:v>
                </c:pt>
                <c:pt idx="13">
                  <c:v>10506.437883712835</c:v>
                </c:pt>
                <c:pt idx="14">
                  <c:v>10528.697400344305</c:v>
                </c:pt>
                <c:pt idx="15">
                  <c:v>10344.294048679907</c:v>
                </c:pt>
                <c:pt idx="16">
                  <c:v>10704.135372216262</c:v>
                </c:pt>
                <c:pt idx="17">
                  <c:v>11094.828033407688</c:v>
                </c:pt>
                <c:pt idx="18">
                  <c:v>11047.257981307963</c:v>
                </c:pt>
                <c:pt idx="19">
                  <c:v>11327.541032310673</c:v>
                </c:pt>
                <c:pt idx="20">
                  <c:v>11595.644353398204</c:v>
                </c:pt>
                <c:pt idx="21">
                  <c:v>11514.394537069773</c:v>
                </c:pt>
                <c:pt idx="22">
                  <c:v>11855.56647181771</c:v>
                </c:pt>
                <c:pt idx="23">
                  <c:v>12070.765535543069</c:v>
                </c:pt>
                <c:pt idx="24">
                  <c:v>12586.993883170402</c:v>
                </c:pt>
                <c:pt idx="25">
                  <c:v>12880.967332096909</c:v>
                </c:pt>
                <c:pt idx="26">
                  <c:v>12859.766411482075</c:v>
                </c:pt>
              </c:numCache>
            </c:numRef>
          </c:val>
          <c:smooth val="0"/>
          <c:extLst>
            <c:ext xmlns:c16="http://schemas.microsoft.com/office/drawing/2014/chart" uri="{C3380CC4-5D6E-409C-BE32-E72D297353CC}">
              <c16:uniqueId val="{00000001-D568-4419-BC36-47BA273BE00E}"/>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'MN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99-46B9-8B0B-F2AB1DB2C8B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9560-4521-99E0-759EA8278A05}"/>
            </c:ext>
          </c:extLst>
        </c:ser>
        <c:ser>
          <c:idx val="2"/>
          <c:order val="1"/>
          <c:tx>
            <c:strRef>
              <c:f>'MN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99-46B9-8B0B-F2AB1DB2C8BB}"/>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9560-4521-99E0-759EA8278A05}"/>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MN</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'MN and NL'!$G$18</c:f>
              <c:strCache>
                <c:ptCount val="1"/>
                <c:pt idx="0">
                  <c:v>NL Net Debt PC</c:v>
                </c:pt>
              </c:strCache>
            </c:strRef>
          </c:tx>
          <c:spPr>
            <a:ln w="28575" cap="rnd">
              <a:solidFill>
                <a:srgbClr val="FF0000"/>
              </a:solidFill>
              <a:round/>
            </a:ln>
            <a:effectLst/>
          </c:spPr>
          <c:marker>
            <c:symbol val="none"/>
          </c:marker>
          <c:dLbls>
            <c:dLbl>
              <c:idx val="26"/>
              <c:layout>
                <c:manualLayout>
                  <c:x val="0"/>
                  <c:y val="-6.018518518518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31-4962-A457-00A086D0D9B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787A-490D-B662-9E5C4B75C8AF}"/>
            </c:ext>
          </c:extLst>
        </c:ser>
        <c:ser>
          <c:idx val="1"/>
          <c:order val="1"/>
          <c:tx>
            <c:strRef>
              <c:f>'MN and NL'!$Y$18</c:f>
              <c:strCache>
                <c:ptCount val="1"/>
                <c:pt idx="0">
                  <c:v>MN Net Debt PC</c:v>
                </c:pt>
              </c:strCache>
            </c:strRef>
          </c:tx>
          <c:spPr>
            <a:ln w="28575" cap="rnd">
              <a:solidFill>
                <a:srgbClr val="0070C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31-4962-A457-00A086D0D9B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NL'!$Y$23:$Y$49</c:f>
              <c:numCache>
                <c:formatCode>"$"#,##0.0</c:formatCode>
                <c:ptCount val="27"/>
                <c:pt idx="0">
                  <c:v>6143.8886069638456</c:v>
                </c:pt>
                <c:pt idx="1">
                  <c:v>6070.0526945047159</c:v>
                </c:pt>
                <c:pt idx="2">
                  <c:v>5708.0081396866153</c:v>
                </c:pt>
                <c:pt idx="3">
                  <c:v>8554.4938598467779</c:v>
                </c:pt>
                <c:pt idx="4">
                  <c:v>8726.2382317543288</c:v>
                </c:pt>
                <c:pt idx="5">
                  <c:v>8793.3980364970666</c:v>
                </c:pt>
                <c:pt idx="6">
                  <c:v>8618.3979437171893</c:v>
                </c:pt>
                <c:pt idx="7">
                  <c:v>8685.5703677971269</c:v>
                </c:pt>
                <c:pt idx="8">
                  <c:v>8940.5828627156679</c:v>
                </c:pt>
                <c:pt idx="9">
                  <c:v>9498.6970661642863</c:v>
                </c:pt>
                <c:pt idx="10">
                  <c:v>9461.9692931352347</c:v>
                </c:pt>
                <c:pt idx="11">
                  <c:v>9294.7782221105736</c:v>
                </c:pt>
                <c:pt idx="12">
                  <c:v>9125.2902349255273</c:v>
                </c:pt>
                <c:pt idx="13">
                  <c:v>8879.5206858107595</c:v>
                </c:pt>
                <c:pt idx="14">
                  <c:v>9528.5087170033748</c:v>
                </c:pt>
                <c:pt idx="15">
                  <c:v>9633.5478810414461</c:v>
                </c:pt>
                <c:pt idx="16">
                  <c:v>10229.906710458421</c:v>
                </c:pt>
                <c:pt idx="17">
                  <c:v>11735.163666545624</c:v>
                </c:pt>
                <c:pt idx="18">
                  <c:v>12654.117327126651</c:v>
                </c:pt>
                <c:pt idx="19">
                  <c:v>13905.789245789309</c:v>
                </c:pt>
                <c:pt idx="20">
                  <c:v>15538.147819678477</c:v>
                </c:pt>
                <c:pt idx="21">
                  <c:v>16910.319571537308</c:v>
                </c:pt>
                <c:pt idx="22">
                  <c:v>17658.550278238239</c:v>
                </c:pt>
                <c:pt idx="23">
                  <c:v>18287.000535830786</c:v>
                </c:pt>
                <c:pt idx="24">
                  <c:v>18550.071147413746</c:v>
                </c:pt>
                <c:pt idx="25">
                  <c:v>18414.942243380989</c:v>
                </c:pt>
                <c:pt idx="26">
                  <c:v>19166.757898964883</c:v>
                </c:pt>
              </c:numCache>
            </c:numRef>
          </c:val>
          <c:smooth val="0"/>
          <c:extLst>
            <c:ext xmlns:c16="http://schemas.microsoft.com/office/drawing/2014/chart" uri="{C3380CC4-5D6E-409C-BE32-E72D297353CC}">
              <c16:uniqueId val="{00000001-787A-490D-B662-9E5C4B75C8AF}"/>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MN</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'MN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2.777777777777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19-41CF-903B-181D2E1FAE0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0A45-49DD-8F99-A04BCA2C359E}"/>
            </c:ext>
          </c:extLst>
        </c:ser>
        <c:ser>
          <c:idx val="1"/>
          <c:order val="1"/>
          <c:tx>
            <c:strRef>
              <c:f>'MN and NL'!$X$18</c:f>
              <c:strCache>
                <c:ptCount val="1"/>
                <c:pt idx="0">
                  <c:v>MN Deficit PC</c:v>
                </c:pt>
              </c:strCache>
            </c:strRef>
          </c:tx>
          <c:spPr>
            <a:ln w="28575" cap="rnd">
              <a:solidFill>
                <a:srgbClr val="0070C0"/>
              </a:solidFill>
              <a:round/>
            </a:ln>
            <a:effectLst/>
          </c:spPr>
          <c:marker>
            <c:symbol val="none"/>
          </c:marker>
          <c:dLbls>
            <c:dLbl>
              <c:idx val="26"/>
              <c:layout>
                <c:manualLayout>
                  <c:x val="-5.845511482254697E-2"/>
                  <c:y val="8.796296296296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19-41CF-903B-181D2E1FAE0D}"/>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NL'!$X$23:$X$49</c:f>
              <c:numCache>
                <c:formatCode>"$"#,##0.0</c:formatCode>
                <c:ptCount val="27"/>
                <c:pt idx="0">
                  <c:v>-174.49676379726327</c:v>
                </c:pt>
                <c:pt idx="1">
                  <c:v>138.77695611743331</c:v>
                </c:pt>
                <c:pt idx="2">
                  <c:v>80.233046140173315</c:v>
                </c:pt>
                <c:pt idx="3">
                  <c:v>67.774053627760253</c:v>
                </c:pt>
                <c:pt idx="4">
                  <c:v>27.868401364760441</c:v>
                </c:pt>
                <c:pt idx="5">
                  <c:v>9.367603602089547</c:v>
                </c:pt>
                <c:pt idx="6">
                  <c:v>35.42450926643383</c:v>
                </c:pt>
                <c:pt idx="7">
                  <c:v>54.403578097181814</c:v>
                </c:pt>
                <c:pt idx="8">
                  <c:v>3.3761702039362436</c:v>
                </c:pt>
                <c:pt idx="9">
                  <c:v>-362.69002550862547</c:v>
                </c:pt>
                <c:pt idx="10">
                  <c:v>132.11469601260799</c:v>
                </c:pt>
                <c:pt idx="11">
                  <c:v>295.34174774420012</c:v>
                </c:pt>
                <c:pt idx="12">
                  <c:v>299.1067354781145</c:v>
                </c:pt>
                <c:pt idx="13">
                  <c:v>338.83598488606532</c:v>
                </c:pt>
                <c:pt idx="14">
                  <c:v>336.4574619252046</c:v>
                </c:pt>
                <c:pt idx="15">
                  <c:v>-105.90862567837371</c:v>
                </c:pt>
                <c:pt idx="16">
                  <c:v>-45.866675403176266</c:v>
                </c:pt>
                <c:pt idx="17">
                  <c:v>-685.72651346163821</c:v>
                </c:pt>
                <c:pt idx="18">
                  <c:v>-326.33081786661228</c:v>
                </c:pt>
                <c:pt idx="19">
                  <c:v>-395.07327819163896</c:v>
                </c:pt>
                <c:pt idx="20">
                  <c:v>-377.85577775834719</c:v>
                </c:pt>
                <c:pt idx="21">
                  <c:v>-638.4020033626108</c:v>
                </c:pt>
                <c:pt idx="22">
                  <c:v>-598.58206605645182</c:v>
                </c:pt>
                <c:pt idx="23">
                  <c:v>-556.00851649604033</c:v>
                </c:pt>
                <c:pt idx="24">
                  <c:v>-411.73100733649954</c:v>
                </c:pt>
                <c:pt idx="25">
                  <c:v>-162.82839493552581</c:v>
                </c:pt>
                <c:pt idx="26">
                  <c:v>-159.50547502543026</c:v>
                </c:pt>
              </c:numCache>
            </c:numRef>
          </c:val>
          <c:smooth val="0"/>
          <c:extLst>
            <c:ext xmlns:c16="http://schemas.microsoft.com/office/drawing/2014/chart" uri="{C3380CC4-5D6E-409C-BE32-E72D297353CC}">
              <c16:uniqueId val="{00000001-0A45-49DD-8F99-A04BCA2C359E}"/>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MN</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'MN and NL'!$D$18</c:f>
              <c:strCache>
                <c:ptCount val="1"/>
                <c:pt idx="0">
                  <c:v>NL Debt Charge PC</c:v>
                </c:pt>
              </c:strCache>
            </c:strRef>
          </c:tx>
          <c:spPr>
            <a:ln w="28575" cap="rnd">
              <a:solidFill>
                <a:srgbClr val="FF0000"/>
              </a:solidFill>
              <a:round/>
            </a:ln>
            <a:effectLst/>
          </c:spPr>
          <c:marker>
            <c:symbol val="none"/>
          </c:marker>
          <c:dLbls>
            <c:dLbl>
              <c:idx val="26"/>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A7-4168-AD40-38C843DA96E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9677-4902-B888-507CABB079D4}"/>
            </c:ext>
          </c:extLst>
        </c:ser>
        <c:ser>
          <c:idx val="1"/>
          <c:order val="1"/>
          <c:tx>
            <c:strRef>
              <c:f>'MN and NL'!$V$18</c:f>
              <c:strCache>
                <c:ptCount val="1"/>
                <c:pt idx="0">
                  <c:v>MN Debt Charge PC</c:v>
                </c:pt>
              </c:strCache>
            </c:strRef>
          </c:tx>
          <c:spPr>
            <a:ln w="28575" cap="rnd">
              <a:solidFill>
                <a:srgbClr val="0070C0"/>
              </a:solidFill>
              <a:round/>
            </a:ln>
            <a:effectLst/>
          </c:spPr>
          <c:marker>
            <c:symbol val="none"/>
          </c:marker>
          <c:dLbls>
            <c:dLbl>
              <c:idx val="26"/>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7-4168-AD40-38C843DA96E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NL'!$V$23:$V$49</c:f>
              <c:numCache>
                <c:formatCode>"$"#,##0.0</c:formatCode>
                <c:ptCount val="27"/>
                <c:pt idx="0">
                  <c:v>531.50289789268447</c:v>
                </c:pt>
                <c:pt idx="1">
                  <c:v>524.55386795377046</c:v>
                </c:pt>
                <c:pt idx="2">
                  <c:v>475.2265040610265</c:v>
                </c:pt>
                <c:pt idx="3">
                  <c:v>457.78292586750786</c:v>
                </c:pt>
                <c:pt idx="4">
                  <c:v>453.10328275702005</c:v>
                </c:pt>
                <c:pt idx="5">
                  <c:v>407.30256431802587</c:v>
                </c:pt>
                <c:pt idx="6">
                  <c:v>445.14618068478262</c:v>
                </c:pt>
                <c:pt idx="7">
                  <c:v>359.54665856094488</c:v>
                </c:pt>
                <c:pt idx="8">
                  <c:v>277.89209396906205</c:v>
                </c:pt>
                <c:pt idx="9">
                  <c:v>686.7045743634875</c:v>
                </c:pt>
                <c:pt idx="10">
                  <c:v>652.04995128803307</c:v>
                </c:pt>
                <c:pt idx="11">
                  <c:v>729.8675375287703</c:v>
                </c:pt>
                <c:pt idx="12">
                  <c:v>670.03288484221696</c:v>
                </c:pt>
                <c:pt idx="13">
                  <c:v>726.4374465051128</c:v>
                </c:pt>
                <c:pt idx="14">
                  <c:v>692.95209279880851</c:v>
                </c:pt>
                <c:pt idx="15">
                  <c:v>625.68830264051724</c:v>
                </c:pt>
                <c:pt idx="16">
                  <c:v>633.12393011884376</c:v>
                </c:pt>
                <c:pt idx="17">
                  <c:v>660.59941899673186</c:v>
                </c:pt>
                <c:pt idx="18">
                  <c:v>671.05773576001889</c:v>
                </c:pt>
                <c:pt idx="19">
                  <c:v>648.71032279067117</c:v>
                </c:pt>
                <c:pt idx="20">
                  <c:v>656.56344854291319</c:v>
                </c:pt>
                <c:pt idx="21">
                  <c:v>660.01658146920465</c:v>
                </c:pt>
                <c:pt idx="22">
                  <c:v>705.55300561787101</c:v>
                </c:pt>
                <c:pt idx="23">
                  <c:v>711.45175766697639</c:v>
                </c:pt>
                <c:pt idx="24">
                  <c:v>739.19390904218949</c:v>
                </c:pt>
                <c:pt idx="25">
                  <c:v>757.18854505892489</c:v>
                </c:pt>
                <c:pt idx="26">
                  <c:v>725.7499113657077</c:v>
                </c:pt>
              </c:numCache>
            </c:numRef>
          </c:val>
          <c:smooth val="0"/>
          <c:extLst>
            <c:ext xmlns:c16="http://schemas.microsoft.com/office/drawing/2014/chart" uri="{C3380CC4-5D6E-409C-BE32-E72D297353CC}">
              <c16:uniqueId val="{00000001-9677-4902-B888-507CABB079D4}"/>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MN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'MN and NL'!$AW$18</c:f>
              <c:strCache>
                <c:ptCount val="1"/>
                <c:pt idx="0">
                  <c:v>NL Net Debt/Total Revenue</c:v>
                </c:pt>
              </c:strCache>
            </c:strRef>
          </c:tx>
          <c:spPr>
            <a:ln>
              <a:solidFill>
                <a:srgbClr val="FF0000"/>
              </a:solidFill>
            </a:ln>
          </c:spPr>
          <c:marker>
            <c:symbol val="none"/>
          </c:marker>
          <c:dLbls>
            <c:dLbl>
              <c:idx val="26"/>
              <c:layout>
                <c:manualLayout>
                  <c:x val="0"/>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50-4779-8711-C1F6677E301F}"/>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17AC-4610-8A8B-029D84CAB892}"/>
            </c:ext>
          </c:extLst>
        </c:ser>
        <c:ser>
          <c:idx val="1"/>
          <c:order val="1"/>
          <c:tx>
            <c:strRef>
              <c:f>'MN and NL'!$AX$18</c:f>
              <c:strCache>
                <c:ptCount val="1"/>
                <c:pt idx="0">
                  <c:v>MN Net Debt/Total Revenue</c:v>
                </c:pt>
              </c:strCache>
            </c:strRef>
          </c:tx>
          <c:spPr>
            <a:ln>
              <a:solidFill>
                <a:srgbClr val="0070C0"/>
              </a:solidFill>
            </a:ln>
          </c:spPr>
          <c:marker>
            <c:symbol val="none"/>
          </c:marker>
          <c:dLbls>
            <c:dLbl>
              <c:idx val="26"/>
              <c:layout>
                <c:manualLayout>
                  <c:x val="-5.6641178136505243E-3"/>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50-4779-8711-C1F6677E301F}"/>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NL'!$AX$23:$AX$49</c:f>
              <c:numCache>
                <c:formatCode>0.0%</c:formatCode>
                <c:ptCount val="27"/>
                <c:pt idx="0">
                  <c:v>1.3258405379442844</c:v>
                </c:pt>
                <c:pt idx="1">
                  <c:v>1.2105263157894737</c:v>
                </c:pt>
                <c:pt idx="2">
                  <c:v>1.1117980422462648</c:v>
                </c:pt>
                <c:pt idx="3">
                  <c:v>1.6745348035837353</c:v>
                </c:pt>
                <c:pt idx="4">
                  <c:v>1.6673945909625398</c:v>
                </c:pt>
                <c:pt idx="5">
                  <c:v>1.5677278401997503</c:v>
                </c:pt>
                <c:pt idx="6">
                  <c:v>1.4477306002928259</c:v>
                </c:pt>
                <c:pt idx="7">
                  <c:v>1.4644896763801436</c:v>
                </c:pt>
                <c:pt idx="8">
                  <c:v>1.4556587837837838</c:v>
                </c:pt>
                <c:pt idx="9">
                  <c:v>1.3016134730891533</c:v>
                </c:pt>
                <c:pt idx="10">
                  <c:v>1.0947731755424064</c:v>
                </c:pt>
                <c:pt idx="11">
                  <c:v>1.0208799403430275</c:v>
                </c:pt>
                <c:pt idx="12">
                  <c:v>0.94463395434269226</c:v>
                </c:pt>
                <c:pt idx="13">
                  <c:v>0.8451504481434059</c:v>
                </c:pt>
                <c:pt idx="14">
                  <c:v>0.90500356831337725</c:v>
                </c:pt>
                <c:pt idx="15">
                  <c:v>0.93129099344104949</c:v>
                </c:pt>
                <c:pt idx="16">
                  <c:v>0.95569668681612974</c:v>
                </c:pt>
                <c:pt idx="17">
                  <c:v>1.0577147866744594</c:v>
                </c:pt>
                <c:pt idx="18">
                  <c:v>1.1454532290761656</c:v>
                </c:pt>
                <c:pt idx="19">
                  <c:v>1.2276088169642858</c:v>
                </c:pt>
                <c:pt idx="20">
                  <c:v>1.3399986534706794</c:v>
                </c:pt>
                <c:pt idx="21">
                  <c:v>1.4686242960579243</c:v>
                </c:pt>
                <c:pt idx="22">
                  <c:v>1.4894733474115314</c:v>
                </c:pt>
                <c:pt idx="23">
                  <c:v>1.5149826646854878</c:v>
                </c:pt>
                <c:pt idx="24">
                  <c:v>1.4737491190979564</c:v>
                </c:pt>
                <c:pt idx="25">
                  <c:v>1.4296241709653648</c:v>
                </c:pt>
                <c:pt idx="26">
                  <c:v>1.4904437052489148</c:v>
                </c:pt>
              </c:numCache>
            </c:numRef>
          </c:val>
          <c:smooth val="0"/>
          <c:extLst>
            <c:ext xmlns:c16="http://schemas.microsoft.com/office/drawing/2014/chart" uri="{C3380CC4-5D6E-409C-BE32-E72D297353CC}">
              <c16:uniqueId val="{00000001-17AC-4610-8A8B-029D84CAB892}"/>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MN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'MN and NL'!$BA$18</c:f>
              <c:strCache>
                <c:ptCount val="1"/>
                <c:pt idx="0">
                  <c:v>NL Net Debt/Own Source Revenue</c:v>
                </c:pt>
              </c:strCache>
            </c:strRef>
          </c:tx>
          <c:spPr>
            <a:ln>
              <a:solidFill>
                <a:srgbClr val="FF0000"/>
              </a:solidFill>
            </a:ln>
          </c:spPr>
          <c:marker>
            <c:symbol val="none"/>
          </c:marker>
          <c:dLbls>
            <c:dLbl>
              <c:idx val="26"/>
              <c:layout>
                <c:manualLayout>
                  <c:x val="0"/>
                  <c:y val="-3.0742204655248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E4-482D-ACB5-A20B89F5B4E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7671-48B0-9FFF-1A054844689F}"/>
            </c:ext>
          </c:extLst>
        </c:ser>
        <c:ser>
          <c:idx val="1"/>
          <c:order val="1"/>
          <c:tx>
            <c:strRef>
              <c:f>'MN and NL'!$BB$18</c:f>
              <c:strCache>
                <c:ptCount val="1"/>
                <c:pt idx="0">
                  <c:v>MN Net Debt/Own Source Revenue</c:v>
                </c:pt>
              </c:strCache>
            </c:strRef>
          </c:tx>
          <c:spPr>
            <a:ln>
              <a:solidFill>
                <a:srgbClr val="0070C0"/>
              </a:solidFill>
            </a:ln>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E4-482D-ACB5-A20B89F5B4E1}"/>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NL'!$BB$23:$BB$49</c:f>
              <c:numCache>
                <c:formatCode>0.0%</c:formatCode>
                <c:ptCount val="27"/>
                <c:pt idx="0">
                  <c:v>2.0848942598187312</c:v>
                </c:pt>
                <c:pt idx="1">
                  <c:v>1.8088728194030246</c:v>
                </c:pt>
                <c:pt idx="2">
                  <c:v>1.5762947091621824</c:v>
                </c:pt>
                <c:pt idx="3">
                  <c:v>2.4793999846934871</c:v>
                </c:pt>
                <c:pt idx="4">
                  <c:v>2.2595037559754156</c:v>
                </c:pt>
                <c:pt idx="5">
                  <c:v>2.3174163783160324</c:v>
                </c:pt>
                <c:pt idx="6">
                  <c:v>2.0865161426461278</c:v>
                </c:pt>
                <c:pt idx="7">
                  <c:v>2.1633138654553319</c:v>
                </c:pt>
                <c:pt idx="8">
                  <c:v>2.1215454107347611</c:v>
                </c:pt>
                <c:pt idx="9">
                  <c:v>1.9137662337662338</c:v>
                </c:pt>
                <c:pt idx="10">
                  <c:v>1.5894902634593355</c:v>
                </c:pt>
                <c:pt idx="11">
                  <c:v>1.436327868852459</c:v>
                </c:pt>
                <c:pt idx="12">
                  <c:v>1.3311968445704425</c:v>
                </c:pt>
                <c:pt idx="13">
                  <c:v>1.1867625575907406</c:v>
                </c:pt>
                <c:pt idx="14">
                  <c:v>1.3050886220697542</c:v>
                </c:pt>
                <c:pt idx="15">
                  <c:v>1.3573093961296339</c:v>
                </c:pt>
                <c:pt idx="16">
                  <c:v>1.3843937042784304</c:v>
                </c:pt>
                <c:pt idx="17">
                  <c:v>1.5474561778537836</c:v>
                </c:pt>
                <c:pt idx="18">
                  <c:v>1.6047266457044325</c:v>
                </c:pt>
                <c:pt idx="19">
                  <c:v>1.6732268492108766</c:v>
                </c:pt>
                <c:pt idx="20">
                  <c:v>1.8021550162984425</c:v>
                </c:pt>
                <c:pt idx="21">
                  <c:v>1.97422494592646</c:v>
                </c:pt>
                <c:pt idx="22">
                  <c:v>2.0241760153056787</c:v>
                </c:pt>
                <c:pt idx="23">
                  <c:v>2.0473560910307897</c:v>
                </c:pt>
                <c:pt idx="24">
                  <c:v>2.0080819396655198</c:v>
                </c:pt>
                <c:pt idx="25">
                  <c:v>1.9712365171173989</c:v>
                </c:pt>
                <c:pt idx="26">
                  <c:v>2.0979287358146177</c:v>
                </c:pt>
              </c:numCache>
            </c:numRef>
          </c:val>
          <c:smooth val="0"/>
          <c:extLst>
            <c:ext xmlns:c16="http://schemas.microsoft.com/office/drawing/2014/chart" uri="{C3380CC4-5D6E-409C-BE32-E72D297353CC}">
              <c16:uniqueId val="{00000001-7671-48B0-9FFF-1A054844689F}"/>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MN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'MN and NL'!$BE$18</c:f>
              <c:strCache>
                <c:ptCount val="1"/>
                <c:pt idx="0">
                  <c:v>NL Debt Cost/Total Expenditure</c:v>
                </c:pt>
              </c:strCache>
            </c:strRef>
          </c:tx>
          <c:spPr>
            <a:ln>
              <a:solidFill>
                <a:srgbClr val="FF0000"/>
              </a:solidFill>
            </a:ln>
          </c:spPr>
          <c:marker>
            <c:symbol val="none"/>
          </c:marker>
          <c:dLbls>
            <c:dLbl>
              <c:idx val="26"/>
              <c:layout>
                <c:manualLayout>
                  <c:x val="0"/>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D-4EFD-AA29-95A1EB35440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E1D2-4C36-B9A0-D3174FF6E998}"/>
            </c:ext>
          </c:extLst>
        </c:ser>
        <c:ser>
          <c:idx val="1"/>
          <c:order val="1"/>
          <c:tx>
            <c:strRef>
              <c:f>'MN and NL'!$BF$18</c:f>
              <c:strCache>
                <c:ptCount val="1"/>
                <c:pt idx="0">
                  <c:v>MN Debt Cost/Total Expenditure</c:v>
                </c:pt>
              </c:strCache>
            </c:strRef>
          </c:tx>
          <c:spPr>
            <a:ln>
              <a:solidFill>
                <a:srgbClr val="0070C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D-4EFD-AA29-95A1EB354403}"/>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NL'!$BF$23:$BF$49</c:f>
              <c:numCache>
                <c:formatCode>0.0%</c:formatCode>
                <c:ptCount val="27"/>
                <c:pt idx="0">
                  <c:v>0.11053508609516756</c:v>
                </c:pt>
                <c:pt idx="1">
                  <c:v>0.10758723411984814</c:v>
                </c:pt>
                <c:pt idx="2">
                  <c:v>9.8573518653986836E-2</c:v>
                </c:pt>
                <c:pt idx="3">
                  <c:v>9.0420723226703761E-2</c:v>
                </c:pt>
                <c:pt idx="4">
                  <c:v>8.652006043310391E-2</c:v>
                </c:pt>
                <c:pt idx="5">
                  <c:v>7.1510988166589823E-2</c:v>
                </c:pt>
                <c:pt idx="6">
                  <c:v>7.6306887793216788E-2</c:v>
                </c:pt>
                <c:pt idx="7">
                  <c:v>6.0703812316715546E-2</c:v>
                </c:pt>
                <c:pt idx="8">
                  <c:v>4.5747224594363797E-2</c:v>
                </c:pt>
                <c:pt idx="9">
                  <c:v>8.8092613009922827E-2</c:v>
                </c:pt>
                <c:pt idx="10">
                  <c:v>7.9870536646481527E-2</c:v>
                </c:pt>
                <c:pt idx="11">
                  <c:v>8.3220437391136062E-2</c:v>
                </c:pt>
                <c:pt idx="12">
                  <c:v>7.2433321154548772E-2</c:v>
                </c:pt>
                <c:pt idx="13">
                  <c:v>7.2373931981906517E-2</c:v>
                </c:pt>
                <c:pt idx="14">
                  <c:v>6.8245354382502885E-2</c:v>
                </c:pt>
                <c:pt idx="15">
                  <c:v>5.9604319382044614E-2</c:v>
                </c:pt>
                <c:pt idx="16">
                  <c:v>5.8339622641509437E-2</c:v>
                </c:pt>
                <c:pt idx="17">
                  <c:v>5.5483695282183949E-2</c:v>
                </c:pt>
                <c:pt idx="18">
                  <c:v>5.8377400500974119E-2</c:v>
                </c:pt>
                <c:pt idx="19">
                  <c:v>5.4967862881628284E-2</c:v>
                </c:pt>
                <c:pt idx="20">
                  <c:v>5.463877338877339E-2</c:v>
                </c:pt>
                <c:pt idx="21">
                  <c:v>5.3950025239777891E-2</c:v>
                </c:pt>
                <c:pt idx="22">
                  <c:v>5.6652046783625731E-2</c:v>
                </c:pt>
                <c:pt idx="23">
                  <c:v>5.6511931615813846E-2</c:v>
                </c:pt>
                <c:pt idx="24">
                  <c:v>5.821738371077604E-2</c:v>
                </c:pt>
                <c:pt idx="25">
                  <c:v>5.8800181447040148E-2</c:v>
                </c:pt>
                <c:pt idx="26">
                  <c:v>5.5744277997438328E-2</c:v>
                </c:pt>
              </c:numCache>
            </c:numRef>
          </c:val>
          <c:smooth val="0"/>
          <c:extLst>
            <c:ext xmlns:c16="http://schemas.microsoft.com/office/drawing/2014/chart" uri="{C3380CC4-5D6E-409C-BE32-E72D297353CC}">
              <c16:uniqueId val="{00000001-E1D2-4C36-B9A0-D3174FF6E998}"/>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MN</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'MN and NL'!$BI$18</c:f>
              <c:strCache>
                <c:ptCount val="1"/>
                <c:pt idx="0">
                  <c:v>NL Debt Cost/Total Revenue</c:v>
                </c:pt>
              </c:strCache>
            </c:strRef>
          </c:tx>
          <c:spPr>
            <a:ln>
              <a:solidFill>
                <a:srgbClr val="FF0000"/>
              </a:solidFill>
            </a:ln>
          </c:spPr>
          <c:marker>
            <c:symbol val="none"/>
          </c:marker>
          <c:dLbls>
            <c:dLbl>
              <c:idx val="26"/>
              <c:layout>
                <c:manualLayout>
                  <c:x val="0"/>
                  <c:y val="-6.1646851607221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D2-4C07-8635-F94C1440548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4FFF-452E-BAEA-0F5423CF695E}"/>
            </c:ext>
          </c:extLst>
        </c:ser>
        <c:ser>
          <c:idx val="1"/>
          <c:order val="1"/>
          <c:tx>
            <c:strRef>
              <c:f>'MN and NL'!$BJ$18</c:f>
              <c:strCache>
                <c:ptCount val="1"/>
                <c:pt idx="0">
                  <c:v>MN Debt Cost/Total Revenue</c:v>
                </c:pt>
              </c:strCache>
            </c:strRef>
          </c:tx>
          <c:spPr>
            <a:ln>
              <a:solidFill>
                <a:srgbClr val="0070C0"/>
              </a:solidFill>
            </a:ln>
          </c:spPr>
          <c:marker>
            <c:symbol val="none"/>
          </c:marker>
          <c:dLbls>
            <c:dLbl>
              <c:idx val="26"/>
              <c:layout>
                <c:manualLayout>
                  <c:x val="0"/>
                  <c:y val="4.4033465433729713E-2"/>
                </c:manualLayout>
              </c:layout>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D2-4C07-8635-F94C144054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'MN and NL'!$BJ$23:$BJ$49</c:f>
              <c:numCache>
                <c:formatCode>0.0%</c:formatCode>
                <c:ptCount val="27"/>
                <c:pt idx="0">
                  <c:v>0.11469740634005764</c:v>
                </c:pt>
                <c:pt idx="1">
                  <c:v>0.10460967855881313</c:v>
                </c:pt>
                <c:pt idx="2">
                  <c:v>9.2563970461961187E-2</c:v>
                </c:pt>
                <c:pt idx="3">
                  <c:v>8.9610613370089603E-2</c:v>
                </c:pt>
                <c:pt idx="4">
                  <c:v>8.6578195867629756E-2</c:v>
                </c:pt>
                <c:pt idx="5">
                  <c:v>7.2615792759051181E-2</c:v>
                </c:pt>
                <c:pt idx="6">
                  <c:v>7.4776281112737916E-2</c:v>
                </c:pt>
                <c:pt idx="7">
                  <c:v>6.0623810221115827E-2</c:v>
                </c:pt>
                <c:pt idx="8">
                  <c:v>4.5244932432432432E-2</c:v>
                </c:pt>
                <c:pt idx="9">
                  <c:v>9.4099634907549176E-2</c:v>
                </c:pt>
                <c:pt idx="10">
                  <c:v>7.5443786982248517E-2</c:v>
                </c:pt>
                <c:pt idx="11">
                  <c:v>8.0164056674123782E-2</c:v>
                </c:pt>
                <c:pt idx="12">
                  <c:v>6.9360622758681018E-2</c:v>
                </c:pt>
                <c:pt idx="13">
                  <c:v>6.9142125480153652E-2</c:v>
                </c:pt>
                <c:pt idx="14">
                  <c:v>6.5815557846324632E-2</c:v>
                </c:pt>
                <c:pt idx="15">
                  <c:v>6.0486322188449855E-2</c:v>
                </c:pt>
                <c:pt idx="16">
                  <c:v>5.9147601193664398E-2</c:v>
                </c:pt>
                <c:pt idx="17">
                  <c:v>5.9541203974284043E-2</c:v>
                </c:pt>
                <c:pt idx="18">
                  <c:v>6.074428033593976E-2</c:v>
                </c:pt>
                <c:pt idx="19">
                  <c:v>5.7268415178571432E-2</c:v>
                </c:pt>
                <c:pt idx="20">
                  <c:v>5.662155793442402E-2</c:v>
                </c:pt>
                <c:pt idx="21">
                  <c:v>5.7320997586484311E-2</c:v>
                </c:pt>
                <c:pt idx="22">
                  <c:v>5.9512382415050871E-2</c:v>
                </c:pt>
                <c:pt idx="23">
                  <c:v>5.8940069341258047E-2</c:v>
                </c:pt>
                <c:pt idx="24">
                  <c:v>5.8726802912849423E-2</c:v>
                </c:pt>
                <c:pt idx="25">
                  <c:v>5.8783515673714641E-2</c:v>
                </c:pt>
                <c:pt idx="26">
                  <c:v>5.6435699385465408E-2</c:v>
                </c:pt>
              </c:numCache>
            </c:numRef>
          </c:val>
          <c:smooth val="0"/>
          <c:extLst>
            <c:ext xmlns:c16="http://schemas.microsoft.com/office/drawing/2014/chart" uri="{C3380CC4-5D6E-409C-BE32-E72D297353CC}">
              <c16:uniqueId val="{00000001-4FFF-452E-BAEA-0F5423CF695E}"/>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 Expressed as a Percentage of CDN</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summary!$A$13</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F7C8-434B-8A23-A231308354C5}"/>
              </c:ext>
            </c:extLst>
          </c:dPt>
          <c:dPt>
            <c:idx val="10"/>
            <c:invertIfNegative val="0"/>
            <c:bubble3D val="0"/>
            <c:spPr>
              <a:solidFill>
                <a:srgbClr val="FF0000"/>
              </a:solidFill>
              <a:ln>
                <a:noFill/>
              </a:ln>
              <a:effectLst/>
            </c:spPr>
            <c:extLst>
              <c:ext xmlns:c16="http://schemas.microsoft.com/office/drawing/2014/chart" uri="{C3380CC4-5D6E-409C-BE32-E72D297353CC}">
                <c16:uniqueId val="{00000007-F7C8-434B-8A23-A231308354C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summary!$B$11:$L$11</c:f>
              <c:strCache>
                <c:ptCount val="11"/>
                <c:pt idx="0">
                  <c:v>ON</c:v>
                </c:pt>
                <c:pt idx="1">
                  <c:v>BC</c:v>
                </c:pt>
                <c:pt idx="2">
                  <c:v>NS</c:v>
                </c:pt>
                <c:pt idx="3">
                  <c:v>ROC</c:v>
                </c:pt>
                <c:pt idx="4">
                  <c:v>AB</c:v>
                </c:pt>
                <c:pt idx="5">
                  <c:v>NB</c:v>
                </c:pt>
                <c:pt idx="6">
                  <c:v>MN</c:v>
                </c:pt>
                <c:pt idx="7">
                  <c:v>QU</c:v>
                </c:pt>
                <c:pt idx="8">
                  <c:v>PE</c:v>
                </c:pt>
                <c:pt idx="9">
                  <c:v>SK</c:v>
                </c:pt>
                <c:pt idx="10">
                  <c:v>NL</c:v>
                </c:pt>
              </c:strCache>
            </c:strRef>
          </c:cat>
          <c:val>
            <c:numRef>
              <c:f>summary!$B$13:$L$13</c:f>
              <c:numCache>
                <c:formatCode>0%</c:formatCode>
                <c:ptCount val="11"/>
                <c:pt idx="0">
                  <c:v>0.89856139750989372</c:v>
                </c:pt>
                <c:pt idx="1">
                  <c:v>0.95675455524664665</c:v>
                </c:pt>
                <c:pt idx="2">
                  <c:v>0.98155712156111508</c:v>
                </c:pt>
                <c:pt idx="3">
                  <c:v>0.99533529688236222</c:v>
                </c:pt>
                <c:pt idx="4">
                  <c:v>1.0183152392104284</c:v>
                </c:pt>
                <c:pt idx="5">
                  <c:v>1.0526346894436593</c:v>
                </c:pt>
                <c:pt idx="6">
                  <c:v>1.0855105889527406</c:v>
                </c:pt>
                <c:pt idx="7">
                  <c:v>1.1299417770670559</c:v>
                </c:pt>
                <c:pt idx="8">
                  <c:v>1.1369448121469434</c:v>
                </c:pt>
                <c:pt idx="9">
                  <c:v>1.138182114635343</c:v>
                </c:pt>
                <c:pt idx="10">
                  <c:v>1.3127088620332386</c:v>
                </c:pt>
              </c:numCache>
            </c:numRef>
          </c:val>
          <c:extLst>
            <c:ext xmlns:c16="http://schemas.microsoft.com/office/drawing/2014/chart" uri="{C3380CC4-5D6E-409C-BE32-E72D297353CC}">
              <c16:uniqueId val="{00000006-F7C8-434B-8A23-A231308354C5}"/>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'MN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'MN and NL'!$P$74:$P$78</c:f>
              <c:strCache>
                <c:ptCount val="5"/>
                <c:pt idx="0">
                  <c:v>2020-21</c:v>
                </c:pt>
                <c:pt idx="1">
                  <c:v>5 year Ave</c:v>
                </c:pt>
                <c:pt idx="2">
                  <c:v>10 year Ave</c:v>
                </c:pt>
                <c:pt idx="3">
                  <c:v>20 year Ave</c:v>
                </c:pt>
                <c:pt idx="4">
                  <c:v>25 year Ave</c:v>
                </c:pt>
              </c:strCache>
            </c:strRef>
          </c:cat>
          <c:val>
            <c:numRef>
              <c:f>'MN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D725-4653-8237-59689E68CFC0}"/>
            </c:ext>
          </c:extLst>
        </c:ser>
        <c:ser>
          <c:idx val="1"/>
          <c:order val="1"/>
          <c:tx>
            <c:strRef>
              <c:f>'MN and NL'!$R$73</c:f>
              <c:strCache>
                <c:ptCount val="1"/>
                <c:pt idx="0">
                  <c:v>NL Expend PC</c:v>
                </c:pt>
              </c:strCache>
            </c:strRef>
          </c:tx>
          <c:spPr>
            <a:solidFill>
              <a:schemeClr val="accent2"/>
            </a:solidFill>
            <a:ln>
              <a:noFill/>
            </a:ln>
            <a:effectLst/>
          </c:spPr>
          <c:invertIfNegative val="0"/>
          <c:dLbls>
            <c:dLbl>
              <c:idx val="0"/>
              <c:layout>
                <c:manualLayout>
                  <c:x val="-5.0925337632079971E-17"/>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B4-4E50-BA5F-A62B5A73DC29}"/>
                </c:ext>
              </c:extLst>
            </c:dLbl>
            <c:dLbl>
              <c:idx val="1"/>
              <c:layout>
                <c:manualLayout>
                  <c:x val="-5.0925337632079971E-17"/>
                  <c:y val="-9.25925925925930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B4-4E50-BA5F-A62B5A73DC29}"/>
                </c:ext>
              </c:extLst>
            </c:dLbl>
            <c:dLbl>
              <c:idx val="2"/>
              <c:layout>
                <c:manualLayout>
                  <c:x val="0"/>
                  <c:y val="-1.3888888888888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B4-4E50-BA5F-A62B5A73DC29}"/>
                </c:ext>
              </c:extLst>
            </c:dLbl>
            <c:dLbl>
              <c:idx val="3"/>
              <c:layout>
                <c:manualLayout>
                  <c:x val="1.0185067526415994E-16"/>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B4-4E50-BA5F-A62B5A73DC29}"/>
                </c:ext>
              </c:extLst>
            </c:dLbl>
            <c:dLbl>
              <c:idx val="4"/>
              <c:layout>
                <c:manualLayout>
                  <c:x val="0"/>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B4-4E50-BA5F-A62B5A73DC29}"/>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'MN and NL'!$P$74:$P$78</c:f>
              <c:strCache>
                <c:ptCount val="5"/>
                <c:pt idx="0">
                  <c:v>2020-21</c:v>
                </c:pt>
                <c:pt idx="1">
                  <c:v>5 year Ave</c:v>
                </c:pt>
                <c:pt idx="2">
                  <c:v>10 year Ave</c:v>
                </c:pt>
                <c:pt idx="3">
                  <c:v>20 year Ave</c:v>
                </c:pt>
                <c:pt idx="4">
                  <c:v>25 year Ave</c:v>
                </c:pt>
              </c:strCache>
            </c:strRef>
          </c:cat>
          <c:val>
            <c:numRef>
              <c:f>'MN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D725-4653-8237-59689E68CFC0}"/>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'MN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'MN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D725-4653-8237-59689E68CFC0}"/>
                  </c:ext>
                </c:extLst>
              </c15:ser>
            </c15:filteredBarSeries>
            <c15:filteredBarSeries>
              <c15:ser>
                <c:idx val="4"/>
                <c:order val="3"/>
                <c:tx>
                  <c:strRef>
                    <c:extLst>
                      <c:ext xmlns:c15="http://schemas.microsoft.com/office/drawing/2012/chart" uri="{02D57815-91ED-43cb-92C2-25804820EDAC}">
                        <c15:formulaRef>
                          <c15:sqref>'MN and NL'!$T$73</c15:sqref>
                        </c15:formulaRef>
                      </c:ext>
                    </c:extLst>
                    <c:strCache>
                      <c:ptCount val="1"/>
                      <c:pt idx="0">
                        <c:v>MN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NL'!$T$74:$T$78</c15:sqref>
                        </c15:formulaRef>
                      </c:ext>
                    </c:extLst>
                    <c:numCache>
                      <c:formatCode>"$"#,##0.0</c:formatCode>
                      <c:ptCount val="5"/>
                      <c:pt idx="0">
                        <c:v>12859.766411482075</c:v>
                      </c:pt>
                      <c:pt idx="1">
                        <c:v>12450.811926822033</c:v>
                      </c:pt>
                      <c:pt idx="2">
                        <c:v>11883.372557160446</c:v>
                      </c:pt>
                      <c:pt idx="3">
                        <c:v>10384.766025302693</c:v>
                      </c:pt>
                      <c:pt idx="4">
                        <c:v>9389.3375264611514</c:v>
                      </c:pt>
                    </c:numCache>
                  </c:numRef>
                </c:val>
                <c:extLst xmlns:c15="http://schemas.microsoft.com/office/drawing/2012/chart">
                  <c:ext xmlns:c16="http://schemas.microsoft.com/office/drawing/2014/chart" uri="{C3380CC4-5D6E-409C-BE32-E72D297353CC}">
                    <c16:uniqueId val="{00000003-D725-4653-8237-59689E68CFC0}"/>
                  </c:ext>
                </c:extLst>
              </c15:ser>
            </c15:filteredBarSeries>
            <c15:filteredBarSeries>
              <c15:ser>
                <c:idx val="5"/>
                <c:order val="4"/>
                <c:tx>
                  <c:strRef>
                    <c:extLst>
                      <c:ext xmlns:c15="http://schemas.microsoft.com/office/drawing/2012/chart" uri="{02D57815-91ED-43cb-92C2-25804820EDAC}">
                        <c15:formulaRef>
                          <c15:sqref>'MN and NL'!$U$73</c15:sqref>
                        </c15:formulaRef>
                      </c:ext>
                    </c:extLst>
                    <c:strCache>
                      <c:ptCount val="1"/>
                      <c:pt idx="0">
                        <c:v>MN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NL'!$U$74:$U$78</c15:sqref>
                        </c15:formulaRef>
                      </c:ext>
                    </c:extLst>
                    <c:numCache>
                      <c:formatCode>"$"#,##0.0</c:formatCode>
                      <c:ptCount val="5"/>
                      <c:pt idx="0">
                        <c:v>13019.271886507506</c:v>
                      </c:pt>
                      <c:pt idx="1">
                        <c:v>12727.455711903875</c:v>
                      </c:pt>
                      <c:pt idx="2">
                        <c:v>12309.055006634457</c:v>
                      </c:pt>
                      <c:pt idx="3">
                        <c:v>10530.430941292594</c:v>
                      </c:pt>
                      <c:pt idx="4">
                        <c:v>9490.3493218114108</c:v>
                      </c:pt>
                    </c:numCache>
                  </c:numRef>
                </c:val>
                <c:extLst xmlns:c15="http://schemas.microsoft.com/office/drawing/2012/chart">
                  <c:ext xmlns:c16="http://schemas.microsoft.com/office/drawing/2014/chart" uri="{C3380CC4-5D6E-409C-BE32-E72D297353CC}">
                    <c16:uniqueId val="{00000004-D725-4653-8237-59689E68CFC0}"/>
                  </c:ext>
                </c:extLst>
              </c15:ser>
            </c15:filteredBarSeries>
            <c15:filteredBarSeries>
              <c15:ser>
                <c:idx val="6"/>
                <c:order val="5"/>
                <c:tx>
                  <c:strRef>
                    <c:extLst>
                      <c:ext xmlns:c15="http://schemas.microsoft.com/office/drawing/2012/chart" uri="{02D57815-91ED-43cb-92C2-25804820EDAC}">
                        <c15:formulaRef>
                          <c15:sqref>'MN and NL'!$V$73</c15:sqref>
                        </c15:formulaRef>
                      </c:ext>
                    </c:extLst>
                    <c:strCache>
                      <c:ptCount val="1"/>
                      <c:pt idx="0">
                        <c:v>MN Exp/MN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NL'!$V$74:$V$78</c15:sqref>
                        </c15:formulaRef>
                      </c:ext>
                    </c:extLst>
                    <c:numCache>
                      <c:formatCode>0.0%</c:formatCode>
                      <c:ptCount val="5"/>
                      <c:pt idx="0">
                        <c:v>1.0124034504143882</c:v>
                      </c:pt>
                      <c:pt idx="1">
                        <c:v>1.0222189353359266</c:v>
                      </c:pt>
                      <c:pt idx="2">
                        <c:v>1.0358216867666503</c:v>
                      </c:pt>
                      <c:pt idx="3">
                        <c:v>1.0140267884355783</c:v>
                      </c:pt>
                      <c:pt idx="4">
                        <c:v>1.010758138693554</c:v>
                      </c:pt>
                    </c:numCache>
                  </c:numRef>
                </c:val>
                <c:extLst xmlns:c15="http://schemas.microsoft.com/office/drawing/2012/chart">
                  <c:ext xmlns:c16="http://schemas.microsoft.com/office/drawing/2014/chart" uri="{C3380CC4-5D6E-409C-BE32-E72D297353CC}">
                    <c16:uniqueId val="{00000005-D725-4653-8237-59689E68CFC0}"/>
                  </c:ext>
                </c:extLst>
              </c15:ser>
            </c15:filteredBarSeries>
            <c15:filteredBarSeries>
              <c15:ser>
                <c:idx val="7"/>
                <c:order val="6"/>
                <c:tx>
                  <c:strRef>
                    <c:extLst>
                      <c:ext xmlns:c15="http://schemas.microsoft.com/office/drawing/2012/chart" uri="{02D57815-91ED-43cb-92C2-25804820EDAC}">
                        <c15:formulaRef>
                          <c15:sqref>'MN and NL'!$W$73</c15:sqref>
                        </c15:formulaRef>
                      </c:ext>
                    </c:extLst>
                    <c:strCache>
                      <c:ptCount val="1"/>
                      <c:pt idx="0">
                        <c:v>NL Rev PC/MN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NL'!$W$74:$W$78</c15:sqref>
                        </c15:formulaRef>
                      </c:ext>
                    </c:extLst>
                    <c:numCache>
                      <c:formatCode>0.0%</c:formatCode>
                      <c:ptCount val="5"/>
                      <c:pt idx="0">
                        <c:v>1.0618210897520002</c:v>
                      </c:pt>
                      <c:pt idx="1">
                        <c:v>1.1882480471218397</c:v>
                      </c:pt>
                      <c:pt idx="2">
                        <c:v>1.2109034372256513</c:v>
                      </c:pt>
                      <c:pt idx="3">
                        <c:v>1.2441961410056748</c:v>
                      </c:pt>
                      <c:pt idx="4">
                        <c:v>1.266401703184568</c:v>
                      </c:pt>
                    </c:numCache>
                  </c:numRef>
                </c:val>
                <c:extLst xmlns:c15="http://schemas.microsoft.com/office/drawing/2012/chart">
                  <c:ext xmlns:c16="http://schemas.microsoft.com/office/drawing/2014/chart" uri="{C3380CC4-5D6E-409C-BE32-E72D297353CC}">
                    <c16:uniqueId val="{00000006-D725-4653-8237-59689E68CFC0}"/>
                  </c:ext>
                </c:extLst>
              </c15:ser>
            </c15:filteredBarSeries>
            <c15:filteredBarSeries>
              <c15:ser>
                <c:idx val="2"/>
                <c:order val="7"/>
                <c:tx>
                  <c:strRef>
                    <c:extLst>
                      <c:ext xmlns:c15="http://schemas.microsoft.com/office/drawing/2012/chart" uri="{02D57815-91ED-43cb-92C2-25804820EDAC}">
                        <c15:formulaRef>
                          <c15:sqref>'MN and NL'!$X$73</c15:sqref>
                        </c15:formulaRef>
                      </c:ext>
                    </c:extLst>
                    <c:strCache>
                      <c:ptCount val="1"/>
                      <c:pt idx="0">
                        <c:v>NL Exp PC/MN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NL'!$X$74:$X$78</c15:sqref>
                        </c15:formulaRef>
                      </c:ext>
                    </c:extLst>
                    <c:numCache>
                      <c:formatCode>0.0%</c:formatCode>
                      <c:ptCount val="5"/>
                      <c:pt idx="0">
                        <c:v>1.3192242327685502</c:v>
                      </c:pt>
                      <c:pt idx="1">
                        <c:v>1.2630207210804936</c:v>
                      </c:pt>
                      <c:pt idx="2">
                        <c:v>1.262013866528225</c:v>
                      </c:pt>
                      <c:pt idx="3">
                        <c:v>1.2683192625462252</c:v>
                      </c:pt>
                      <c:pt idx="4">
                        <c:v>1.300306889399711</c:v>
                      </c:pt>
                    </c:numCache>
                  </c:numRef>
                </c:val>
                <c:extLst xmlns:c15="http://schemas.microsoft.com/office/drawing/2012/chart">
                  <c:ext xmlns:c16="http://schemas.microsoft.com/office/drawing/2014/chart" uri="{C3380CC4-5D6E-409C-BE32-E72D297353CC}">
                    <c16:uniqueId val="{00000007-D725-4653-8237-59689E68CFC0}"/>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MN</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'MN and NL'!$T$73</c:f>
              <c:strCache>
                <c:ptCount val="1"/>
                <c:pt idx="0">
                  <c:v>MN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'MN and NL'!$P$74:$P$78</c:f>
              <c:strCache>
                <c:ptCount val="5"/>
                <c:pt idx="0">
                  <c:v>2020-21</c:v>
                </c:pt>
                <c:pt idx="1">
                  <c:v>5 year Ave</c:v>
                </c:pt>
                <c:pt idx="2">
                  <c:v>10 year Ave</c:v>
                </c:pt>
                <c:pt idx="3">
                  <c:v>20 year Ave</c:v>
                </c:pt>
                <c:pt idx="4">
                  <c:v>25 year Ave</c:v>
                </c:pt>
              </c:strCache>
            </c:strRef>
          </c:cat>
          <c:val>
            <c:numRef>
              <c:f>'MN and NL'!$T$74:$T$78</c:f>
              <c:numCache>
                <c:formatCode>"$"#,##0.0</c:formatCode>
                <c:ptCount val="5"/>
                <c:pt idx="0">
                  <c:v>12859.766411482075</c:v>
                </c:pt>
                <c:pt idx="1">
                  <c:v>12450.811926822033</c:v>
                </c:pt>
                <c:pt idx="2">
                  <c:v>11883.372557160446</c:v>
                </c:pt>
                <c:pt idx="3">
                  <c:v>10384.766025302693</c:v>
                </c:pt>
                <c:pt idx="4">
                  <c:v>9389.3375264611514</c:v>
                </c:pt>
              </c:numCache>
            </c:numRef>
          </c:val>
          <c:extLst>
            <c:ext xmlns:c16="http://schemas.microsoft.com/office/drawing/2014/chart" uri="{C3380CC4-5D6E-409C-BE32-E72D297353CC}">
              <c16:uniqueId val="{00000000-1F86-431B-83A9-D2C3E919B77E}"/>
            </c:ext>
          </c:extLst>
        </c:ser>
        <c:ser>
          <c:idx val="5"/>
          <c:order val="4"/>
          <c:tx>
            <c:strRef>
              <c:f>'MN and NL'!$U$73</c:f>
              <c:strCache>
                <c:ptCount val="1"/>
                <c:pt idx="0">
                  <c:v>MN Expend PC</c:v>
                </c:pt>
              </c:strCache>
            </c:strRef>
          </c:tx>
          <c:spPr>
            <a:solidFill>
              <a:schemeClr val="accent6"/>
            </a:solidFill>
            <a:ln>
              <a:noFill/>
            </a:ln>
            <a:effectLst/>
          </c:spPr>
          <c:invertIfNegative val="0"/>
          <c:dLbls>
            <c:dLbl>
              <c:idx val="0"/>
              <c:layout>
                <c:manualLayout>
                  <c:x val="2.7777777777777779E-3"/>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9-435C-BE96-B7A6BB64AA51}"/>
                </c:ext>
              </c:extLst>
            </c:dLbl>
            <c:dLbl>
              <c:idx val="1"/>
              <c:layout>
                <c:manualLayout>
                  <c:x val="5.5555555555555046E-3"/>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9-435C-BE96-B7A6BB64AA51}"/>
                </c:ext>
              </c:extLst>
            </c:dLbl>
            <c:dLbl>
              <c:idx val="2"/>
              <c:layout>
                <c:manualLayout>
                  <c:x val="5.5555555555555558E-3"/>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9-435C-BE96-B7A6BB64AA51}"/>
                </c:ext>
              </c:extLst>
            </c:dLbl>
            <c:dLbl>
              <c:idx val="3"/>
              <c:layout>
                <c:manualLayout>
                  <c:x val="1.1111111111111112E-2"/>
                  <c:y val="-2.3148148148148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59-435C-BE96-B7A6BB64AA51}"/>
                </c:ext>
              </c:extLst>
            </c:dLbl>
            <c:dLbl>
              <c:idx val="4"/>
              <c:layout>
                <c:manualLayout>
                  <c:x val="0"/>
                  <c:y val="-3.240722513852435E-2"/>
                </c:manualLayout>
              </c:layout>
              <c:numFmt formatCode="&quot;$&quot;#,##0" sourceLinked="0"/>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722222222222221E-2"/>
                      <c:h val="9.1504811898512672E-2"/>
                    </c:manualLayout>
                  </c15:layout>
                </c:ext>
                <c:ext xmlns:c16="http://schemas.microsoft.com/office/drawing/2014/chart" uri="{C3380CC4-5D6E-409C-BE32-E72D297353CC}">
                  <c16:uniqueId val="{00000002-9959-435C-BE96-B7A6BB64AA51}"/>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'MN and NL'!$P$74:$P$78</c:f>
              <c:strCache>
                <c:ptCount val="5"/>
                <c:pt idx="0">
                  <c:v>2020-21</c:v>
                </c:pt>
                <c:pt idx="1">
                  <c:v>5 year Ave</c:v>
                </c:pt>
                <c:pt idx="2">
                  <c:v>10 year Ave</c:v>
                </c:pt>
                <c:pt idx="3">
                  <c:v>20 year Ave</c:v>
                </c:pt>
                <c:pt idx="4">
                  <c:v>25 year Ave</c:v>
                </c:pt>
              </c:strCache>
            </c:strRef>
          </c:cat>
          <c:val>
            <c:numRef>
              <c:f>'MN and NL'!$U$74:$U$78</c:f>
              <c:numCache>
                <c:formatCode>"$"#,##0.0</c:formatCode>
                <c:ptCount val="5"/>
                <c:pt idx="0">
                  <c:v>13019.271886507506</c:v>
                </c:pt>
                <c:pt idx="1">
                  <c:v>12727.455711903875</c:v>
                </c:pt>
                <c:pt idx="2">
                  <c:v>12309.055006634457</c:v>
                </c:pt>
                <c:pt idx="3">
                  <c:v>10530.430941292594</c:v>
                </c:pt>
                <c:pt idx="4">
                  <c:v>9490.3493218114108</c:v>
                </c:pt>
              </c:numCache>
            </c:numRef>
          </c:val>
          <c:extLst>
            <c:ext xmlns:c16="http://schemas.microsoft.com/office/drawing/2014/chart" uri="{C3380CC4-5D6E-409C-BE32-E72D297353CC}">
              <c16:uniqueId val="{00000001-1F86-431B-83A9-D2C3E919B77E}"/>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'MN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'MN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1F86-431B-83A9-D2C3E919B77E}"/>
                  </c:ext>
                </c:extLst>
              </c15:ser>
            </c15:filteredBarSeries>
            <c15:filteredBarSeries>
              <c15:ser>
                <c:idx val="1"/>
                <c:order val="1"/>
                <c:tx>
                  <c:strRef>
                    <c:extLst>
                      <c:ext xmlns:c15="http://schemas.microsoft.com/office/drawing/2012/chart" uri="{02D57815-91ED-43cb-92C2-25804820EDAC}">
                        <c15:formulaRef>
                          <c15:sqref>'MN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1F86-431B-83A9-D2C3E919B77E}"/>
                  </c:ext>
                </c:extLst>
              </c15:ser>
            </c15:filteredBarSeries>
            <c15:filteredBarSeries>
              <c15:ser>
                <c:idx val="3"/>
                <c:order val="2"/>
                <c:tx>
                  <c:strRef>
                    <c:extLst>
                      <c:ext xmlns:c15="http://schemas.microsoft.com/office/drawing/2012/chart" uri="{02D57815-91ED-43cb-92C2-25804820EDAC}">
                        <c15:formulaRef>
                          <c15:sqref>'MN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1F86-431B-83A9-D2C3E919B77E}"/>
                  </c:ext>
                </c:extLst>
              </c15:ser>
            </c15:filteredBarSeries>
            <c15:filteredBarSeries>
              <c15:ser>
                <c:idx val="6"/>
                <c:order val="5"/>
                <c:tx>
                  <c:strRef>
                    <c:extLst>
                      <c:ext xmlns:c15="http://schemas.microsoft.com/office/drawing/2012/chart" uri="{02D57815-91ED-43cb-92C2-25804820EDAC}">
                        <c15:formulaRef>
                          <c15:sqref>'MN and NL'!$V$73</c15:sqref>
                        </c15:formulaRef>
                      </c:ext>
                    </c:extLst>
                    <c:strCache>
                      <c:ptCount val="1"/>
                      <c:pt idx="0">
                        <c:v>MN Exp/MN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NL'!$V$74:$V$78</c15:sqref>
                        </c15:formulaRef>
                      </c:ext>
                    </c:extLst>
                    <c:numCache>
                      <c:formatCode>0.0%</c:formatCode>
                      <c:ptCount val="5"/>
                      <c:pt idx="0">
                        <c:v>1.0124034504143882</c:v>
                      </c:pt>
                      <c:pt idx="1">
                        <c:v>1.0222189353359266</c:v>
                      </c:pt>
                      <c:pt idx="2">
                        <c:v>1.0358216867666503</c:v>
                      </c:pt>
                      <c:pt idx="3">
                        <c:v>1.0140267884355783</c:v>
                      </c:pt>
                      <c:pt idx="4">
                        <c:v>1.010758138693554</c:v>
                      </c:pt>
                    </c:numCache>
                  </c:numRef>
                </c:val>
                <c:extLst xmlns:c15="http://schemas.microsoft.com/office/drawing/2012/chart">
                  <c:ext xmlns:c16="http://schemas.microsoft.com/office/drawing/2014/chart" uri="{C3380CC4-5D6E-409C-BE32-E72D297353CC}">
                    <c16:uniqueId val="{00000005-1F86-431B-83A9-D2C3E919B77E}"/>
                  </c:ext>
                </c:extLst>
              </c15:ser>
            </c15:filteredBarSeries>
            <c15:filteredBarSeries>
              <c15:ser>
                <c:idx val="7"/>
                <c:order val="6"/>
                <c:tx>
                  <c:strRef>
                    <c:extLst>
                      <c:ext xmlns:c15="http://schemas.microsoft.com/office/drawing/2012/chart" uri="{02D57815-91ED-43cb-92C2-25804820EDAC}">
                        <c15:formulaRef>
                          <c15:sqref>'MN and NL'!$W$73</c15:sqref>
                        </c15:formulaRef>
                      </c:ext>
                    </c:extLst>
                    <c:strCache>
                      <c:ptCount val="1"/>
                      <c:pt idx="0">
                        <c:v>NL Rev PC/MN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NL'!$W$74:$W$78</c15:sqref>
                        </c15:formulaRef>
                      </c:ext>
                    </c:extLst>
                    <c:numCache>
                      <c:formatCode>0.0%</c:formatCode>
                      <c:ptCount val="5"/>
                      <c:pt idx="0">
                        <c:v>1.0618210897520002</c:v>
                      </c:pt>
                      <c:pt idx="1">
                        <c:v>1.1882480471218397</c:v>
                      </c:pt>
                      <c:pt idx="2">
                        <c:v>1.2109034372256513</c:v>
                      </c:pt>
                      <c:pt idx="3">
                        <c:v>1.2441961410056748</c:v>
                      </c:pt>
                      <c:pt idx="4">
                        <c:v>1.266401703184568</c:v>
                      </c:pt>
                    </c:numCache>
                  </c:numRef>
                </c:val>
                <c:extLst xmlns:c15="http://schemas.microsoft.com/office/drawing/2012/chart">
                  <c:ext xmlns:c16="http://schemas.microsoft.com/office/drawing/2014/chart" uri="{C3380CC4-5D6E-409C-BE32-E72D297353CC}">
                    <c16:uniqueId val="{00000006-1F86-431B-83A9-D2C3E919B77E}"/>
                  </c:ext>
                </c:extLst>
              </c15:ser>
            </c15:filteredBarSeries>
            <c15:filteredBarSeries>
              <c15:ser>
                <c:idx val="2"/>
                <c:order val="7"/>
                <c:tx>
                  <c:strRef>
                    <c:extLst>
                      <c:ext xmlns:c15="http://schemas.microsoft.com/office/drawing/2012/chart" uri="{02D57815-91ED-43cb-92C2-25804820EDAC}">
                        <c15:formulaRef>
                          <c15:sqref>'MN and NL'!$X$73</c15:sqref>
                        </c15:formulaRef>
                      </c:ext>
                    </c:extLst>
                    <c:strCache>
                      <c:ptCount val="1"/>
                      <c:pt idx="0">
                        <c:v>NL Exp PC/MN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NL'!$X$74:$X$78</c15:sqref>
                        </c15:formulaRef>
                      </c:ext>
                    </c:extLst>
                    <c:numCache>
                      <c:formatCode>0.0%</c:formatCode>
                      <c:ptCount val="5"/>
                      <c:pt idx="0">
                        <c:v>1.3192242327685502</c:v>
                      </c:pt>
                      <c:pt idx="1">
                        <c:v>1.2630207210804936</c:v>
                      </c:pt>
                      <c:pt idx="2">
                        <c:v>1.262013866528225</c:v>
                      </c:pt>
                      <c:pt idx="3">
                        <c:v>1.2683192625462252</c:v>
                      </c:pt>
                      <c:pt idx="4">
                        <c:v>1.300306889399711</c:v>
                      </c:pt>
                    </c:numCache>
                  </c:numRef>
                </c:val>
                <c:extLst xmlns:c15="http://schemas.microsoft.com/office/drawing/2012/chart">
                  <c:ext xmlns:c16="http://schemas.microsoft.com/office/drawing/2014/chart" uri="{C3380CC4-5D6E-409C-BE32-E72D297353CC}">
                    <c16:uniqueId val="{00000007-1F86-431B-83A9-D2C3E919B77E}"/>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MN</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'MN and NL'!$W$73</c:f>
              <c:strCache>
                <c:ptCount val="1"/>
                <c:pt idx="0">
                  <c:v>NL Rev PC/MN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'MN and NL'!$P$74:$P$78</c:f>
              <c:strCache>
                <c:ptCount val="5"/>
                <c:pt idx="0">
                  <c:v>2020-21</c:v>
                </c:pt>
                <c:pt idx="1">
                  <c:v>5 year Ave</c:v>
                </c:pt>
                <c:pt idx="2">
                  <c:v>10 year Ave</c:v>
                </c:pt>
                <c:pt idx="3">
                  <c:v>20 year Ave</c:v>
                </c:pt>
                <c:pt idx="4">
                  <c:v>25 year Ave</c:v>
                </c:pt>
              </c:strCache>
            </c:strRef>
          </c:cat>
          <c:val>
            <c:numRef>
              <c:f>'MN and NL'!$W$74:$W$78</c:f>
              <c:numCache>
                <c:formatCode>0.0%</c:formatCode>
                <c:ptCount val="5"/>
                <c:pt idx="0">
                  <c:v>1.0618210897520002</c:v>
                </c:pt>
                <c:pt idx="1">
                  <c:v>1.1882480471218397</c:v>
                </c:pt>
                <c:pt idx="2">
                  <c:v>1.2109034372256513</c:v>
                </c:pt>
                <c:pt idx="3">
                  <c:v>1.2441961410056748</c:v>
                </c:pt>
                <c:pt idx="4">
                  <c:v>1.266401703184568</c:v>
                </c:pt>
              </c:numCache>
            </c:numRef>
          </c:val>
          <c:extLst>
            <c:ext xmlns:c16="http://schemas.microsoft.com/office/drawing/2014/chart" uri="{C3380CC4-5D6E-409C-BE32-E72D297353CC}">
              <c16:uniqueId val="{00000000-CB3F-4291-BEA1-0228F10A3CDE}"/>
            </c:ext>
          </c:extLst>
        </c:ser>
        <c:ser>
          <c:idx val="2"/>
          <c:order val="7"/>
          <c:tx>
            <c:strRef>
              <c:f>'MN and NL'!$X$73</c:f>
              <c:strCache>
                <c:ptCount val="1"/>
                <c:pt idx="0">
                  <c:v>NL Exp PC/MN EXP PC</c:v>
                </c:pt>
              </c:strCache>
            </c:strRef>
          </c:tx>
          <c:spPr>
            <a:solidFill>
              <a:schemeClr val="accent3"/>
            </a:solidFill>
            <a:ln>
              <a:noFill/>
            </a:ln>
            <a:effectLst/>
          </c:spPr>
          <c:invertIfNegative val="0"/>
          <c:dLbls>
            <c:dLbl>
              <c:idx val="1"/>
              <c:layout>
                <c:manualLayout>
                  <c:x val="-5.0925337632079971E-17"/>
                  <c:y val="-1.3888888888888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3F-4291-BEA1-0228F10A3CDE}"/>
                </c:ext>
              </c:extLst>
            </c:dLbl>
            <c:dLbl>
              <c:idx val="2"/>
              <c:layout>
                <c:manualLayout>
                  <c:x val="2.7777777777777779E-3"/>
                  <c:y val="-3.24074074074074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3A-41B1-BF59-AEC4B337A725}"/>
                </c:ext>
              </c:extLst>
            </c:dLbl>
            <c:dLbl>
              <c:idx val="4"/>
              <c:layout>
                <c:manualLayout>
                  <c:x val="0"/>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3A-41B1-BF59-AEC4B337A7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'MN and NL'!$P$74:$P$78</c:f>
              <c:strCache>
                <c:ptCount val="5"/>
                <c:pt idx="0">
                  <c:v>2020-21</c:v>
                </c:pt>
                <c:pt idx="1">
                  <c:v>5 year Ave</c:v>
                </c:pt>
                <c:pt idx="2">
                  <c:v>10 year Ave</c:v>
                </c:pt>
                <c:pt idx="3">
                  <c:v>20 year Ave</c:v>
                </c:pt>
                <c:pt idx="4">
                  <c:v>25 year Ave</c:v>
                </c:pt>
              </c:strCache>
            </c:strRef>
          </c:cat>
          <c:val>
            <c:numRef>
              <c:f>'MN and NL'!$X$74:$X$78</c:f>
              <c:numCache>
                <c:formatCode>0.0%</c:formatCode>
                <c:ptCount val="5"/>
                <c:pt idx="0">
                  <c:v>1.3192242327685502</c:v>
                </c:pt>
                <c:pt idx="1">
                  <c:v>1.2630207210804936</c:v>
                </c:pt>
                <c:pt idx="2">
                  <c:v>1.262013866528225</c:v>
                </c:pt>
                <c:pt idx="3">
                  <c:v>1.2683192625462252</c:v>
                </c:pt>
                <c:pt idx="4">
                  <c:v>1.300306889399711</c:v>
                </c:pt>
              </c:numCache>
            </c:numRef>
          </c:val>
          <c:extLst>
            <c:ext xmlns:c16="http://schemas.microsoft.com/office/drawing/2014/chart" uri="{C3380CC4-5D6E-409C-BE32-E72D297353CC}">
              <c16:uniqueId val="{00000002-CB3F-4291-BEA1-0228F10A3CDE}"/>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'MN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'MN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CB3F-4291-BEA1-0228F10A3CDE}"/>
                  </c:ext>
                </c:extLst>
              </c15:ser>
            </c15:filteredBarSeries>
            <c15:filteredBarSeries>
              <c15:ser>
                <c:idx val="1"/>
                <c:order val="1"/>
                <c:tx>
                  <c:strRef>
                    <c:extLst>
                      <c:ext xmlns:c15="http://schemas.microsoft.com/office/drawing/2012/chart" uri="{02D57815-91ED-43cb-92C2-25804820EDAC}">
                        <c15:formulaRef>
                          <c15:sqref>'MN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CB3F-4291-BEA1-0228F10A3CDE}"/>
                  </c:ext>
                </c:extLst>
              </c15:ser>
            </c15:filteredBarSeries>
            <c15:filteredBarSeries>
              <c15:ser>
                <c:idx val="3"/>
                <c:order val="2"/>
                <c:tx>
                  <c:strRef>
                    <c:extLst>
                      <c:ext xmlns:c15="http://schemas.microsoft.com/office/drawing/2012/chart" uri="{02D57815-91ED-43cb-92C2-25804820EDAC}">
                        <c15:formulaRef>
                          <c15:sqref>'MN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CB3F-4291-BEA1-0228F10A3CDE}"/>
                  </c:ext>
                </c:extLst>
              </c15:ser>
            </c15:filteredBarSeries>
            <c15:filteredBarSeries>
              <c15:ser>
                <c:idx val="4"/>
                <c:order val="3"/>
                <c:tx>
                  <c:strRef>
                    <c:extLst>
                      <c:ext xmlns:c15="http://schemas.microsoft.com/office/drawing/2012/chart" uri="{02D57815-91ED-43cb-92C2-25804820EDAC}">
                        <c15:formulaRef>
                          <c15:sqref>'MN and NL'!$T$73</c15:sqref>
                        </c15:formulaRef>
                      </c:ext>
                    </c:extLst>
                    <c:strCache>
                      <c:ptCount val="1"/>
                      <c:pt idx="0">
                        <c:v>MN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NL'!$T$74:$T$78</c15:sqref>
                        </c15:formulaRef>
                      </c:ext>
                    </c:extLst>
                    <c:numCache>
                      <c:formatCode>"$"#,##0.0</c:formatCode>
                      <c:ptCount val="5"/>
                      <c:pt idx="0">
                        <c:v>12859.766411482075</c:v>
                      </c:pt>
                      <c:pt idx="1">
                        <c:v>12450.811926822033</c:v>
                      </c:pt>
                      <c:pt idx="2">
                        <c:v>11883.372557160446</c:v>
                      </c:pt>
                      <c:pt idx="3">
                        <c:v>10384.766025302693</c:v>
                      </c:pt>
                      <c:pt idx="4">
                        <c:v>9389.3375264611514</c:v>
                      </c:pt>
                    </c:numCache>
                  </c:numRef>
                </c:val>
                <c:extLst xmlns:c15="http://schemas.microsoft.com/office/drawing/2012/chart">
                  <c:ext xmlns:c16="http://schemas.microsoft.com/office/drawing/2014/chart" uri="{C3380CC4-5D6E-409C-BE32-E72D297353CC}">
                    <c16:uniqueId val="{00000006-CB3F-4291-BEA1-0228F10A3CDE}"/>
                  </c:ext>
                </c:extLst>
              </c15:ser>
            </c15:filteredBarSeries>
            <c15:filteredBarSeries>
              <c15:ser>
                <c:idx val="5"/>
                <c:order val="4"/>
                <c:tx>
                  <c:strRef>
                    <c:extLst>
                      <c:ext xmlns:c15="http://schemas.microsoft.com/office/drawing/2012/chart" uri="{02D57815-91ED-43cb-92C2-25804820EDAC}">
                        <c15:formulaRef>
                          <c15:sqref>'MN and NL'!$U$73</c15:sqref>
                        </c15:formulaRef>
                      </c:ext>
                    </c:extLst>
                    <c:strCache>
                      <c:ptCount val="1"/>
                      <c:pt idx="0">
                        <c:v>MN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NL'!$U$74:$U$78</c15:sqref>
                        </c15:formulaRef>
                      </c:ext>
                    </c:extLst>
                    <c:numCache>
                      <c:formatCode>"$"#,##0.0</c:formatCode>
                      <c:ptCount val="5"/>
                      <c:pt idx="0">
                        <c:v>13019.271886507506</c:v>
                      </c:pt>
                      <c:pt idx="1">
                        <c:v>12727.455711903875</c:v>
                      </c:pt>
                      <c:pt idx="2">
                        <c:v>12309.055006634457</c:v>
                      </c:pt>
                      <c:pt idx="3">
                        <c:v>10530.430941292594</c:v>
                      </c:pt>
                      <c:pt idx="4">
                        <c:v>9490.3493218114108</c:v>
                      </c:pt>
                    </c:numCache>
                  </c:numRef>
                </c:val>
                <c:extLst xmlns:c15="http://schemas.microsoft.com/office/drawing/2012/chart">
                  <c:ext xmlns:c16="http://schemas.microsoft.com/office/drawing/2014/chart" uri="{C3380CC4-5D6E-409C-BE32-E72D297353CC}">
                    <c16:uniqueId val="{00000007-CB3F-4291-BEA1-0228F10A3CDE}"/>
                  </c:ext>
                </c:extLst>
              </c15:ser>
            </c15:filteredBarSeries>
            <c15:filteredBarSeries>
              <c15:ser>
                <c:idx val="6"/>
                <c:order val="5"/>
                <c:tx>
                  <c:strRef>
                    <c:extLst>
                      <c:ext xmlns:c15="http://schemas.microsoft.com/office/drawing/2012/chart" uri="{02D57815-91ED-43cb-92C2-25804820EDAC}">
                        <c15:formulaRef>
                          <c15:sqref>'MN and NL'!$V$73</c15:sqref>
                        </c15:formulaRef>
                      </c:ext>
                    </c:extLst>
                    <c:strCache>
                      <c:ptCount val="1"/>
                      <c:pt idx="0">
                        <c:v>MN Exp/MN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NL'!$V$74:$V$78</c15:sqref>
                        </c15:formulaRef>
                      </c:ext>
                    </c:extLst>
                    <c:numCache>
                      <c:formatCode>0.0%</c:formatCode>
                      <c:ptCount val="5"/>
                      <c:pt idx="0">
                        <c:v>1.0124034504143882</c:v>
                      </c:pt>
                      <c:pt idx="1">
                        <c:v>1.0222189353359266</c:v>
                      </c:pt>
                      <c:pt idx="2">
                        <c:v>1.0358216867666503</c:v>
                      </c:pt>
                      <c:pt idx="3">
                        <c:v>1.0140267884355783</c:v>
                      </c:pt>
                      <c:pt idx="4">
                        <c:v>1.010758138693554</c:v>
                      </c:pt>
                    </c:numCache>
                  </c:numRef>
                </c:val>
                <c:extLst xmlns:c15="http://schemas.microsoft.com/office/drawing/2012/chart">
                  <c:ext xmlns:c16="http://schemas.microsoft.com/office/drawing/2014/chart" uri="{C3380CC4-5D6E-409C-BE32-E72D297353CC}">
                    <c16:uniqueId val="{00000008-CB3F-4291-BEA1-0228F10A3CDE}"/>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MN</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'MN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'MN and NL'!$P$74:$P$78</c:f>
              <c:strCache>
                <c:ptCount val="5"/>
                <c:pt idx="0">
                  <c:v>2020-21</c:v>
                </c:pt>
                <c:pt idx="1">
                  <c:v>5 year Ave</c:v>
                </c:pt>
                <c:pt idx="2">
                  <c:v>10 year Ave</c:v>
                </c:pt>
                <c:pt idx="3">
                  <c:v>20 year Ave</c:v>
                </c:pt>
                <c:pt idx="4">
                  <c:v>25 year Ave</c:v>
                </c:pt>
              </c:strCache>
            </c:strRef>
          </c:cat>
          <c:val>
            <c:numRef>
              <c:f>'MN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BF3F-4F59-83A0-C607D80B7FD2}"/>
            </c:ext>
          </c:extLst>
        </c:ser>
        <c:ser>
          <c:idx val="6"/>
          <c:order val="5"/>
          <c:tx>
            <c:strRef>
              <c:f>'MN and NL'!$V$73</c:f>
              <c:strCache>
                <c:ptCount val="1"/>
                <c:pt idx="0">
                  <c:v>MN Exp/MN Rev PC</c:v>
                </c:pt>
              </c:strCache>
            </c:strRef>
          </c:tx>
          <c:spPr>
            <a:solidFill>
              <a:schemeClr val="accent1">
                <a:lumMod val="60000"/>
              </a:schemeClr>
            </a:solidFill>
            <a:ln>
              <a:noFill/>
            </a:ln>
            <a:effectLst/>
          </c:spPr>
          <c:invertIfNegative val="0"/>
          <c:dLbls>
            <c:dLbl>
              <c:idx val="0"/>
              <c:layout>
                <c:manualLayout>
                  <c:x val="2.7777777777777267E-3"/>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2E-48E8-A2A1-3C11FC93DC6F}"/>
                </c:ext>
              </c:extLst>
            </c:dLbl>
            <c:dLbl>
              <c:idx val="1"/>
              <c:layout>
                <c:manualLayout>
                  <c:x val="1.1111111111111112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2E-48E8-A2A1-3C11FC93DC6F}"/>
                </c:ext>
              </c:extLst>
            </c:dLbl>
            <c:dLbl>
              <c:idx val="2"/>
              <c:layout>
                <c:manualLayout>
                  <c:x val="8.3333333333333332E-3"/>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2E-48E8-A2A1-3C11FC93DC6F}"/>
                </c:ext>
              </c:extLst>
            </c:dLbl>
            <c:dLbl>
              <c:idx val="3"/>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2E-48E8-A2A1-3C11FC93DC6F}"/>
                </c:ext>
              </c:extLst>
            </c:dLbl>
            <c:dLbl>
              <c:idx val="4"/>
              <c:layout>
                <c:manualLayout>
                  <c:x val="0"/>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E-48E8-A2A1-3C11FC93DC6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'MN and NL'!$P$74:$P$78</c:f>
              <c:strCache>
                <c:ptCount val="5"/>
                <c:pt idx="0">
                  <c:v>2020-21</c:v>
                </c:pt>
                <c:pt idx="1">
                  <c:v>5 year Ave</c:v>
                </c:pt>
                <c:pt idx="2">
                  <c:v>10 year Ave</c:v>
                </c:pt>
                <c:pt idx="3">
                  <c:v>20 year Ave</c:v>
                </c:pt>
                <c:pt idx="4">
                  <c:v>25 year Ave</c:v>
                </c:pt>
              </c:strCache>
            </c:strRef>
          </c:cat>
          <c:val>
            <c:numRef>
              <c:f>'MN and NL'!$V$74:$V$78</c:f>
              <c:numCache>
                <c:formatCode>0.0%</c:formatCode>
                <c:ptCount val="5"/>
                <c:pt idx="0">
                  <c:v>1.0124034504143882</c:v>
                </c:pt>
                <c:pt idx="1">
                  <c:v>1.0222189353359266</c:v>
                </c:pt>
                <c:pt idx="2">
                  <c:v>1.0358216867666503</c:v>
                </c:pt>
                <c:pt idx="3">
                  <c:v>1.0140267884355783</c:v>
                </c:pt>
                <c:pt idx="4">
                  <c:v>1.010758138693554</c:v>
                </c:pt>
              </c:numCache>
            </c:numRef>
          </c:val>
          <c:extLst>
            <c:ext xmlns:c16="http://schemas.microsoft.com/office/drawing/2014/chart" uri="{C3380CC4-5D6E-409C-BE32-E72D297353CC}">
              <c16:uniqueId val="{00000001-BF3F-4F59-83A0-C607D80B7FD2}"/>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'MN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'MN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BF3F-4F59-83A0-C607D80B7FD2}"/>
                  </c:ext>
                </c:extLst>
              </c15:ser>
            </c15:filteredBarSeries>
            <c15:filteredBarSeries>
              <c15:ser>
                <c:idx val="1"/>
                <c:order val="1"/>
                <c:tx>
                  <c:strRef>
                    <c:extLst>
                      <c:ext xmlns:c15="http://schemas.microsoft.com/office/drawing/2012/chart" uri="{02D57815-91ED-43cb-92C2-25804820EDAC}">
                        <c15:formulaRef>
                          <c15:sqref>'MN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BF3F-4F59-83A0-C607D80B7FD2}"/>
                  </c:ext>
                </c:extLst>
              </c15:ser>
            </c15:filteredBarSeries>
            <c15:filteredBarSeries>
              <c15:ser>
                <c:idx val="4"/>
                <c:order val="3"/>
                <c:tx>
                  <c:strRef>
                    <c:extLst>
                      <c:ext xmlns:c15="http://schemas.microsoft.com/office/drawing/2012/chart" uri="{02D57815-91ED-43cb-92C2-25804820EDAC}">
                        <c15:formulaRef>
                          <c15:sqref>'MN and NL'!$T$73</c15:sqref>
                        </c15:formulaRef>
                      </c:ext>
                    </c:extLst>
                    <c:strCache>
                      <c:ptCount val="1"/>
                      <c:pt idx="0">
                        <c:v>MN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NL'!$T$74:$T$78</c15:sqref>
                        </c15:formulaRef>
                      </c:ext>
                    </c:extLst>
                    <c:numCache>
                      <c:formatCode>"$"#,##0.0</c:formatCode>
                      <c:ptCount val="5"/>
                      <c:pt idx="0">
                        <c:v>12859.766411482075</c:v>
                      </c:pt>
                      <c:pt idx="1">
                        <c:v>12450.811926822033</c:v>
                      </c:pt>
                      <c:pt idx="2">
                        <c:v>11883.372557160446</c:v>
                      </c:pt>
                      <c:pt idx="3">
                        <c:v>10384.766025302693</c:v>
                      </c:pt>
                      <c:pt idx="4">
                        <c:v>9389.3375264611514</c:v>
                      </c:pt>
                    </c:numCache>
                  </c:numRef>
                </c:val>
                <c:extLst xmlns:c15="http://schemas.microsoft.com/office/drawing/2012/chart">
                  <c:ext xmlns:c16="http://schemas.microsoft.com/office/drawing/2014/chart" uri="{C3380CC4-5D6E-409C-BE32-E72D297353CC}">
                    <c16:uniqueId val="{00000004-BF3F-4F59-83A0-C607D80B7FD2}"/>
                  </c:ext>
                </c:extLst>
              </c15:ser>
            </c15:filteredBarSeries>
            <c15:filteredBarSeries>
              <c15:ser>
                <c:idx val="5"/>
                <c:order val="4"/>
                <c:tx>
                  <c:strRef>
                    <c:extLst>
                      <c:ext xmlns:c15="http://schemas.microsoft.com/office/drawing/2012/chart" uri="{02D57815-91ED-43cb-92C2-25804820EDAC}">
                        <c15:formulaRef>
                          <c15:sqref>'MN and NL'!$U$73</c15:sqref>
                        </c15:formulaRef>
                      </c:ext>
                    </c:extLst>
                    <c:strCache>
                      <c:ptCount val="1"/>
                      <c:pt idx="0">
                        <c:v>MN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NL'!$U$74:$U$78</c15:sqref>
                        </c15:formulaRef>
                      </c:ext>
                    </c:extLst>
                    <c:numCache>
                      <c:formatCode>"$"#,##0.0</c:formatCode>
                      <c:ptCount val="5"/>
                      <c:pt idx="0">
                        <c:v>13019.271886507506</c:v>
                      </c:pt>
                      <c:pt idx="1">
                        <c:v>12727.455711903875</c:v>
                      </c:pt>
                      <c:pt idx="2">
                        <c:v>12309.055006634457</c:v>
                      </c:pt>
                      <c:pt idx="3">
                        <c:v>10530.430941292594</c:v>
                      </c:pt>
                      <c:pt idx="4">
                        <c:v>9490.3493218114108</c:v>
                      </c:pt>
                    </c:numCache>
                  </c:numRef>
                </c:val>
                <c:extLst xmlns:c15="http://schemas.microsoft.com/office/drawing/2012/chart">
                  <c:ext xmlns:c16="http://schemas.microsoft.com/office/drawing/2014/chart" uri="{C3380CC4-5D6E-409C-BE32-E72D297353CC}">
                    <c16:uniqueId val="{00000005-BF3F-4F59-83A0-C607D80B7FD2}"/>
                  </c:ext>
                </c:extLst>
              </c15:ser>
            </c15:filteredBarSeries>
            <c15:filteredBarSeries>
              <c15:ser>
                <c:idx val="7"/>
                <c:order val="6"/>
                <c:tx>
                  <c:strRef>
                    <c:extLst>
                      <c:ext xmlns:c15="http://schemas.microsoft.com/office/drawing/2012/chart" uri="{02D57815-91ED-43cb-92C2-25804820EDAC}">
                        <c15:formulaRef>
                          <c15:sqref>'MN and NL'!$W$73</c15:sqref>
                        </c15:formulaRef>
                      </c:ext>
                    </c:extLst>
                    <c:strCache>
                      <c:ptCount val="1"/>
                      <c:pt idx="0">
                        <c:v>NL Rev PC/MN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NL'!$W$74:$W$78</c15:sqref>
                        </c15:formulaRef>
                      </c:ext>
                    </c:extLst>
                    <c:numCache>
                      <c:formatCode>0.0%</c:formatCode>
                      <c:ptCount val="5"/>
                      <c:pt idx="0">
                        <c:v>1.0618210897520002</c:v>
                      </c:pt>
                      <c:pt idx="1">
                        <c:v>1.1882480471218397</c:v>
                      </c:pt>
                      <c:pt idx="2">
                        <c:v>1.2109034372256513</c:v>
                      </c:pt>
                      <c:pt idx="3">
                        <c:v>1.2441961410056748</c:v>
                      </c:pt>
                      <c:pt idx="4">
                        <c:v>1.266401703184568</c:v>
                      </c:pt>
                    </c:numCache>
                  </c:numRef>
                </c:val>
                <c:extLst xmlns:c15="http://schemas.microsoft.com/office/drawing/2012/chart">
                  <c:ext xmlns:c16="http://schemas.microsoft.com/office/drawing/2014/chart" uri="{C3380CC4-5D6E-409C-BE32-E72D297353CC}">
                    <c16:uniqueId val="{00000006-BF3F-4F59-83A0-C607D80B7FD2}"/>
                  </c:ext>
                </c:extLst>
              </c15:ser>
            </c15:filteredBarSeries>
            <c15:filteredBarSeries>
              <c15:ser>
                <c:idx val="2"/>
                <c:order val="7"/>
                <c:tx>
                  <c:strRef>
                    <c:extLst>
                      <c:ext xmlns:c15="http://schemas.microsoft.com/office/drawing/2012/chart" uri="{02D57815-91ED-43cb-92C2-25804820EDAC}">
                        <c15:formulaRef>
                          <c15:sqref>'MN and NL'!$X$73</c15:sqref>
                        </c15:formulaRef>
                      </c:ext>
                    </c:extLst>
                    <c:strCache>
                      <c:ptCount val="1"/>
                      <c:pt idx="0">
                        <c:v>NL Exp PC/MN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'MN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'MN and NL'!$X$74:$X$78</c15:sqref>
                        </c15:formulaRef>
                      </c:ext>
                    </c:extLst>
                    <c:numCache>
                      <c:formatCode>0.0%</c:formatCode>
                      <c:ptCount val="5"/>
                      <c:pt idx="0">
                        <c:v>1.3192242327685502</c:v>
                      </c:pt>
                      <c:pt idx="1">
                        <c:v>1.2630207210804936</c:v>
                      </c:pt>
                      <c:pt idx="2">
                        <c:v>1.262013866528225</c:v>
                      </c:pt>
                      <c:pt idx="3">
                        <c:v>1.2683192625462252</c:v>
                      </c:pt>
                      <c:pt idx="4">
                        <c:v>1.300306889399711</c:v>
                      </c:pt>
                    </c:numCache>
                  </c:numRef>
                </c:val>
                <c:extLst xmlns:c15="http://schemas.microsoft.com/office/drawing/2012/chart">
                  <c:ext xmlns:c16="http://schemas.microsoft.com/office/drawing/2014/chart" uri="{C3380CC4-5D6E-409C-BE32-E72D297353CC}">
                    <c16:uniqueId val="{00000007-BF3F-4F59-83A0-C607D80B7FD2}"/>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MN</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'MN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1-4444-8421-16571C8EAE2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'MN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8CA4-44F3-B9D5-3BBD9BC24B2E}"/>
            </c:ext>
          </c:extLst>
        </c:ser>
        <c:ser>
          <c:idx val="1"/>
          <c:order val="1"/>
          <c:tx>
            <c:strRef>
              <c:f>'MN and NL'!$BW$18</c:f>
              <c:strCache>
                <c:ptCount val="1"/>
                <c:pt idx="0">
                  <c:v>MN Federal Transfers/GDP</c:v>
                </c:pt>
              </c:strCache>
            </c:strRef>
          </c:tx>
          <c:spPr>
            <a:ln w="28575" cap="rnd">
              <a:solidFill>
                <a:srgbClr val="0070C0"/>
              </a:solidFill>
              <a:round/>
            </a:ln>
            <a:effectLst/>
          </c:spPr>
          <c:marker>
            <c:symbol val="none"/>
          </c:marker>
          <c:dLbls>
            <c:dLbl>
              <c:idx val="30"/>
              <c:layout>
                <c:manualLayout>
                  <c:x val="-0.1"/>
                  <c:y val="-2.3148148148148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E1-4444-8421-16571C8EAE2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'MN and NL'!$BW$19:$BW$49</c:f>
              <c:numCache>
                <c:formatCode>"$"#,##0</c:formatCode>
                <c:ptCount val="31"/>
                <c:pt idx="0">
                  <c:v>1533.6238410524136</c:v>
                </c:pt>
                <c:pt idx="1">
                  <c:v>1641.4865123052909</c:v>
                </c:pt>
                <c:pt idx="2">
                  <c:v>1631.9924075819929</c:v>
                </c:pt>
                <c:pt idx="3">
                  <c:v>1457.1168324060636</c:v>
                </c:pt>
                <c:pt idx="4">
                  <c:v>1687.0988132439481</c:v>
                </c:pt>
                <c:pt idx="5">
                  <c:v>1658.6813089492098</c:v>
                </c:pt>
                <c:pt idx="6">
                  <c:v>1512.8778447464108</c:v>
                </c:pt>
                <c:pt idx="7">
                  <c:v>1658.351875844975</c:v>
                </c:pt>
                <c:pt idx="8">
                  <c:v>1371.4418337232271</c:v>
                </c:pt>
                <c:pt idx="9">
                  <c:v>1814.5245998067307</c:v>
                </c:pt>
                <c:pt idx="10">
                  <c:v>1822.519225355243</c:v>
                </c:pt>
                <c:pt idx="11">
                  <c:v>1915.8452386121846</c:v>
                </c:pt>
                <c:pt idx="12">
                  <c:v>1927.7655200080233</c:v>
                </c:pt>
                <c:pt idx="13">
                  <c:v>2334.2798798138078</c:v>
                </c:pt>
                <c:pt idx="14">
                  <c:v>2690.0256813921992</c:v>
                </c:pt>
                <c:pt idx="15">
                  <c:v>2633.463917385784</c:v>
                </c:pt>
                <c:pt idx="16">
                  <c:v>2805.1818129585881</c:v>
                </c:pt>
                <c:pt idx="17">
                  <c:v>3024.3003415264939</c:v>
                </c:pt>
                <c:pt idx="18">
                  <c:v>3227.6539647713175</c:v>
                </c:pt>
                <c:pt idx="19">
                  <c:v>3246.7613059526439</c:v>
                </c:pt>
                <c:pt idx="20">
                  <c:v>3314.686345654542</c:v>
                </c:pt>
                <c:pt idx="21">
                  <c:v>3511.3088136120764</c:v>
                </c:pt>
                <c:pt idx="22">
                  <c:v>3161.7297133007801</c:v>
                </c:pt>
                <c:pt idx="23">
                  <c:v>3016.779552271355</c:v>
                </c:pt>
                <c:pt idx="24">
                  <c:v>2973.6625154577364</c:v>
                </c:pt>
                <c:pt idx="25">
                  <c:v>2948.8460131138736</c:v>
                </c:pt>
                <c:pt idx="26">
                  <c:v>3131.7449539683562</c:v>
                </c:pt>
                <c:pt idx="27">
                  <c:v>3138.7577544131309</c:v>
                </c:pt>
                <c:pt idx="28">
                  <c:v>3349.2876018701609</c:v>
                </c:pt>
                <c:pt idx="29">
                  <c:v>3539.1445302802399</c:v>
                </c:pt>
                <c:pt idx="30">
                  <c:v>3723.7278169573169</c:v>
                </c:pt>
              </c:numCache>
            </c:numRef>
          </c:val>
          <c:smooth val="0"/>
          <c:extLst>
            <c:ext xmlns:c16="http://schemas.microsoft.com/office/drawing/2014/chart" uri="{C3380CC4-5D6E-409C-BE32-E72D297353CC}">
              <c16:uniqueId val="{00000001-8CA4-44F3-B9D5-3BBD9BC24B2E}"/>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SK</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'SK and NL'!$N$18</c:f>
              <c:strCache>
                <c:ptCount val="1"/>
                <c:pt idx="0">
                  <c:v>SK Rev PC</c:v>
                </c:pt>
              </c:strCache>
            </c:strRef>
          </c:tx>
          <c:spPr>
            <a:ln w="28575" cap="rnd">
              <a:solidFill>
                <a:srgbClr val="0070C0"/>
              </a:solidFill>
              <a:round/>
            </a:ln>
            <a:effectLst/>
          </c:spPr>
          <c:marker>
            <c:symbol val="none"/>
          </c:marker>
          <c:dLbls>
            <c:dLbl>
              <c:idx val="26"/>
              <c:layout>
                <c:manualLayout>
                  <c:x val="-1.9089544758608658E-16"/>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C8-4764-ACE2-02A7347BE54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NL'!$N$23:$N$49</c:f>
              <c:numCache>
                <c:formatCode>"$"#,##0.0</c:formatCode>
                <c:ptCount val="27"/>
                <c:pt idx="0">
                  <c:v>6078.093257063616</c:v>
                </c:pt>
                <c:pt idx="1">
                  <c:v>6302.6581882828323</c:v>
                </c:pt>
                <c:pt idx="2">
                  <c:v>6107.3306213779942</c:v>
                </c:pt>
                <c:pt idx="3">
                  <c:v>6038.7758350017984</c:v>
                </c:pt>
                <c:pt idx="4">
                  <c:v>6237.9488701820046</c:v>
                </c:pt>
                <c:pt idx="5">
                  <c:v>7100.7723819249222</c:v>
                </c:pt>
                <c:pt idx="6">
                  <c:v>7037.6819361530024</c:v>
                </c:pt>
                <c:pt idx="7">
                  <c:v>6938.8016264112875</c:v>
                </c:pt>
                <c:pt idx="8">
                  <c:v>7499.715092855653</c:v>
                </c:pt>
                <c:pt idx="9">
                  <c:v>7712.6735318351193</c:v>
                </c:pt>
                <c:pt idx="10">
                  <c:v>9245.1519684913037</c:v>
                </c:pt>
                <c:pt idx="11">
                  <c:v>9527.2187961426152</c:v>
                </c:pt>
                <c:pt idx="12">
                  <c:v>9940.9081106356734</c:v>
                </c:pt>
                <c:pt idx="13">
                  <c:v>11709.683568052629</c:v>
                </c:pt>
                <c:pt idx="14">
                  <c:v>14031.010098825769</c:v>
                </c:pt>
                <c:pt idx="15">
                  <c:v>11670.451360769708</c:v>
                </c:pt>
                <c:pt idx="16">
                  <c:v>12647.215921249732</c:v>
                </c:pt>
                <c:pt idx="17">
                  <c:v>12759.84973024779</c:v>
                </c:pt>
                <c:pt idx="18">
                  <c:v>13188.130399311982</c:v>
                </c:pt>
                <c:pt idx="19">
                  <c:v>13049.995248116216</c:v>
                </c:pt>
                <c:pt idx="20">
                  <c:v>12545.273723295371</c:v>
                </c:pt>
                <c:pt idx="21">
                  <c:v>12052.950537064049</c:v>
                </c:pt>
                <c:pt idx="22">
                  <c:v>11863.391398830561</c:v>
                </c:pt>
                <c:pt idx="23">
                  <c:v>12044.820757351205</c:v>
                </c:pt>
                <c:pt idx="24">
                  <c:v>12437.243440380042</c:v>
                </c:pt>
                <c:pt idx="25">
                  <c:v>12699.031478236835</c:v>
                </c:pt>
                <c:pt idx="26">
                  <c:v>11959.130587495683</c:v>
                </c:pt>
              </c:numCache>
            </c:numRef>
          </c:val>
          <c:smooth val="0"/>
          <c:extLst>
            <c:ext xmlns:c16="http://schemas.microsoft.com/office/drawing/2014/chart" uri="{C3380CC4-5D6E-409C-BE32-E72D297353CC}">
              <c16:uniqueId val="{00000000-7EBC-4685-BB42-BBAF009D88E8}"/>
            </c:ext>
          </c:extLst>
        </c:ser>
        <c:ser>
          <c:idx val="3"/>
          <c:order val="1"/>
          <c:tx>
            <c:strRef>
              <c:f>'SK and NL'!$O$18</c:f>
              <c:strCache>
                <c:ptCount val="1"/>
                <c:pt idx="0">
                  <c:v>SK Expend PC</c:v>
                </c:pt>
              </c:strCache>
            </c:strRef>
          </c:tx>
          <c:spPr>
            <a:ln w="28575" cap="rnd">
              <a:solidFill>
                <a:srgbClr val="00B050"/>
              </a:solidFill>
              <a:prstDash val="sysDash"/>
              <a:round/>
            </a:ln>
            <a:effectLst/>
          </c:spPr>
          <c:marker>
            <c:symbol val="none"/>
          </c:marker>
          <c:dLbls>
            <c:dLbl>
              <c:idx val="26"/>
              <c:layout>
                <c:manualLayout>
                  <c:x val="-1.9089544758608658E-16"/>
                  <c:y val="-3.693444136657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C8-4764-ACE2-02A7347BE546}"/>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NL'!$O$23:$O$49</c:f>
              <c:numCache>
                <c:formatCode>"$"#,##0.0</c:formatCode>
                <c:ptCount val="27"/>
                <c:pt idx="0">
                  <c:v>5895.6858083847155</c:v>
                </c:pt>
                <c:pt idx="1">
                  <c:v>5737.6036174788269</c:v>
                </c:pt>
                <c:pt idx="2">
                  <c:v>5560.8752189764909</c:v>
                </c:pt>
                <c:pt idx="3">
                  <c:v>5677.4522498236565</c:v>
                </c:pt>
                <c:pt idx="4">
                  <c:v>6111.8287835239626</c:v>
                </c:pt>
                <c:pt idx="5">
                  <c:v>6688.3247710256237</c:v>
                </c:pt>
                <c:pt idx="6">
                  <c:v>6579.9457106985656</c:v>
                </c:pt>
                <c:pt idx="7">
                  <c:v>7421.6542246403105</c:v>
                </c:pt>
                <c:pt idx="8">
                  <c:v>8155.4569750084265</c:v>
                </c:pt>
                <c:pt idx="9">
                  <c:v>7812.5399550997518</c:v>
                </c:pt>
                <c:pt idx="10">
                  <c:v>8398.5352627863685</c:v>
                </c:pt>
                <c:pt idx="11">
                  <c:v>8843.8163988151264</c:v>
                </c:pt>
                <c:pt idx="12">
                  <c:v>9362.5075833768333</c:v>
                </c:pt>
                <c:pt idx="13">
                  <c:v>9840.2122453215816</c:v>
                </c:pt>
                <c:pt idx="14">
                  <c:v>11113.585741724055</c:v>
                </c:pt>
                <c:pt idx="15">
                  <c:v>12065.940458956573</c:v>
                </c:pt>
                <c:pt idx="16">
                  <c:v>12659.857812017024</c:v>
                </c:pt>
                <c:pt idx="17">
                  <c:v>12858.281857065556</c:v>
                </c:pt>
                <c:pt idx="18">
                  <c:v>13153.648466231683</c:v>
                </c:pt>
                <c:pt idx="19">
                  <c:v>12517.000429932341</c:v>
                </c:pt>
                <c:pt idx="20">
                  <c:v>12490.058796811463</c:v>
                </c:pt>
                <c:pt idx="21">
                  <c:v>13396.280776201211</c:v>
                </c:pt>
                <c:pt idx="22">
                  <c:v>12923.930948259951</c:v>
                </c:pt>
                <c:pt idx="23">
                  <c:v>12304.747299009816</c:v>
                </c:pt>
                <c:pt idx="24">
                  <c:v>12667.84820019849</c:v>
                </c:pt>
                <c:pt idx="25">
                  <c:v>12971.401567172963</c:v>
                </c:pt>
                <c:pt idx="26">
                  <c:v>13541.407726093828</c:v>
                </c:pt>
              </c:numCache>
            </c:numRef>
          </c:val>
          <c:smooth val="0"/>
          <c:extLst>
            <c:ext xmlns:c16="http://schemas.microsoft.com/office/drawing/2014/chart" uri="{C3380CC4-5D6E-409C-BE32-E72D297353CC}">
              <c16:uniqueId val="{00000001-7EBC-4685-BB42-BBAF009D88E8}"/>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SK</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'SK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2.5300442757748261E-3"/>
                  <c:y val="-2.7700831024930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41-4B44-9B01-67C6706583A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2528-4486-9D6D-8963BFF56349}"/>
            </c:ext>
          </c:extLst>
        </c:ser>
        <c:ser>
          <c:idx val="3"/>
          <c:order val="1"/>
          <c:tx>
            <c:strRef>
              <c:f>'SK and NL'!$O$18</c:f>
              <c:strCache>
                <c:ptCount val="1"/>
                <c:pt idx="0">
                  <c:v>SK Expend PC</c:v>
                </c:pt>
              </c:strCache>
            </c:strRef>
          </c:tx>
          <c:spPr>
            <a:ln w="28575" cap="rnd">
              <a:solidFill>
                <a:srgbClr val="0070C0"/>
              </a:solidFill>
              <a:prstDash val="sysDash"/>
              <a:round/>
            </a:ln>
            <a:effectLst/>
          </c:spPr>
          <c:marker>
            <c:symbol val="none"/>
          </c:marker>
          <c:dLbls>
            <c:dLbl>
              <c:idx val="26"/>
              <c:layout>
                <c:manualLayout>
                  <c:x val="0"/>
                  <c:y val="5.5401662049861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41-4B44-9B01-67C6706583A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NL'!$O$23:$O$49</c:f>
              <c:numCache>
                <c:formatCode>"$"#,##0.0</c:formatCode>
                <c:ptCount val="27"/>
                <c:pt idx="0">
                  <c:v>5895.6858083847155</c:v>
                </c:pt>
                <c:pt idx="1">
                  <c:v>5737.6036174788269</c:v>
                </c:pt>
                <c:pt idx="2">
                  <c:v>5560.8752189764909</c:v>
                </c:pt>
                <c:pt idx="3">
                  <c:v>5677.4522498236565</c:v>
                </c:pt>
                <c:pt idx="4">
                  <c:v>6111.8287835239626</c:v>
                </c:pt>
                <c:pt idx="5">
                  <c:v>6688.3247710256237</c:v>
                </c:pt>
                <c:pt idx="6">
                  <c:v>6579.9457106985656</c:v>
                </c:pt>
                <c:pt idx="7">
                  <c:v>7421.6542246403105</c:v>
                </c:pt>
                <c:pt idx="8">
                  <c:v>8155.4569750084265</c:v>
                </c:pt>
                <c:pt idx="9">
                  <c:v>7812.5399550997518</c:v>
                </c:pt>
                <c:pt idx="10">
                  <c:v>8398.5352627863685</c:v>
                </c:pt>
                <c:pt idx="11">
                  <c:v>8843.8163988151264</c:v>
                </c:pt>
                <c:pt idx="12">
                  <c:v>9362.5075833768333</c:v>
                </c:pt>
                <c:pt idx="13">
                  <c:v>9840.2122453215816</c:v>
                </c:pt>
                <c:pt idx="14">
                  <c:v>11113.585741724055</c:v>
                </c:pt>
                <c:pt idx="15">
                  <c:v>12065.940458956573</c:v>
                </c:pt>
                <c:pt idx="16">
                  <c:v>12659.857812017024</c:v>
                </c:pt>
                <c:pt idx="17">
                  <c:v>12858.281857065556</c:v>
                </c:pt>
                <c:pt idx="18">
                  <c:v>13153.648466231683</c:v>
                </c:pt>
                <c:pt idx="19">
                  <c:v>12517.000429932341</c:v>
                </c:pt>
                <c:pt idx="20">
                  <c:v>12490.058796811463</c:v>
                </c:pt>
                <c:pt idx="21">
                  <c:v>13396.280776201211</c:v>
                </c:pt>
                <c:pt idx="22">
                  <c:v>12923.930948259951</c:v>
                </c:pt>
                <c:pt idx="23">
                  <c:v>12304.747299009816</c:v>
                </c:pt>
                <c:pt idx="24">
                  <c:v>12667.84820019849</c:v>
                </c:pt>
                <c:pt idx="25">
                  <c:v>12971.401567172963</c:v>
                </c:pt>
                <c:pt idx="26">
                  <c:v>13541.407726093828</c:v>
                </c:pt>
              </c:numCache>
            </c:numRef>
          </c:val>
          <c:smooth val="0"/>
          <c:extLst>
            <c:ext xmlns:c16="http://schemas.microsoft.com/office/drawing/2014/chart" uri="{C3380CC4-5D6E-409C-BE32-E72D297353CC}">
              <c16:uniqueId val="{00000001-2528-4486-9D6D-8963BFF56349}"/>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SK</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'SK and NL'!$L$18</c:f>
              <c:strCache>
                <c:ptCount val="1"/>
                <c:pt idx="0">
                  <c:v>NL Rev PC</c:v>
                </c:pt>
              </c:strCache>
            </c:strRef>
          </c:tx>
          <c:spPr>
            <a:ln w="28575" cap="rnd">
              <a:solidFill>
                <a:srgbClr val="FF0000"/>
              </a:solidFill>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D-4A11-848C-CD4CD0379CF6}"/>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3360-435C-9315-7D1987DDD977}"/>
            </c:ext>
          </c:extLst>
        </c:ser>
        <c:ser>
          <c:idx val="1"/>
          <c:order val="1"/>
          <c:tx>
            <c:strRef>
              <c:f>'SK and NL'!$N$18</c:f>
              <c:strCache>
                <c:ptCount val="1"/>
                <c:pt idx="0">
                  <c:v>SK Rev PC</c:v>
                </c:pt>
              </c:strCache>
            </c:strRef>
          </c:tx>
          <c:spPr>
            <a:ln w="28575" cap="rnd">
              <a:solidFill>
                <a:srgbClr val="0070C0"/>
              </a:solidFill>
              <a:round/>
            </a:ln>
            <a:effectLst/>
          </c:spPr>
          <c:marker>
            <c:symbol val="none"/>
          </c:marker>
          <c:dLbls>
            <c:dLbl>
              <c:idx val="26"/>
              <c:layout>
                <c:manualLayout>
                  <c:x val="-7.243752263672759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ED-4A11-848C-CD4CD0379CF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NL'!$N$23:$N$49</c:f>
              <c:numCache>
                <c:formatCode>"$"#,##0.0</c:formatCode>
                <c:ptCount val="27"/>
                <c:pt idx="0">
                  <c:v>6078.093257063616</c:v>
                </c:pt>
                <c:pt idx="1">
                  <c:v>6302.6581882828323</c:v>
                </c:pt>
                <c:pt idx="2">
                  <c:v>6107.3306213779942</c:v>
                </c:pt>
                <c:pt idx="3">
                  <c:v>6038.7758350017984</c:v>
                </c:pt>
                <c:pt idx="4">
                  <c:v>6237.9488701820046</c:v>
                </c:pt>
                <c:pt idx="5">
                  <c:v>7100.7723819249222</c:v>
                </c:pt>
                <c:pt idx="6">
                  <c:v>7037.6819361530024</c:v>
                </c:pt>
                <c:pt idx="7">
                  <c:v>6938.8016264112875</c:v>
                </c:pt>
                <c:pt idx="8">
                  <c:v>7499.715092855653</c:v>
                </c:pt>
                <c:pt idx="9">
                  <c:v>7712.6735318351193</c:v>
                </c:pt>
                <c:pt idx="10">
                  <c:v>9245.1519684913037</c:v>
                </c:pt>
                <c:pt idx="11">
                  <c:v>9527.2187961426152</c:v>
                </c:pt>
                <c:pt idx="12">
                  <c:v>9940.9081106356734</c:v>
                </c:pt>
                <c:pt idx="13">
                  <c:v>11709.683568052629</c:v>
                </c:pt>
                <c:pt idx="14">
                  <c:v>14031.010098825769</c:v>
                </c:pt>
                <c:pt idx="15">
                  <c:v>11670.451360769708</c:v>
                </c:pt>
                <c:pt idx="16">
                  <c:v>12647.215921249732</c:v>
                </c:pt>
                <c:pt idx="17">
                  <c:v>12759.84973024779</c:v>
                </c:pt>
                <c:pt idx="18">
                  <c:v>13188.130399311982</c:v>
                </c:pt>
                <c:pt idx="19">
                  <c:v>13049.995248116216</c:v>
                </c:pt>
                <c:pt idx="20">
                  <c:v>12545.273723295371</c:v>
                </c:pt>
                <c:pt idx="21">
                  <c:v>12052.950537064049</c:v>
                </c:pt>
                <c:pt idx="22">
                  <c:v>11863.391398830561</c:v>
                </c:pt>
                <c:pt idx="23">
                  <c:v>12044.820757351205</c:v>
                </c:pt>
                <c:pt idx="24">
                  <c:v>12437.243440380042</c:v>
                </c:pt>
                <c:pt idx="25">
                  <c:v>12699.031478236835</c:v>
                </c:pt>
                <c:pt idx="26">
                  <c:v>11959.130587495683</c:v>
                </c:pt>
              </c:numCache>
            </c:numRef>
          </c:val>
          <c:smooth val="0"/>
          <c:extLst>
            <c:ext xmlns:c16="http://schemas.microsoft.com/office/drawing/2014/chart" uri="{C3380CC4-5D6E-409C-BE32-E72D297353CC}">
              <c16:uniqueId val="{00000001-3360-435C-9315-7D1987DDD977}"/>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'SK and NL'!$L$18</c:f>
              <c:strCache>
                <c:ptCount val="1"/>
                <c:pt idx="0">
                  <c:v>NL Rev PC</c:v>
                </c:pt>
              </c:strCache>
            </c:strRef>
          </c:tx>
          <c:spPr>
            <a:ln w="28575" cap="rnd">
              <a:solidFill>
                <a:srgbClr val="FF0000"/>
              </a:solidFill>
              <a:round/>
            </a:ln>
            <a:effectLst/>
          </c:spPr>
          <c:marker>
            <c:symbol val="none"/>
          </c:marker>
          <c:dLbls>
            <c:dLbl>
              <c:idx val="26"/>
              <c:layout>
                <c:manualLayout>
                  <c:x val="-7.9020150138285269E-3"/>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62-405D-8CDF-1FDC1F1D635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80B6-43DB-901B-B5BA8A753714}"/>
            </c:ext>
          </c:extLst>
        </c:ser>
        <c:ser>
          <c:idx val="2"/>
          <c:order val="1"/>
          <c:tx>
            <c:strRef>
              <c:f>'SK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2.777777777777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62-405D-8CDF-1FDC1F1D6355}"/>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80B6-43DB-901B-B5BA8A753714}"/>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SK</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'SK and NL'!$G$18</c:f>
              <c:strCache>
                <c:ptCount val="1"/>
                <c:pt idx="0">
                  <c:v>NL Net Debt PC</c:v>
                </c:pt>
              </c:strCache>
            </c:strRef>
          </c:tx>
          <c:spPr>
            <a:ln w="28575" cap="rnd">
              <a:solidFill>
                <a:srgbClr val="FF0000"/>
              </a:solidFill>
              <a:round/>
            </a:ln>
            <a:effectLst/>
          </c:spPr>
          <c:marker>
            <c:symbol val="none"/>
          </c:marker>
          <c:dLbls>
            <c:dLbl>
              <c:idx val="26"/>
              <c:layout>
                <c:manualLayout>
                  <c:x val="0"/>
                  <c:y val="-3.2407407407407406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8-4155-9224-2C5BEF66C8CE}"/>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710E-444C-8A5F-E77052A075B6}"/>
            </c:ext>
          </c:extLst>
        </c:ser>
        <c:ser>
          <c:idx val="1"/>
          <c:order val="1"/>
          <c:tx>
            <c:strRef>
              <c:f>'SK and NL'!$Y$18</c:f>
              <c:strCache>
                <c:ptCount val="1"/>
                <c:pt idx="0">
                  <c:v>SK Net Debt PC</c:v>
                </c:pt>
              </c:strCache>
            </c:strRef>
          </c:tx>
          <c:spPr>
            <a:ln w="28575" cap="rnd">
              <a:solidFill>
                <a:srgbClr val="0070C0"/>
              </a:solidFill>
              <a:round/>
            </a:ln>
            <a:effectLst/>
          </c:spPr>
          <c:marker>
            <c:symbol val="none"/>
          </c:marker>
          <c:dLbls>
            <c:dLbl>
              <c:idx val="26"/>
              <c:layout>
                <c:manualLayout>
                  <c:x val="-2.7777777777778798E-3"/>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8-4155-9224-2C5BEF66C8CE}"/>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NL'!$Y$23:$Y$49</c:f>
              <c:numCache>
                <c:formatCode>"$"#,##0.0</c:formatCode>
                <c:ptCount val="27"/>
                <c:pt idx="0">
                  <c:v>10390.148329742715</c:v>
                </c:pt>
                <c:pt idx="1">
                  <c:v>9757.8138942818223</c:v>
                </c:pt>
                <c:pt idx="2">
                  <c:v>9165.794032062573</c:v>
                </c:pt>
                <c:pt idx="3">
                  <c:v>8813.8622382115373</c:v>
                </c:pt>
                <c:pt idx="4">
                  <c:v>8692.6804622286527</c:v>
                </c:pt>
                <c:pt idx="5">
                  <c:v>8304.2924563637753</c:v>
                </c:pt>
                <c:pt idx="6">
                  <c:v>8163.3403304005215</c:v>
                </c:pt>
                <c:pt idx="7">
                  <c:v>8705.9832699984709</c:v>
                </c:pt>
                <c:pt idx="8">
                  <c:v>9313.5413155487076</c:v>
                </c:pt>
                <c:pt idx="9">
                  <c:v>9350.9906857574679</c:v>
                </c:pt>
                <c:pt idx="10">
                  <c:v>8510.3668661361735</c:v>
                </c:pt>
                <c:pt idx="11">
                  <c:v>7811.8392830362254</c:v>
                </c:pt>
                <c:pt idx="12">
                  <c:v>7374.9100576235869</c:v>
                </c:pt>
                <c:pt idx="13">
                  <c:v>5861.3459634668206</c:v>
                </c:pt>
                <c:pt idx="14">
                  <c:v>3463.8628352595874</c:v>
                </c:pt>
                <c:pt idx="15">
                  <c:v>3439.9187461706911</c:v>
                </c:pt>
                <c:pt idx="16">
                  <c:v>3598.3023040159778</c:v>
                </c:pt>
                <c:pt idx="17">
                  <c:v>4260.5197735450583</c:v>
                </c:pt>
                <c:pt idx="18">
                  <c:v>4704.6789279735694</c:v>
                </c:pt>
                <c:pt idx="19">
                  <c:v>4177.4534428529405</c:v>
                </c:pt>
                <c:pt idx="20">
                  <c:v>4954.2038069351502</c:v>
                </c:pt>
                <c:pt idx="21">
                  <c:v>6983.4407461433057</c:v>
                </c:pt>
                <c:pt idx="22">
                  <c:v>8873.4524477010036</c:v>
                </c:pt>
                <c:pt idx="23">
                  <c:v>9698.5389952101723</c:v>
                </c:pt>
                <c:pt idx="24">
                  <c:v>10186.125961574051</c:v>
                </c:pt>
                <c:pt idx="25">
                  <c:v>10482.708380604998</c:v>
                </c:pt>
                <c:pt idx="26">
                  <c:v>12312.321993821908</c:v>
                </c:pt>
              </c:numCache>
            </c:numRef>
          </c:val>
          <c:smooth val="0"/>
          <c:extLst>
            <c:ext xmlns:c16="http://schemas.microsoft.com/office/drawing/2014/chart" uri="{C3380CC4-5D6E-409C-BE32-E72D297353CC}">
              <c16:uniqueId val="{00000001-710E-444C-8A5F-E77052A075B6}"/>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 Expressed as a Percentage of CDN</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summary!$A$16</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D7DC-4A47-9B9D-5C55B61DADCF}"/>
              </c:ext>
            </c:extLst>
          </c:dPt>
          <c:dPt>
            <c:idx val="10"/>
            <c:invertIfNegative val="0"/>
            <c:bubble3D val="0"/>
            <c:spPr>
              <a:solidFill>
                <a:srgbClr val="FF0000"/>
              </a:solidFill>
              <a:ln>
                <a:noFill/>
              </a:ln>
              <a:effectLst/>
            </c:spPr>
            <c:extLst>
              <c:ext xmlns:c16="http://schemas.microsoft.com/office/drawing/2014/chart" uri="{C3380CC4-5D6E-409C-BE32-E72D297353CC}">
                <c16:uniqueId val="{00000007-D7DC-4A47-9B9D-5C55B61DADC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summary!$B$14:$L$14</c:f>
              <c:strCache>
                <c:ptCount val="11"/>
                <c:pt idx="0">
                  <c:v>ON</c:v>
                </c:pt>
                <c:pt idx="1">
                  <c:v>NS</c:v>
                </c:pt>
                <c:pt idx="2">
                  <c:v>BC</c:v>
                </c:pt>
                <c:pt idx="3">
                  <c:v>ROC</c:v>
                </c:pt>
                <c:pt idx="4">
                  <c:v>NB</c:v>
                </c:pt>
                <c:pt idx="5">
                  <c:v>MN</c:v>
                </c:pt>
                <c:pt idx="6">
                  <c:v>AB</c:v>
                </c:pt>
                <c:pt idx="7">
                  <c:v>QU</c:v>
                </c:pt>
                <c:pt idx="8">
                  <c:v>PE</c:v>
                </c:pt>
                <c:pt idx="9">
                  <c:v>SK</c:v>
                </c:pt>
                <c:pt idx="10">
                  <c:v>NL</c:v>
                </c:pt>
              </c:strCache>
            </c:strRef>
          </c:cat>
          <c:val>
            <c:numRef>
              <c:f>summary!$B$16:$L$16</c:f>
              <c:numCache>
                <c:formatCode>0%</c:formatCode>
                <c:ptCount val="11"/>
                <c:pt idx="0">
                  <c:v>0.89546068195864614</c:v>
                </c:pt>
                <c:pt idx="1">
                  <c:v>0.96243609026595711</c:v>
                </c:pt>
                <c:pt idx="2">
                  <c:v>0.97294317346496684</c:v>
                </c:pt>
                <c:pt idx="3">
                  <c:v>0.99474333217237088</c:v>
                </c:pt>
                <c:pt idx="4">
                  <c:v>1.0443328434404142</c:v>
                </c:pt>
                <c:pt idx="5">
                  <c:v>1.0783911025068773</c:v>
                </c:pt>
                <c:pt idx="6">
                  <c:v>1.0812879758800662</c:v>
                </c:pt>
                <c:pt idx="7">
                  <c:v>1.0949463800175165</c:v>
                </c:pt>
                <c:pt idx="8">
                  <c:v>1.1042328364860228</c:v>
                </c:pt>
                <c:pt idx="9">
                  <c:v>1.1709537593388071</c:v>
                </c:pt>
                <c:pt idx="10">
                  <c:v>1.3415587927140651</c:v>
                </c:pt>
              </c:numCache>
            </c:numRef>
          </c:val>
          <c:extLst>
            <c:ext xmlns:c16="http://schemas.microsoft.com/office/drawing/2014/chart" uri="{C3380CC4-5D6E-409C-BE32-E72D297353CC}">
              <c16:uniqueId val="{00000006-D7DC-4A47-9B9D-5C55B61DADC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SK</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'SK and NL'!$F$18</c:f>
              <c:strCache>
                <c:ptCount val="1"/>
                <c:pt idx="0">
                  <c:v>NL Deficit PC</c:v>
                </c:pt>
              </c:strCache>
            </c:strRef>
          </c:tx>
          <c:spPr>
            <a:ln w="28575" cap="rnd">
              <a:solidFill>
                <a:srgbClr val="FF0000"/>
              </a:solidFill>
              <a:round/>
            </a:ln>
            <a:effectLst/>
          </c:spPr>
          <c:marker>
            <c:symbol val="none"/>
          </c:marker>
          <c:dLbls>
            <c:dLbl>
              <c:idx val="26"/>
              <c:layout>
                <c:manualLayout>
                  <c:x val="-1.3917884481558803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0-47AE-9DC7-FD9EA55592DF}"/>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58BD-4CE8-9DBC-DC5AA6615B71}"/>
            </c:ext>
          </c:extLst>
        </c:ser>
        <c:ser>
          <c:idx val="1"/>
          <c:order val="1"/>
          <c:tx>
            <c:strRef>
              <c:f>'SK and NL'!$X$18</c:f>
              <c:strCache>
                <c:ptCount val="1"/>
                <c:pt idx="0">
                  <c:v>SK Deficit PC</c:v>
                </c:pt>
              </c:strCache>
            </c:strRef>
          </c:tx>
          <c:spPr>
            <a:ln w="28575" cap="rnd">
              <a:solidFill>
                <a:srgbClr val="0070C0"/>
              </a:solidFill>
              <a:round/>
            </a:ln>
            <a:effectLst/>
          </c:spPr>
          <c:marker>
            <c:symbol val="none"/>
          </c:marker>
          <c:dLbls>
            <c:dLbl>
              <c:idx val="26"/>
              <c:layout>
                <c:manualLayout>
                  <c:x val="-4.592890919950246E-2"/>
                  <c:y val="4.8611111111111098E-2"/>
                </c:manualLayout>
              </c:layout>
              <c:spPr>
                <a:noFill/>
                <a:ln>
                  <a:noFill/>
                </a:ln>
                <a:effectLst/>
              </c:spPr>
              <c:txPr>
                <a:bodyPr wrap="square" lIns="38100" tIns="19050" rIns="38100" bIns="19050" anchor="ctr">
                  <a:no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1685455810716772"/>
                      <c:h val="5.4467774861475651E-2"/>
                    </c:manualLayout>
                  </c15:layout>
                </c:ext>
                <c:ext xmlns:c16="http://schemas.microsoft.com/office/drawing/2014/chart" uri="{C3380CC4-5D6E-409C-BE32-E72D297353CC}">
                  <c16:uniqueId val="{00000002-E8B0-47AE-9DC7-FD9EA55592DF}"/>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NL'!$X$23:$X$49</c:f>
              <c:numCache>
                <c:formatCode>"$"#,##0.0</c:formatCode>
                <c:ptCount val="27"/>
                <c:pt idx="0">
                  <c:v>182.40744867890089</c:v>
                </c:pt>
                <c:pt idx="1">
                  <c:v>565.05457080400538</c:v>
                </c:pt>
                <c:pt idx="2">
                  <c:v>546.45540240150353</c:v>
                </c:pt>
                <c:pt idx="3">
                  <c:v>361.32358517814129</c:v>
                </c:pt>
                <c:pt idx="4">
                  <c:v>126.12008665804238</c:v>
                </c:pt>
                <c:pt idx="5">
                  <c:v>412.4476108992987</c:v>
                </c:pt>
                <c:pt idx="6">
                  <c:v>457.73622545443772</c:v>
                </c:pt>
                <c:pt idx="7">
                  <c:v>-482.8525982290231</c:v>
                </c:pt>
                <c:pt idx="8">
                  <c:v>-655.741882152774</c:v>
                </c:pt>
                <c:pt idx="9">
                  <c:v>-99.866423264631692</c:v>
                </c:pt>
                <c:pt idx="10">
                  <c:v>846.61670570493527</c:v>
                </c:pt>
                <c:pt idx="11">
                  <c:v>683.40239732749069</c:v>
                </c:pt>
                <c:pt idx="12">
                  <c:v>578.40052725883891</c:v>
                </c:pt>
                <c:pt idx="13">
                  <c:v>1869.4713227310481</c:v>
                </c:pt>
                <c:pt idx="14">
                  <c:v>2917.4243571017141</c:v>
                </c:pt>
                <c:pt idx="15">
                  <c:v>-395.48909818686525</c:v>
                </c:pt>
                <c:pt idx="16">
                  <c:v>-12.641890767291496</c:v>
                </c:pt>
                <c:pt idx="17">
                  <c:v>-98.432126817767667</c:v>
                </c:pt>
                <c:pt idx="18">
                  <c:v>34.481933080298852</c:v>
                </c:pt>
                <c:pt idx="19">
                  <c:v>532.99481818387517</c:v>
                </c:pt>
                <c:pt idx="20">
                  <c:v>55.214926483908023</c:v>
                </c:pt>
                <c:pt idx="21">
                  <c:v>-1343.330239137161</c:v>
                </c:pt>
                <c:pt idx="22">
                  <c:v>-1060.5395494293875</c:v>
                </c:pt>
                <c:pt idx="23">
                  <c:v>-259.92654165861188</c:v>
                </c:pt>
                <c:pt idx="24">
                  <c:v>-230.60475981844866</c:v>
                </c:pt>
                <c:pt idx="25">
                  <c:v>-272.45539118759467</c:v>
                </c:pt>
                <c:pt idx="26">
                  <c:v>-1582.2771385981448</c:v>
                </c:pt>
              </c:numCache>
            </c:numRef>
          </c:val>
          <c:smooth val="0"/>
          <c:extLst>
            <c:ext xmlns:c16="http://schemas.microsoft.com/office/drawing/2014/chart" uri="{C3380CC4-5D6E-409C-BE32-E72D297353CC}">
              <c16:uniqueId val="{00000001-58BD-4CE8-9DBC-DC5AA6615B71}"/>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SK</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'SK and NL'!$D$18</c:f>
              <c:strCache>
                <c:ptCount val="1"/>
                <c:pt idx="0">
                  <c:v>NL Debt Charge PC</c:v>
                </c:pt>
              </c:strCache>
            </c:strRef>
          </c:tx>
          <c:spPr>
            <a:ln w="28575" cap="rnd">
              <a:solidFill>
                <a:srgbClr val="FF0000"/>
              </a:solidFill>
              <a:round/>
            </a:ln>
            <a:effectLst/>
          </c:spPr>
          <c:marker>
            <c:symbol val="none"/>
          </c:marker>
          <c:dLbls>
            <c:dLbl>
              <c:idx val="26"/>
              <c:layout>
                <c:manualLayout>
                  <c:x val="0"/>
                  <c:y val="-3.7037037037037035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57-49C7-8C09-903D48A437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1999-4975-B9A0-17E0DD34317D}"/>
            </c:ext>
          </c:extLst>
        </c:ser>
        <c:ser>
          <c:idx val="1"/>
          <c:order val="1"/>
          <c:tx>
            <c:strRef>
              <c:f>'SK and NL'!$V$18</c:f>
              <c:strCache>
                <c:ptCount val="1"/>
                <c:pt idx="0">
                  <c:v>SK Debt Charge PC</c:v>
                </c:pt>
              </c:strCache>
            </c:strRef>
          </c:tx>
          <c:spPr>
            <a:ln w="28575" cap="rnd">
              <a:solidFill>
                <a:srgbClr val="0070C0"/>
              </a:solidFill>
              <a:round/>
            </a:ln>
            <a:effectLst/>
          </c:spPr>
          <c:marker>
            <c:symbol val="none"/>
          </c:marker>
          <c:dLbls>
            <c:dLbl>
              <c:idx val="26"/>
              <c:layout>
                <c:manualLayout>
                  <c:x val="-1.3051422605063952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57-49C7-8C09-903D48A437E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'SK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NL'!$V$23:$V$49</c:f>
              <c:numCache>
                <c:formatCode>"$"#,##0.0</c:formatCode>
                <c:ptCount val="27"/>
                <c:pt idx="0">
                  <c:v>1325.8638536017631</c:v>
                </c:pt>
                <c:pt idx="1">
                  <c:v>1286.205601136674</c:v>
                </c:pt>
                <c:pt idx="2">
                  <c:v>1201.2002610543259</c:v>
                </c:pt>
                <c:pt idx="3">
                  <c:v>1154.1327161160898</c:v>
                </c:pt>
                <c:pt idx="4">
                  <c:v>1091.9080496828963</c:v>
                </c:pt>
                <c:pt idx="5">
                  <c:v>1011.0248747195729</c:v>
                </c:pt>
                <c:pt idx="6">
                  <c:v>940.11701478316547</c:v>
                </c:pt>
                <c:pt idx="7">
                  <c:v>890.5711534943149</c:v>
                </c:pt>
                <c:pt idx="8">
                  <c:v>897.24583072502855</c:v>
                </c:pt>
                <c:pt idx="9">
                  <c:v>931.1562968233626</c:v>
                </c:pt>
                <c:pt idx="10">
                  <c:v>905.4889543091831</c:v>
                </c:pt>
                <c:pt idx="11">
                  <c:v>846.12032132119737</c:v>
                </c:pt>
                <c:pt idx="12">
                  <c:v>823.01053509919359</c:v>
                </c:pt>
                <c:pt idx="13">
                  <c:v>819.14339432841541</c:v>
                </c:pt>
                <c:pt idx="14">
                  <c:v>790.71623616743955</c:v>
                </c:pt>
                <c:pt idx="15">
                  <c:v>747.87926345839037</c:v>
                </c:pt>
                <c:pt idx="16">
                  <c:v>674.58449247449892</c:v>
                </c:pt>
                <c:pt idx="17">
                  <c:v>639.92651561543175</c:v>
                </c:pt>
                <c:pt idx="18">
                  <c:v>591.8640390859083</c:v>
                </c:pt>
                <c:pt idx="19">
                  <c:v>525.0351865680085</c:v>
                </c:pt>
                <c:pt idx="20">
                  <c:v>468.34083054400213</c:v>
                </c:pt>
                <c:pt idx="21">
                  <c:v>445.18498872828536</c:v>
                </c:pt>
                <c:pt idx="22">
                  <c:v>473.26021166858783</c:v>
                </c:pt>
                <c:pt idx="23">
                  <c:v>481.42620873338063</c:v>
                </c:pt>
                <c:pt idx="24">
                  <c:v>548.60828376085738</c:v>
                </c:pt>
                <c:pt idx="25">
                  <c:v>575.79019740647038</c:v>
                </c:pt>
                <c:pt idx="26">
                  <c:v>605.33766133500069</c:v>
                </c:pt>
              </c:numCache>
            </c:numRef>
          </c:val>
          <c:smooth val="0"/>
          <c:extLst>
            <c:ext xmlns:c16="http://schemas.microsoft.com/office/drawing/2014/chart" uri="{C3380CC4-5D6E-409C-BE32-E72D297353CC}">
              <c16:uniqueId val="{00000001-1999-4975-B9A0-17E0DD34317D}"/>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SK</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'SK and NL'!$AW$18</c:f>
              <c:strCache>
                <c:ptCount val="1"/>
                <c:pt idx="0">
                  <c:v>NL Net Debt/Total Revenue</c:v>
                </c:pt>
              </c:strCache>
            </c:strRef>
          </c:tx>
          <c:spPr>
            <a:ln>
              <a:solidFill>
                <a:srgbClr val="FF0000"/>
              </a:solidFill>
            </a:ln>
          </c:spPr>
          <c:marker>
            <c:symbol val="none"/>
          </c:marker>
          <c:dLbls>
            <c:dLbl>
              <c:idx val="26"/>
              <c:layout>
                <c:manualLayout>
                  <c:x val="0"/>
                  <c:y val="-3.074220465524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5E-479F-BC5F-D34BF72179F0}"/>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6E9F-441A-945A-67E692EC4EDF}"/>
            </c:ext>
          </c:extLst>
        </c:ser>
        <c:ser>
          <c:idx val="1"/>
          <c:order val="1"/>
          <c:tx>
            <c:strRef>
              <c:f>'SK and NL'!$AX$18</c:f>
              <c:strCache>
                <c:ptCount val="1"/>
                <c:pt idx="0">
                  <c:v>SK Net Debt/Total Revenue</c:v>
                </c:pt>
              </c:strCache>
            </c:strRef>
          </c:tx>
          <c:spPr>
            <a:ln>
              <a:solidFill>
                <a:srgbClr val="0070C0"/>
              </a:solidFill>
            </a:ln>
          </c:spPr>
          <c:marker>
            <c:symbol val="none"/>
          </c:marker>
          <c:dLbls>
            <c:dLbl>
              <c:idx val="26"/>
              <c:layout>
                <c:manualLayout>
                  <c:x val="0"/>
                  <c:y val="5.709266578831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5E-479F-BC5F-D34BF72179F0}"/>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NL'!$AX$23:$AX$49</c:f>
              <c:numCache>
                <c:formatCode>0.0%</c:formatCode>
                <c:ptCount val="27"/>
                <c:pt idx="0">
                  <c:v>1.7094420717661531</c:v>
                </c:pt>
                <c:pt idx="1">
                  <c:v>1.5482061065000183</c:v>
                </c:pt>
                <c:pt idx="2">
                  <c:v>1.5007856296462461</c:v>
                </c:pt>
                <c:pt idx="3">
                  <c:v>1.4595445300560512</c:v>
                </c:pt>
                <c:pt idx="4">
                  <c:v>1.3935158243730563</c:v>
                </c:pt>
                <c:pt idx="5">
                  <c:v>1.1694914313127998</c:v>
                </c:pt>
                <c:pt idx="6">
                  <c:v>1.1599473241984612</c:v>
                </c:pt>
                <c:pt idx="7">
                  <c:v>1.2546811018289854</c:v>
                </c:pt>
                <c:pt idx="8">
                  <c:v>1.2418526837667387</c:v>
                </c:pt>
                <c:pt idx="9">
                  <c:v>1.2124188385726389</c:v>
                </c:pt>
                <c:pt idx="10">
                  <c:v>0.92052211744497281</c:v>
                </c:pt>
                <c:pt idx="11">
                  <c:v>0.81994960441121456</c:v>
                </c:pt>
                <c:pt idx="12">
                  <c:v>0.74187488462278883</c:v>
                </c:pt>
                <c:pt idx="13">
                  <c:v>0.50055545304898341</c:v>
                </c:pt>
                <c:pt idx="14">
                  <c:v>0.2468719508333525</c:v>
                </c:pt>
                <c:pt idx="15">
                  <c:v>0.29475455917103588</c:v>
                </c:pt>
                <c:pt idx="16">
                  <c:v>0.28451339222967997</c:v>
                </c:pt>
                <c:pt idx="17">
                  <c:v>0.33390046619791358</c:v>
                </c:pt>
                <c:pt idx="18">
                  <c:v>0.35673585152138093</c:v>
                </c:pt>
                <c:pt idx="19">
                  <c:v>0.32011149149314522</c:v>
                </c:pt>
                <c:pt idx="20">
                  <c:v>0.39490599537383303</c:v>
                </c:pt>
                <c:pt idx="21">
                  <c:v>0.57939678128343053</c:v>
                </c:pt>
                <c:pt idx="22">
                  <c:v>0.74796929051634486</c:v>
                </c:pt>
                <c:pt idx="23">
                  <c:v>0.80520409482149846</c:v>
                </c:pt>
                <c:pt idx="24">
                  <c:v>0.81900189623230502</c:v>
                </c:pt>
                <c:pt idx="25">
                  <c:v>0.82547306056921765</c:v>
                </c:pt>
                <c:pt idx="26">
                  <c:v>1.0295332009080589</c:v>
                </c:pt>
              </c:numCache>
            </c:numRef>
          </c:val>
          <c:smooth val="0"/>
          <c:extLst>
            <c:ext xmlns:c16="http://schemas.microsoft.com/office/drawing/2014/chart" uri="{C3380CC4-5D6E-409C-BE32-E72D297353CC}">
              <c16:uniqueId val="{00000001-6E9F-441A-945A-67E692EC4EDF}"/>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SK</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'SK and NL'!$BA$18</c:f>
              <c:strCache>
                <c:ptCount val="1"/>
                <c:pt idx="0">
                  <c:v>NL Net Debt/Own Source Revenue</c:v>
                </c:pt>
              </c:strCache>
            </c:strRef>
          </c:tx>
          <c:spPr>
            <a:ln>
              <a:solidFill>
                <a:srgbClr val="FF0000"/>
              </a:solidFill>
            </a:ln>
          </c:spPr>
          <c:marker>
            <c:symbol val="none"/>
          </c:marker>
          <c:dLbls>
            <c:dLbl>
              <c:idx val="26"/>
              <c:layout>
                <c:manualLayout>
                  <c:x val="0"/>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7E-4587-91B7-A2FB158B4F48}"/>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FC1A-441E-92FC-0D91B2133BD6}"/>
            </c:ext>
          </c:extLst>
        </c:ser>
        <c:ser>
          <c:idx val="1"/>
          <c:order val="1"/>
          <c:tx>
            <c:strRef>
              <c:f>'SK and NL'!$BB$18</c:f>
              <c:strCache>
                <c:ptCount val="1"/>
                <c:pt idx="0">
                  <c:v>SK Net Debt/Own Source Revenue</c:v>
                </c:pt>
              </c:strCache>
            </c:strRef>
          </c:tx>
          <c:spPr>
            <a:ln>
              <a:solidFill>
                <a:srgbClr val="0070C0"/>
              </a:solidFill>
            </a:ln>
          </c:spPr>
          <c:marker>
            <c:symbol val="none"/>
          </c:marker>
          <c:dLbls>
            <c:dLbl>
              <c:idx val="26"/>
              <c:layout>
                <c:manualLayout>
                  <c:x val="0"/>
                  <c:y val="5.709266578831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7E-4587-91B7-A2FB158B4F48}"/>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'SK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NL'!$BB$23:$BB$49</c:f>
              <c:numCache>
                <c:formatCode>0.0%</c:formatCode>
                <c:ptCount val="27"/>
                <c:pt idx="0">
                  <c:v>2.2682560437942221</c:v>
                </c:pt>
                <c:pt idx="1">
                  <c:v>1.8510180999072081</c:v>
                </c:pt>
                <c:pt idx="2">
                  <c:v>1.739058866948247</c:v>
                </c:pt>
                <c:pt idx="3">
                  <c:v>1.6397182688267495</c:v>
                </c:pt>
                <c:pt idx="4">
                  <c:v>1.6816836495630794</c:v>
                </c:pt>
                <c:pt idx="5">
                  <c:v>1.4910466275503609</c:v>
                </c:pt>
                <c:pt idx="6">
                  <c:v>1.3568066110434689</c:v>
                </c:pt>
                <c:pt idx="7">
                  <c:v>1.6058894474585899</c:v>
                </c:pt>
                <c:pt idx="8">
                  <c:v>1.5314936599943716</c:v>
                </c:pt>
                <c:pt idx="9">
                  <c:v>1.4570820256117947</c:v>
                </c:pt>
                <c:pt idx="10">
                  <c:v>1.174722979612739</c:v>
                </c:pt>
                <c:pt idx="11">
                  <c:v>0.96931219072211938</c:v>
                </c:pt>
                <c:pt idx="12">
                  <c:v>0.88039942769101143</c:v>
                </c:pt>
                <c:pt idx="13">
                  <c:v>0.59169377133592316</c:v>
                </c:pt>
                <c:pt idx="14">
                  <c:v>0.28630888350855527</c:v>
                </c:pt>
                <c:pt idx="15">
                  <c:v>0.35336551204636879</c:v>
                </c:pt>
                <c:pt idx="16">
                  <c:v>0.33801758746245114</c:v>
                </c:pt>
                <c:pt idx="17">
                  <c:v>0.39881008341810859</c:v>
                </c:pt>
                <c:pt idx="18">
                  <c:v>0.42550122935979684</c:v>
                </c:pt>
                <c:pt idx="19">
                  <c:v>0.37233330230122197</c:v>
                </c:pt>
                <c:pt idx="20">
                  <c:v>0.46817015774201265</c:v>
                </c:pt>
                <c:pt idx="21">
                  <c:v>0.68820153602400935</c:v>
                </c:pt>
                <c:pt idx="22">
                  <c:v>0.95507826355046233</c:v>
                </c:pt>
                <c:pt idx="23">
                  <c:v>0.9732182407918466</c:v>
                </c:pt>
                <c:pt idx="24">
                  <c:v>0.99111332551424569</c:v>
                </c:pt>
                <c:pt idx="25">
                  <c:v>0.9993169232270499</c:v>
                </c:pt>
                <c:pt idx="26">
                  <c:v>1.3342557944964923</c:v>
                </c:pt>
              </c:numCache>
            </c:numRef>
          </c:val>
          <c:smooth val="0"/>
          <c:extLst>
            <c:ext xmlns:c16="http://schemas.microsoft.com/office/drawing/2014/chart" uri="{C3380CC4-5D6E-409C-BE32-E72D297353CC}">
              <c16:uniqueId val="{00000001-FC1A-441E-92FC-0D91B2133BD6}"/>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SK</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'SK and NL'!$BE$18</c:f>
              <c:strCache>
                <c:ptCount val="1"/>
                <c:pt idx="0">
                  <c:v>NL Debt Cost/Total Expenditure</c:v>
                </c:pt>
              </c:strCache>
            </c:strRef>
          </c:tx>
          <c:spPr>
            <a:ln>
              <a:solidFill>
                <a:srgbClr val="FF0000"/>
              </a:solidFill>
            </a:ln>
          </c:spPr>
          <c:marker>
            <c:symbol val="none"/>
          </c:marker>
          <c:dLbls>
            <c:dLbl>
              <c:idx val="26"/>
              <c:layout>
                <c:manualLayout>
                  <c:x val="-8.3333333333333332E-3"/>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F-42DA-A4A0-FBEBEBC48C5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0988-4C50-986B-E2E707EDB1F3}"/>
            </c:ext>
          </c:extLst>
        </c:ser>
        <c:ser>
          <c:idx val="1"/>
          <c:order val="1"/>
          <c:tx>
            <c:strRef>
              <c:f>'SK and NL'!$BF$18</c:f>
              <c:strCache>
                <c:ptCount val="1"/>
                <c:pt idx="0">
                  <c:v>SK Debt Cost/Total Expenditure</c:v>
                </c:pt>
              </c:strCache>
            </c:strRef>
          </c:tx>
          <c:spPr>
            <a:ln>
              <a:solidFill>
                <a:srgbClr val="0070C0"/>
              </a:solidFill>
            </a:ln>
          </c:spPr>
          <c:marker>
            <c:symbol val="none"/>
          </c:marker>
          <c:dLbls>
            <c:dLbl>
              <c:idx val="26"/>
              <c:layout>
                <c:manualLayout>
                  <c:x val="0"/>
                  <c:y val="-3.074220465524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EF-42DA-A4A0-FBEBEBC48C5D}"/>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NL'!$BF$23:$BF$49</c:f>
              <c:numCache>
                <c:formatCode>0.0%</c:formatCode>
                <c:ptCount val="27"/>
                <c:pt idx="0">
                  <c:v>0.2248871287740857</c:v>
                </c:pt>
                <c:pt idx="1">
                  <c:v>0.2241712197089433</c:v>
                </c:pt>
                <c:pt idx="2">
                  <c:v>0.21600920965736276</c:v>
                </c:pt>
                <c:pt idx="3">
                  <c:v>0.20328356194487368</c:v>
                </c:pt>
                <c:pt idx="4">
                  <c:v>0.17865488192771706</c:v>
                </c:pt>
                <c:pt idx="5">
                  <c:v>0.15116264675115904</c:v>
                </c:pt>
                <c:pt idx="6">
                  <c:v>0.14287610508010667</c:v>
                </c:pt>
                <c:pt idx="7">
                  <c:v>0.11999631437120425</c:v>
                </c:pt>
                <c:pt idx="8">
                  <c:v>0.11001784859812855</c:v>
                </c:pt>
                <c:pt idx="9">
                  <c:v>0.11918739643891824</c:v>
                </c:pt>
                <c:pt idx="10">
                  <c:v>0.10781510417910306</c:v>
                </c:pt>
                <c:pt idx="11">
                  <c:v>9.5673664305667705E-2</c:v>
                </c:pt>
                <c:pt idx="12">
                  <c:v>8.7904925872685183E-2</c:v>
                </c:pt>
                <c:pt idx="13">
                  <c:v>8.3244484357323498E-2</c:v>
                </c:pt>
                <c:pt idx="14">
                  <c:v>7.1148615266342974E-2</c:v>
                </c:pt>
                <c:pt idx="15">
                  <c:v>6.1982674786302129E-2</c:v>
                </c:pt>
                <c:pt idx="16">
                  <c:v>5.328531350756309E-2</c:v>
                </c:pt>
                <c:pt idx="17">
                  <c:v>4.976765346482085E-2</c:v>
                </c:pt>
                <c:pt idx="18">
                  <c:v>4.4996187985816546E-2</c:v>
                </c:pt>
                <c:pt idx="19">
                  <c:v>4.1945767239287897E-2</c:v>
                </c:pt>
                <c:pt idx="20">
                  <c:v>3.7497087736973904E-2</c:v>
                </c:pt>
                <c:pt idx="21">
                  <c:v>3.323198402344376E-2</c:v>
                </c:pt>
                <c:pt idx="22">
                  <c:v>3.661890593220065E-2</c:v>
                </c:pt>
                <c:pt idx="23">
                  <c:v>3.9125241423862631E-2</c:v>
                </c:pt>
                <c:pt idx="24">
                  <c:v>4.330714065173763E-2</c:v>
                </c:pt>
                <c:pt idx="25">
                  <c:v>4.4389204545454544E-2</c:v>
                </c:pt>
                <c:pt idx="26">
                  <c:v>4.4702712862602592E-2</c:v>
                </c:pt>
              </c:numCache>
            </c:numRef>
          </c:val>
          <c:smooth val="0"/>
          <c:extLst>
            <c:ext xmlns:c16="http://schemas.microsoft.com/office/drawing/2014/chart" uri="{C3380CC4-5D6E-409C-BE32-E72D297353CC}">
              <c16:uniqueId val="{00000001-0988-4C50-986B-E2E707EDB1F3}"/>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SK</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'SK and NL'!$BI$18</c:f>
              <c:strCache>
                <c:ptCount val="1"/>
                <c:pt idx="0">
                  <c:v>NL Debt Cost/Total Revenue</c:v>
                </c:pt>
              </c:strCache>
            </c:strRef>
          </c:tx>
          <c:spPr>
            <a:ln>
              <a:solidFill>
                <a:srgbClr val="FF0000"/>
              </a:solidFill>
            </a:ln>
          </c:spPr>
          <c:marker>
            <c:symbol val="none"/>
          </c:marker>
          <c:dLbls>
            <c:dLbl>
              <c:idx val="26"/>
              <c:layout>
                <c:manualLayout>
                  <c:x val="-1.1111111111111112E-2"/>
                  <c:y val="-4.843681197710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C2-4A62-AD7D-98E81A35E70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6472-4907-BEDA-9932BCE2E5DE}"/>
            </c:ext>
          </c:extLst>
        </c:ser>
        <c:ser>
          <c:idx val="1"/>
          <c:order val="1"/>
          <c:tx>
            <c:strRef>
              <c:f>'SK and NL'!$BJ$18</c:f>
              <c:strCache>
                <c:ptCount val="1"/>
                <c:pt idx="0">
                  <c:v>SK Debt Cost/Total Revenue</c:v>
                </c:pt>
              </c:strCache>
            </c:strRef>
          </c:tx>
          <c:spPr>
            <a:ln>
              <a:solidFill>
                <a:srgbClr val="0070C0"/>
              </a:solidFill>
            </a:ln>
          </c:spPr>
          <c:marker>
            <c:symbol val="none"/>
          </c:marker>
          <c:dLbls>
            <c:dLbl>
              <c:idx val="26"/>
              <c:layout>
                <c:manualLayout>
                  <c:x val="0"/>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C2-4A62-AD7D-98E81A35E70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'SK and NL'!$BJ$23:$BJ$49</c:f>
              <c:numCache>
                <c:formatCode>0.0%</c:formatCode>
                <c:ptCount val="27"/>
                <c:pt idx="0">
                  <c:v>0.2181381228497801</c:v>
                </c:pt>
                <c:pt idx="1">
                  <c:v>0.20407351354192707</c:v>
                </c:pt>
                <c:pt idx="2">
                  <c:v>0.19668171506053156</c:v>
                </c:pt>
                <c:pt idx="3">
                  <c:v>0.19112031107803923</c:v>
                </c:pt>
                <c:pt idx="4">
                  <c:v>0.17504280211438114</c:v>
                </c:pt>
                <c:pt idx="5">
                  <c:v>0.14238238044260448</c:v>
                </c:pt>
                <c:pt idx="6">
                  <c:v>0.13358333373290526</c:v>
                </c:pt>
                <c:pt idx="7">
                  <c:v>0.12834653610855765</c:v>
                </c:pt>
                <c:pt idx="8">
                  <c:v>0.11963732216704594</c:v>
                </c:pt>
                <c:pt idx="9">
                  <c:v>0.12073067697989381</c:v>
                </c:pt>
                <c:pt idx="10">
                  <c:v>9.7942030308988834E-2</c:v>
                </c:pt>
                <c:pt idx="11">
                  <c:v>8.8810841802412985E-2</c:v>
                </c:pt>
                <c:pt idx="12">
                  <c:v>8.279027689821046E-2</c:v>
                </c:pt>
                <c:pt idx="13">
                  <c:v>6.9954357824260363E-2</c:v>
                </c:pt>
                <c:pt idx="14">
                  <c:v>5.6354904643224034E-2</c:v>
                </c:pt>
                <c:pt idx="15">
                  <c:v>6.4083148143900495E-2</c:v>
                </c:pt>
                <c:pt idx="16">
                  <c:v>5.3338576385105314E-2</c:v>
                </c:pt>
                <c:pt idx="17">
                  <c:v>5.0151571463922302E-2</c:v>
                </c:pt>
                <c:pt idx="18">
                  <c:v>4.487854010882282E-2</c:v>
                </c:pt>
                <c:pt idx="19">
                  <c:v>4.0232595996063526E-2</c:v>
                </c:pt>
                <c:pt idx="20">
                  <c:v>3.7332053558491764E-2</c:v>
                </c:pt>
                <c:pt idx="21">
                  <c:v>3.6935768329862159E-2</c:v>
                </c:pt>
                <c:pt idx="22">
                  <c:v>3.9892489066426624E-2</c:v>
                </c:pt>
                <c:pt idx="23">
                  <c:v>3.9969561891533854E-2</c:v>
                </c:pt>
                <c:pt idx="24">
                  <c:v>4.4110118644111199E-2</c:v>
                </c:pt>
                <c:pt idx="25">
                  <c:v>4.5341268615109731E-2</c:v>
                </c:pt>
                <c:pt idx="26">
                  <c:v>5.0617196367763906E-2</c:v>
                </c:pt>
              </c:numCache>
            </c:numRef>
          </c:val>
          <c:smooth val="0"/>
          <c:extLst>
            <c:ext xmlns:c16="http://schemas.microsoft.com/office/drawing/2014/chart" uri="{C3380CC4-5D6E-409C-BE32-E72D297353CC}">
              <c16:uniqueId val="{00000001-6472-4907-BEDA-9932BCE2E5DE}"/>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'SK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0112-4280-BA09-79DC1947BBC1}"/>
            </c:ext>
          </c:extLst>
        </c:ser>
        <c:ser>
          <c:idx val="1"/>
          <c:order val="1"/>
          <c:tx>
            <c:strRef>
              <c:f>'SK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0112-4280-BA09-79DC1947BBC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'SK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'SK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0112-4280-BA09-79DC1947BBC1}"/>
                  </c:ext>
                </c:extLst>
              </c15:ser>
            </c15:filteredBarSeries>
            <c15:filteredBarSeries>
              <c15:ser>
                <c:idx val="4"/>
                <c:order val="3"/>
                <c:tx>
                  <c:strRef>
                    <c:extLst>
                      <c:ext xmlns:c15="http://schemas.microsoft.com/office/drawing/2012/chart" uri="{02D57815-91ED-43cb-92C2-25804820EDAC}">
                        <c15:formulaRef>
                          <c15:sqref>'SK and NL'!$T$73</c15:sqref>
                        </c15:formulaRef>
                      </c:ext>
                    </c:extLst>
                    <c:strCache>
                      <c:ptCount val="1"/>
                      <c:pt idx="0">
                        <c:v>SK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NL'!$T$74:$T$78</c15:sqref>
                        </c15:formulaRef>
                      </c:ext>
                    </c:extLst>
                    <c:numCache>
                      <c:formatCode>"$"#,##0.0</c:formatCode>
                      <c:ptCount val="5"/>
                      <c:pt idx="0">
                        <c:v>11959.130587495683</c:v>
                      </c:pt>
                      <c:pt idx="1">
                        <c:v>12200.723532458866</c:v>
                      </c:pt>
                      <c:pt idx="2">
                        <c:v>12459.981730032974</c:v>
                      </c:pt>
                      <c:pt idx="3">
                        <c:v>11276.132368779963</c:v>
                      </c:pt>
                      <c:pt idx="4">
                        <c:v>10321.806280809556</c:v>
                      </c:pt>
                    </c:numCache>
                  </c:numRef>
                </c:val>
                <c:extLst xmlns:c15="http://schemas.microsoft.com/office/drawing/2012/chart">
                  <c:ext xmlns:c16="http://schemas.microsoft.com/office/drawing/2014/chart" uri="{C3380CC4-5D6E-409C-BE32-E72D297353CC}">
                    <c16:uniqueId val="{00000003-0112-4280-BA09-79DC1947BBC1}"/>
                  </c:ext>
                </c:extLst>
              </c15:ser>
            </c15:filteredBarSeries>
            <c15:filteredBarSeries>
              <c15:ser>
                <c:idx val="5"/>
                <c:order val="4"/>
                <c:tx>
                  <c:strRef>
                    <c:extLst>
                      <c:ext xmlns:c15="http://schemas.microsoft.com/office/drawing/2012/chart" uri="{02D57815-91ED-43cb-92C2-25804820EDAC}">
                        <c15:formulaRef>
                          <c15:sqref>'SK and NL'!$U$73</c15:sqref>
                        </c15:formulaRef>
                      </c:ext>
                    </c:extLst>
                    <c:strCache>
                      <c:ptCount val="1"/>
                      <c:pt idx="0">
                        <c:v>SK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NL'!$U$74:$U$78</c15:sqref>
                        </c15:formulaRef>
                      </c:ext>
                    </c:extLst>
                    <c:numCache>
                      <c:formatCode>"$"#,##0.0</c:formatCode>
                      <c:ptCount val="5"/>
                      <c:pt idx="0">
                        <c:v>13541.407726093828</c:v>
                      </c:pt>
                      <c:pt idx="1">
                        <c:v>12881.86714814701</c:v>
                      </c:pt>
                      <c:pt idx="2">
                        <c:v>12882.460606697732</c:v>
                      </c:pt>
                      <c:pt idx="3">
                        <c:v>11224.935636236169</c:v>
                      </c:pt>
                      <c:pt idx="4">
                        <c:v>10204.685578350867</c:v>
                      </c:pt>
                    </c:numCache>
                  </c:numRef>
                </c:val>
                <c:extLst xmlns:c15="http://schemas.microsoft.com/office/drawing/2012/chart">
                  <c:ext xmlns:c16="http://schemas.microsoft.com/office/drawing/2014/chart" uri="{C3380CC4-5D6E-409C-BE32-E72D297353CC}">
                    <c16:uniqueId val="{00000004-0112-4280-BA09-79DC1947BBC1}"/>
                  </c:ext>
                </c:extLst>
              </c15:ser>
            </c15:filteredBarSeries>
            <c15:filteredBarSeries>
              <c15:ser>
                <c:idx val="6"/>
                <c:order val="5"/>
                <c:tx>
                  <c:strRef>
                    <c:extLst>
                      <c:ext xmlns:c15="http://schemas.microsoft.com/office/drawing/2012/chart" uri="{02D57815-91ED-43cb-92C2-25804820EDAC}">
                        <c15:formulaRef>
                          <c15:sqref>'SK and NL'!$V$73</c15:sqref>
                        </c15:formulaRef>
                      </c:ext>
                    </c:extLst>
                    <c:strCache>
                      <c:ptCount val="1"/>
                      <c:pt idx="0">
                        <c:v>SK Exp/SK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NL'!$V$74:$V$78</c15:sqref>
                        </c15:formulaRef>
                      </c:ext>
                    </c:extLst>
                    <c:numCache>
                      <c:formatCode>0.0%</c:formatCode>
                      <c:ptCount val="5"/>
                      <c:pt idx="0">
                        <c:v>1.1323070374574347</c:v>
                      </c:pt>
                      <c:pt idx="1">
                        <c:v>1.055828132969002</c:v>
                      </c:pt>
                      <c:pt idx="2">
                        <c:v>1.0339068616486358</c:v>
                      </c:pt>
                      <c:pt idx="3">
                        <c:v>0.99545972582890729</c:v>
                      </c:pt>
                      <c:pt idx="4">
                        <c:v>0.98865308074261748</c:v>
                      </c:pt>
                    </c:numCache>
                  </c:numRef>
                </c:val>
                <c:extLst xmlns:c15="http://schemas.microsoft.com/office/drawing/2012/chart">
                  <c:ext xmlns:c16="http://schemas.microsoft.com/office/drawing/2014/chart" uri="{C3380CC4-5D6E-409C-BE32-E72D297353CC}">
                    <c16:uniqueId val="{00000005-0112-4280-BA09-79DC1947BBC1}"/>
                  </c:ext>
                </c:extLst>
              </c15:ser>
            </c15:filteredBarSeries>
            <c15:filteredBarSeries>
              <c15:ser>
                <c:idx val="7"/>
                <c:order val="6"/>
                <c:tx>
                  <c:strRef>
                    <c:extLst>
                      <c:ext xmlns:c15="http://schemas.microsoft.com/office/drawing/2012/chart" uri="{02D57815-91ED-43cb-92C2-25804820EDAC}">
                        <c15:formulaRef>
                          <c15:sqref>'SK and NL'!$W$73</c15:sqref>
                        </c15:formulaRef>
                      </c:ext>
                    </c:extLst>
                    <c:strCache>
                      <c:ptCount val="1"/>
                      <c:pt idx="0">
                        <c:v>NL Rev PC/SK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NL'!$W$74:$W$78</c15:sqref>
                        </c15:formulaRef>
                      </c:ext>
                    </c:extLst>
                    <c:numCache>
                      <c:formatCode>0.0%</c:formatCode>
                      <c:ptCount val="5"/>
                      <c:pt idx="0">
                        <c:v>1.1417862766105524</c:v>
                      </c:pt>
                      <c:pt idx="1">
                        <c:v>1.2114926597388442</c:v>
                      </c:pt>
                      <c:pt idx="2">
                        <c:v>1.1523577490536738</c:v>
                      </c:pt>
                      <c:pt idx="3">
                        <c:v>1.137513845212105</c:v>
                      </c:pt>
                      <c:pt idx="4">
                        <c:v>1.1357051722730325</c:v>
                      </c:pt>
                    </c:numCache>
                  </c:numRef>
                </c:val>
                <c:extLst xmlns:c15="http://schemas.microsoft.com/office/drawing/2012/chart">
                  <c:ext xmlns:c16="http://schemas.microsoft.com/office/drawing/2014/chart" uri="{C3380CC4-5D6E-409C-BE32-E72D297353CC}">
                    <c16:uniqueId val="{00000006-0112-4280-BA09-79DC1947BBC1}"/>
                  </c:ext>
                </c:extLst>
              </c15:ser>
            </c15:filteredBarSeries>
            <c15:filteredBarSeries>
              <c15:ser>
                <c:idx val="2"/>
                <c:order val="7"/>
                <c:tx>
                  <c:strRef>
                    <c:extLst>
                      <c:ext xmlns:c15="http://schemas.microsoft.com/office/drawing/2012/chart" uri="{02D57815-91ED-43cb-92C2-25804820EDAC}">
                        <c15:formulaRef>
                          <c15:sqref>'SK and NL'!$X$73</c15:sqref>
                        </c15:formulaRef>
                      </c:ext>
                    </c:extLst>
                    <c:strCache>
                      <c:ptCount val="1"/>
                      <c:pt idx="0">
                        <c:v>NL Exp PC/SK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NL'!$X$74:$X$78</c15:sqref>
                        </c15:formulaRef>
                      </c:ext>
                    </c:extLst>
                    <c:numCache>
                      <c:formatCode>0.0%</c:formatCode>
                      <c:ptCount val="5"/>
                      <c:pt idx="0">
                        <c:v>1.2683569768441969</c:v>
                      </c:pt>
                      <c:pt idx="1">
                        <c:v>1.2481618384934023</c:v>
                      </c:pt>
                      <c:pt idx="2">
                        <c:v>1.2063146767779993</c:v>
                      </c:pt>
                      <c:pt idx="3">
                        <c:v>1.1811983355861098</c:v>
                      </c:pt>
                      <c:pt idx="4">
                        <c:v>1.1937078924893001</c:v>
                      </c:pt>
                    </c:numCache>
                  </c:numRef>
                </c:val>
                <c:extLst xmlns:c15="http://schemas.microsoft.com/office/drawing/2012/chart">
                  <c:ext xmlns:c16="http://schemas.microsoft.com/office/drawing/2014/chart" uri="{C3380CC4-5D6E-409C-BE32-E72D297353CC}">
                    <c16:uniqueId val="{00000007-0112-4280-BA09-79DC1947BBC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SK</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'SK and NL'!$T$73</c:f>
              <c:strCache>
                <c:ptCount val="1"/>
                <c:pt idx="0">
                  <c:v>SK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NL'!$T$74:$T$78</c:f>
              <c:numCache>
                <c:formatCode>"$"#,##0.0</c:formatCode>
                <c:ptCount val="5"/>
                <c:pt idx="0">
                  <c:v>11959.130587495683</c:v>
                </c:pt>
                <c:pt idx="1">
                  <c:v>12200.723532458866</c:v>
                </c:pt>
                <c:pt idx="2">
                  <c:v>12459.981730032974</c:v>
                </c:pt>
                <c:pt idx="3">
                  <c:v>11276.132368779963</c:v>
                </c:pt>
                <c:pt idx="4">
                  <c:v>10321.806280809556</c:v>
                </c:pt>
              </c:numCache>
            </c:numRef>
          </c:val>
          <c:extLst>
            <c:ext xmlns:c16="http://schemas.microsoft.com/office/drawing/2014/chart" uri="{C3380CC4-5D6E-409C-BE32-E72D297353CC}">
              <c16:uniqueId val="{00000000-6003-43A7-9FCA-8868CD0CC8C6}"/>
            </c:ext>
          </c:extLst>
        </c:ser>
        <c:ser>
          <c:idx val="5"/>
          <c:order val="4"/>
          <c:tx>
            <c:strRef>
              <c:f>'SK and NL'!$U$73</c:f>
              <c:strCache>
                <c:ptCount val="1"/>
                <c:pt idx="0">
                  <c:v>SK Expend PC</c:v>
                </c:pt>
              </c:strCache>
            </c:strRef>
          </c:tx>
          <c:spPr>
            <a:solidFill>
              <a:schemeClr val="accent6"/>
            </a:solidFill>
            <a:ln>
              <a:noFill/>
            </a:ln>
            <a:effectLst/>
          </c:spPr>
          <c:invertIfNegative val="0"/>
          <c:dLbls>
            <c:dLbl>
              <c:idx val="2"/>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E6-4678-9E6E-63061466DBBC}"/>
                </c:ext>
              </c:extLst>
            </c:dLbl>
            <c:dLbl>
              <c:idx val="3"/>
              <c:layout>
                <c:manualLayout>
                  <c:x val="5.5555555555555558E-3"/>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E6-4678-9E6E-63061466DBBC}"/>
                </c:ext>
              </c:extLst>
            </c:dLbl>
            <c:dLbl>
              <c:idx val="4"/>
              <c:layout>
                <c:manualLayout>
                  <c:x val="1.9444444444444545E-2"/>
                  <c:y val="-5.0925925925925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E6-4678-9E6E-63061466DBBC}"/>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'SK and NL'!$P$74:$P$78</c:f>
              <c:strCache>
                <c:ptCount val="5"/>
                <c:pt idx="0">
                  <c:v>2020-21</c:v>
                </c:pt>
                <c:pt idx="1">
                  <c:v>5 year Ave</c:v>
                </c:pt>
                <c:pt idx="2">
                  <c:v>10 year Ave</c:v>
                </c:pt>
                <c:pt idx="3">
                  <c:v>20 year Ave</c:v>
                </c:pt>
                <c:pt idx="4">
                  <c:v>25 year Ave</c:v>
                </c:pt>
              </c:strCache>
            </c:strRef>
          </c:cat>
          <c:val>
            <c:numRef>
              <c:f>'SK and NL'!$U$74:$U$78</c:f>
              <c:numCache>
                <c:formatCode>"$"#,##0.0</c:formatCode>
                <c:ptCount val="5"/>
                <c:pt idx="0">
                  <c:v>13541.407726093828</c:v>
                </c:pt>
                <c:pt idx="1">
                  <c:v>12881.86714814701</c:v>
                </c:pt>
                <c:pt idx="2">
                  <c:v>12882.460606697732</c:v>
                </c:pt>
                <c:pt idx="3">
                  <c:v>11224.935636236169</c:v>
                </c:pt>
                <c:pt idx="4">
                  <c:v>10204.685578350867</c:v>
                </c:pt>
              </c:numCache>
            </c:numRef>
          </c:val>
          <c:extLst>
            <c:ext xmlns:c16="http://schemas.microsoft.com/office/drawing/2014/chart" uri="{C3380CC4-5D6E-409C-BE32-E72D297353CC}">
              <c16:uniqueId val="{00000001-6003-43A7-9FCA-8868CD0CC8C6}"/>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'SK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'SK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6003-43A7-9FCA-8868CD0CC8C6}"/>
                  </c:ext>
                </c:extLst>
              </c15:ser>
            </c15:filteredBarSeries>
            <c15:filteredBarSeries>
              <c15:ser>
                <c:idx val="1"/>
                <c:order val="1"/>
                <c:tx>
                  <c:strRef>
                    <c:extLst>
                      <c:ext xmlns:c15="http://schemas.microsoft.com/office/drawing/2012/chart" uri="{02D57815-91ED-43cb-92C2-25804820EDAC}">
                        <c15:formulaRef>
                          <c15:sqref>'SK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6003-43A7-9FCA-8868CD0CC8C6}"/>
                  </c:ext>
                </c:extLst>
              </c15:ser>
            </c15:filteredBarSeries>
            <c15:filteredBarSeries>
              <c15:ser>
                <c:idx val="3"/>
                <c:order val="2"/>
                <c:tx>
                  <c:strRef>
                    <c:extLst>
                      <c:ext xmlns:c15="http://schemas.microsoft.com/office/drawing/2012/chart" uri="{02D57815-91ED-43cb-92C2-25804820EDAC}">
                        <c15:formulaRef>
                          <c15:sqref>'SK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6003-43A7-9FCA-8868CD0CC8C6}"/>
                  </c:ext>
                </c:extLst>
              </c15:ser>
            </c15:filteredBarSeries>
            <c15:filteredBarSeries>
              <c15:ser>
                <c:idx val="6"/>
                <c:order val="5"/>
                <c:tx>
                  <c:strRef>
                    <c:extLst>
                      <c:ext xmlns:c15="http://schemas.microsoft.com/office/drawing/2012/chart" uri="{02D57815-91ED-43cb-92C2-25804820EDAC}">
                        <c15:formulaRef>
                          <c15:sqref>'SK and NL'!$V$73</c15:sqref>
                        </c15:formulaRef>
                      </c:ext>
                    </c:extLst>
                    <c:strCache>
                      <c:ptCount val="1"/>
                      <c:pt idx="0">
                        <c:v>SK Exp/SK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NL'!$V$74:$V$78</c15:sqref>
                        </c15:formulaRef>
                      </c:ext>
                    </c:extLst>
                    <c:numCache>
                      <c:formatCode>0.0%</c:formatCode>
                      <c:ptCount val="5"/>
                      <c:pt idx="0">
                        <c:v>1.1323070374574347</c:v>
                      </c:pt>
                      <c:pt idx="1">
                        <c:v>1.055828132969002</c:v>
                      </c:pt>
                      <c:pt idx="2">
                        <c:v>1.0339068616486358</c:v>
                      </c:pt>
                      <c:pt idx="3">
                        <c:v>0.99545972582890729</c:v>
                      </c:pt>
                      <c:pt idx="4">
                        <c:v>0.98865308074261748</c:v>
                      </c:pt>
                    </c:numCache>
                  </c:numRef>
                </c:val>
                <c:extLst xmlns:c15="http://schemas.microsoft.com/office/drawing/2012/chart">
                  <c:ext xmlns:c16="http://schemas.microsoft.com/office/drawing/2014/chart" uri="{C3380CC4-5D6E-409C-BE32-E72D297353CC}">
                    <c16:uniqueId val="{00000005-6003-43A7-9FCA-8868CD0CC8C6}"/>
                  </c:ext>
                </c:extLst>
              </c15:ser>
            </c15:filteredBarSeries>
            <c15:filteredBarSeries>
              <c15:ser>
                <c:idx val="7"/>
                <c:order val="6"/>
                <c:tx>
                  <c:strRef>
                    <c:extLst>
                      <c:ext xmlns:c15="http://schemas.microsoft.com/office/drawing/2012/chart" uri="{02D57815-91ED-43cb-92C2-25804820EDAC}">
                        <c15:formulaRef>
                          <c15:sqref>'SK and NL'!$W$73</c15:sqref>
                        </c15:formulaRef>
                      </c:ext>
                    </c:extLst>
                    <c:strCache>
                      <c:ptCount val="1"/>
                      <c:pt idx="0">
                        <c:v>NL Rev PC/SK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NL'!$W$74:$W$78</c15:sqref>
                        </c15:formulaRef>
                      </c:ext>
                    </c:extLst>
                    <c:numCache>
                      <c:formatCode>0.0%</c:formatCode>
                      <c:ptCount val="5"/>
                      <c:pt idx="0">
                        <c:v>1.1417862766105524</c:v>
                      </c:pt>
                      <c:pt idx="1">
                        <c:v>1.2114926597388442</c:v>
                      </c:pt>
                      <c:pt idx="2">
                        <c:v>1.1523577490536738</c:v>
                      </c:pt>
                      <c:pt idx="3">
                        <c:v>1.137513845212105</c:v>
                      </c:pt>
                      <c:pt idx="4">
                        <c:v>1.1357051722730325</c:v>
                      </c:pt>
                    </c:numCache>
                  </c:numRef>
                </c:val>
                <c:extLst xmlns:c15="http://schemas.microsoft.com/office/drawing/2012/chart">
                  <c:ext xmlns:c16="http://schemas.microsoft.com/office/drawing/2014/chart" uri="{C3380CC4-5D6E-409C-BE32-E72D297353CC}">
                    <c16:uniqueId val="{00000006-6003-43A7-9FCA-8868CD0CC8C6}"/>
                  </c:ext>
                </c:extLst>
              </c15:ser>
            </c15:filteredBarSeries>
            <c15:filteredBarSeries>
              <c15:ser>
                <c:idx val="2"/>
                <c:order val="7"/>
                <c:tx>
                  <c:strRef>
                    <c:extLst>
                      <c:ext xmlns:c15="http://schemas.microsoft.com/office/drawing/2012/chart" uri="{02D57815-91ED-43cb-92C2-25804820EDAC}">
                        <c15:formulaRef>
                          <c15:sqref>'SK and NL'!$X$73</c15:sqref>
                        </c15:formulaRef>
                      </c:ext>
                    </c:extLst>
                    <c:strCache>
                      <c:ptCount val="1"/>
                      <c:pt idx="0">
                        <c:v>NL Exp PC/SK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NL'!$X$74:$X$78</c15:sqref>
                        </c15:formulaRef>
                      </c:ext>
                    </c:extLst>
                    <c:numCache>
                      <c:formatCode>0.0%</c:formatCode>
                      <c:ptCount val="5"/>
                      <c:pt idx="0">
                        <c:v>1.2683569768441969</c:v>
                      </c:pt>
                      <c:pt idx="1">
                        <c:v>1.2481618384934023</c:v>
                      </c:pt>
                      <c:pt idx="2">
                        <c:v>1.2063146767779993</c:v>
                      </c:pt>
                      <c:pt idx="3">
                        <c:v>1.1811983355861098</c:v>
                      </c:pt>
                      <c:pt idx="4">
                        <c:v>1.1937078924893001</c:v>
                      </c:pt>
                    </c:numCache>
                  </c:numRef>
                </c:val>
                <c:extLst xmlns:c15="http://schemas.microsoft.com/office/drawing/2012/chart">
                  <c:ext xmlns:c16="http://schemas.microsoft.com/office/drawing/2014/chart" uri="{C3380CC4-5D6E-409C-BE32-E72D297353CC}">
                    <c16:uniqueId val="{00000007-6003-43A7-9FCA-8868CD0CC8C6}"/>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SK</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'SK and NL'!$W$73</c:f>
              <c:strCache>
                <c:ptCount val="1"/>
                <c:pt idx="0">
                  <c:v>NL Rev PC/SK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NL'!$W$74:$W$78</c:f>
              <c:numCache>
                <c:formatCode>0.0%</c:formatCode>
                <c:ptCount val="5"/>
                <c:pt idx="0">
                  <c:v>1.1417862766105524</c:v>
                </c:pt>
                <c:pt idx="1">
                  <c:v>1.2114926597388442</c:v>
                </c:pt>
                <c:pt idx="2">
                  <c:v>1.1523577490536738</c:v>
                </c:pt>
                <c:pt idx="3">
                  <c:v>1.137513845212105</c:v>
                </c:pt>
                <c:pt idx="4">
                  <c:v>1.1357051722730325</c:v>
                </c:pt>
              </c:numCache>
            </c:numRef>
          </c:val>
          <c:extLst>
            <c:ext xmlns:c16="http://schemas.microsoft.com/office/drawing/2014/chart" uri="{C3380CC4-5D6E-409C-BE32-E72D297353CC}">
              <c16:uniqueId val="{00000000-EBE7-4CB8-97C3-C85375D54643}"/>
            </c:ext>
          </c:extLst>
        </c:ser>
        <c:ser>
          <c:idx val="2"/>
          <c:order val="7"/>
          <c:tx>
            <c:strRef>
              <c:f>'SK and NL'!$X$73</c:f>
              <c:strCache>
                <c:ptCount val="1"/>
                <c:pt idx="0">
                  <c:v>NL Exp PC/SK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NL'!$X$74:$X$78</c:f>
              <c:numCache>
                <c:formatCode>0.0%</c:formatCode>
                <c:ptCount val="5"/>
                <c:pt idx="0">
                  <c:v>1.2683569768441969</c:v>
                </c:pt>
                <c:pt idx="1">
                  <c:v>1.2481618384934023</c:v>
                </c:pt>
                <c:pt idx="2">
                  <c:v>1.2063146767779993</c:v>
                </c:pt>
                <c:pt idx="3">
                  <c:v>1.1811983355861098</c:v>
                </c:pt>
                <c:pt idx="4">
                  <c:v>1.1937078924893001</c:v>
                </c:pt>
              </c:numCache>
            </c:numRef>
          </c:val>
          <c:extLst>
            <c:ext xmlns:c16="http://schemas.microsoft.com/office/drawing/2014/chart" uri="{C3380CC4-5D6E-409C-BE32-E72D297353CC}">
              <c16:uniqueId val="{00000002-EBE7-4CB8-97C3-C85375D54643}"/>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'SK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'SK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EBE7-4CB8-97C3-C85375D54643}"/>
                  </c:ext>
                </c:extLst>
              </c15:ser>
            </c15:filteredBarSeries>
            <c15:filteredBarSeries>
              <c15:ser>
                <c:idx val="1"/>
                <c:order val="1"/>
                <c:tx>
                  <c:strRef>
                    <c:extLst>
                      <c:ext xmlns:c15="http://schemas.microsoft.com/office/drawing/2012/chart" uri="{02D57815-91ED-43cb-92C2-25804820EDAC}">
                        <c15:formulaRef>
                          <c15:sqref>'SK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EBE7-4CB8-97C3-C85375D54643}"/>
                  </c:ext>
                </c:extLst>
              </c15:ser>
            </c15:filteredBarSeries>
            <c15:filteredBarSeries>
              <c15:ser>
                <c:idx val="3"/>
                <c:order val="2"/>
                <c:tx>
                  <c:strRef>
                    <c:extLst>
                      <c:ext xmlns:c15="http://schemas.microsoft.com/office/drawing/2012/chart" uri="{02D57815-91ED-43cb-92C2-25804820EDAC}">
                        <c15:formulaRef>
                          <c15:sqref>'SK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EBE7-4CB8-97C3-C85375D54643}"/>
                  </c:ext>
                </c:extLst>
              </c15:ser>
            </c15:filteredBarSeries>
            <c15:filteredBarSeries>
              <c15:ser>
                <c:idx val="4"/>
                <c:order val="3"/>
                <c:tx>
                  <c:strRef>
                    <c:extLst>
                      <c:ext xmlns:c15="http://schemas.microsoft.com/office/drawing/2012/chart" uri="{02D57815-91ED-43cb-92C2-25804820EDAC}">
                        <c15:formulaRef>
                          <c15:sqref>'SK and NL'!$T$73</c15:sqref>
                        </c15:formulaRef>
                      </c:ext>
                    </c:extLst>
                    <c:strCache>
                      <c:ptCount val="1"/>
                      <c:pt idx="0">
                        <c:v>SK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NL'!$T$74:$T$78</c15:sqref>
                        </c15:formulaRef>
                      </c:ext>
                    </c:extLst>
                    <c:numCache>
                      <c:formatCode>"$"#,##0.0</c:formatCode>
                      <c:ptCount val="5"/>
                      <c:pt idx="0">
                        <c:v>11959.130587495683</c:v>
                      </c:pt>
                      <c:pt idx="1">
                        <c:v>12200.723532458866</c:v>
                      </c:pt>
                      <c:pt idx="2">
                        <c:v>12459.981730032974</c:v>
                      </c:pt>
                      <c:pt idx="3">
                        <c:v>11276.132368779963</c:v>
                      </c:pt>
                      <c:pt idx="4">
                        <c:v>10321.806280809556</c:v>
                      </c:pt>
                    </c:numCache>
                  </c:numRef>
                </c:val>
                <c:extLst xmlns:c15="http://schemas.microsoft.com/office/drawing/2012/chart">
                  <c:ext xmlns:c16="http://schemas.microsoft.com/office/drawing/2014/chart" uri="{C3380CC4-5D6E-409C-BE32-E72D297353CC}">
                    <c16:uniqueId val="{00000006-EBE7-4CB8-97C3-C85375D54643}"/>
                  </c:ext>
                </c:extLst>
              </c15:ser>
            </c15:filteredBarSeries>
            <c15:filteredBarSeries>
              <c15:ser>
                <c:idx val="5"/>
                <c:order val="4"/>
                <c:tx>
                  <c:strRef>
                    <c:extLst>
                      <c:ext xmlns:c15="http://schemas.microsoft.com/office/drawing/2012/chart" uri="{02D57815-91ED-43cb-92C2-25804820EDAC}">
                        <c15:formulaRef>
                          <c15:sqref>'SK and NL'!$U$73</c15:sqref>
                        </c15:formulaRef>
                      </c:ext>
                    </c:extLst>
                    <c:strCache>
                      <c:ptCount val="1"/>
                      <c:pt idx="0">
                        <c:v>SK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NL'!$U$74:$U$78</c15:sqref>
                        </c15:formulaRef>
                      </c:ext>
                    </c:extLst>
                    <c:numCache>
                      <c:formatCode>"$"#,##0.0</c:formatCode>
                      <c:ptCount val="5"/>
                      <c:pt idx="0">
                        <c:v>13541.407726093828</c:v>
                      </c:pt>
                      <c:pt idx="1">
                        <c:v>12881.86714814701</c:v>
                      </c:pt>
                      <c:pt idx="2">
                        <c:v>12882.460606697732</c:v>
                      </c:pt>
                      <c:pt idx="3">
                        <c:v>11224.935636236169</c:v>
                      </c:pt>
                      <c:pt idx="4">
                        <c:v>10204.685578350867</c:v>
                      </c:pt>
                    </c:numCache>
                  </c:numRef>
                </c:val>
                <c:extLst xmlns:c15="http://schemas.microsoft.com/office/drawing/2012/chart">
                  <c:ext xmlns:c16="http://schemas.microsoft.com/office/drawing/2014/chart" uri="{C3380CC4-5D6E-409C-BE32-E72D297353CC}">
                    <c16:uniqueId val="{00000007-EBE7-4CB8-97C3-C85375D54643}"/>
                  </c:ext>
                </c:extLst>
              </c15:ser>
            </c15:filteredBarSeries>
            <c15:filteredBarSeries>
              <c15:ser>
                <c:idx val="6"/>
                <c:order val="5"/>
                <c:tx>
                  <c:strRef>
                    <c:extLst>
                      <c:ext xmlns:c15="http://schemas.microsoft.com/office/drawing/2012/chart" uri="{02D57815-91ED-43cb-92C2-25804820EDAC}">
                        <c15:formulaRef>
                          <c15:sqref>'SK and NL'!$V$73</c15:sqref>
                        </c15:formulaRef>
                      </c:ext>
                    </c:extLst>
                    <c:strCache>
                      <c:ptCount val="1"/>
                      <c:pt idx="0">
                        <c:v>SK Exp/SK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NL'!$V$74:$V$78</c15:sqref>
                        </c15:formulaRef>
                      </c:ext>
                    </c:extLst>
                    <c:numCache>
                      <c:formatCode>0.0%</c:formatCode>
                      <c:ptCount val="5"/>
                      <c:pt idx="0">
                        <c:v>1.1323070374574347</c:v>
                      </c:pt>
                      <c:pt idx="1">
                        <c:v>1.055828132969002</c:v>
                      </c:pt>
                      <c:pt idx="2">
                        <c:v>1.0339068616486358</c:v>
                      </c:pt>
                      <c:pt idx="3">
                        <c:v>0.99545972582890729</c:v>
                      </c:pt>
                      <c:pt idx="4">
                        <c:v>0.98865308074261748</c:v>
                      </c:pt>
                    </c:numCache>
                  </c:numRef>
                </c:val>
                <c:extLst xmlns:c15="http://schemas.microsoft.com/office/drawing/2012/chart">
                  <c:ext xmlns:c16="http://schemas.microsoft.com/office/drawing/2014/chart" uri="{C3380CC4-5D6E-409C-BE32-E72D297353CC}">
                    <c16:uniqueId val="{00000008-EBE7-4CB8-97C3-C85375D54643}"/>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SK</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'SK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E885-41C7-AB1B-C21FABD2C834}"/>
            </c:ext>
          </c:extLst>
        </c:ser>
        <c:ser>
          <c:idx val="6"/>
          <c:order val="5"/>
          <c:tx>
            <c:strRef>
              <c:f>'SK and NL'!$V$73</c:f>
              <c:strCache>
                <c:ptCount val="1"/>
                <c:pt idx="0">
                  <c:v>SK Exp/SK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 and NL'!$P$74:$P$78</c:f>
              <c:strCache>
                <c:ptCount val="5"/>
                <c:pt idx="0">
                  <c:v>2020-21</c:v>
                </c:pt>
                <c:pt idx="1">
                  <c:v>5 year Ave</c:v>
                </c:pt>
                <c:pt idx="2">
                  <c:v>10 year Ave</c:v>
                </c:pt>
                <c:pt idx="3">
                  <c:v>20 year Ave</c:v>
                </c:pt>
                <c:pt idx="4">
                  <c:v>25 year Ave</c:v>
                </c:pt>
              </c:strCache>
            </c:strRef>
          </c:cat>
          <c:val>
            <c:numRef>
              <c:f>'SK and NL'!$V$74:$V$78</c:f>
              <c:numCache>
                <c:formatCode>0.0%</c:formatCode>
                <c:ptCount val="5"/>
                <c:pt idx="0">
                  <c:v>1.1323070374574347</c:v>
                </c:pt>
                <c:pt idx="1">
                  <c:v>1.055828132969002</c:v>
                </c:pt>
                <c:pt idx="2">
                  <c:v>1.0339068616486358</c:v>
                </c:pt>
                <c:pt idx="3">
                  <c:v>0.99545972582890729</c:v>
                </c:pt>
                <c:pt idx="4">
                  <c:v>0.98865308074261748</c:v>
                </c:pt>
              </c:numCache>
            </c:numRef>
          </c:val>
          <c:extLst>
            <c:ext xmlns:c16="http://schemas.microsoft.com/office/drawing/2014/chart" uri="{C3380CC4-5D6E-409C-BE32-E72D297353CC}">
              <c16:uniqueId val="{00000001-E885-41C7-AB1B-C21FABD2C834}"/>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'SK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'SK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E885-41C7-AB1B-C21FABD2C834}"/>
                  </c:ext>
                </c:extLst>
              </c15:ser>
            </c15:filteredBarSeries>
            <c15:filteredBarSeries>
              <c15:ser>
                <c:idx val="1"/>
                <c:order val="1"/>
                <c:tx>
                  <c:strRef>
                    <c:extLst>
                      <c:ext xmlns:c15="http://schemas.microsoft.com/office/drawing/2012/chart" uri="{02D57815-91ED-43cb-92C2-25804820EDAC}">
                        <c15:formulaRef>
                          <c15:sqref>'SK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E885-41C7-AB1B-C21FABD2C834}"/>
                  </c:ext>
                </c:extLst>
              </c15:ser>
            </c15:filteredBarSeries>
            <c15:filteredBarSeries>
              <c15:ser>
                <c:idx val="4"/>
                <c:order val="3"/>
                <c:tx>
                  <c:strRef>
                    <c:extLst>
                      <c:ext xmlns:c15="http://schemas.microsoft.com/office/drawing/2012/chart" uri="{02D57815-91ED-43cb-92C2-25804820EDAC}">
                        <c15:formulaRef>
                          <c15:sqref>'SK and NL'!$T$73</c15:sqref>
                        </c15:formulaRef>
                      </c:ext>
                    </c:extLst>
                    <c:strCache>
                      <c:ptCount val="1"/>
                      <c:pt idx="0">
                        <c:v>SK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NL'!$T$74:$T$78</c15:sqref>
                        </c15:formulaRef>
                      </c:ext>
                    </c:extLst>
                    <c:numCache>
                      <c:formatCode>"$"#,##0.0</c:formatCode>
                      <c:ptCount val="5"/>
                      <c:pt idx="0">
                        <c:v>11959.130587495683</c:v>
                      </c:pt>
                      <c:pt idx="1">
                        <c:v>12200.723532458866</c:v>
                      </c:pt>
                      <c:pt idx="2">
                        <c:v>12459.981730032974</c:v>
                      </c:pt>
                      <c:pt idx="3">
                        <c:v>11276.132368779963</c:v>
                      </c:pt>
                      <c:pt idx="4">
                        <c:v>10321.806280809556</c:v>
                      </c:pt>
                    </c:numCache>
                  </c:numRef>
                </c:val>
                <c:extLst xmlns:c15="http://schemas.microsoft.com/office/drawing/2012/chart">
                  <c:ext xmlns:c16="http://schemas.microsoft.com/office/drawing/2014/chart" uri="{C3380CC4-5D6E-409C-BE32-E72D297353CC}">
                    <c16:uniqueId val="{00000004-E885-41C7-AB1B-C21FABD2C834}"/>
                  </c:ext>
                </c:extLst>
              </c15:ser>
            </c15:filteredBarSeries>
            <c15:filteredBarSeries>
              <c15:ser>
                <c:idx val="5"/>
                <c:order val="4"/>
                <c:tx>
                  <c:strRef>
                    <c:extLst>
                      <c:ext xmlns:c15="http://schemas.microsoft.com/office/drawing/2012/chart" uri="{02D57815-91ED-43cb-92C2-25804820EDAC}">
                        <c15:formulaRef>
                          <c15:sqref>'SK and NL'!$U$73</c15:sqref>
                        </c15:formulaRef>
                      </c:ext>
                    </c:extLst>
                    <c:strCache>
                      <c:ptCount val="1"/>
                      <c:pt idx="0">
                        <c:v>SK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NL'!$U$74:$U$78</c15:sqref>
                        </c15:formulaRef>
                      </c:ext>
                    </c:extLst>
                    <c:numCache>
                      <c:formatCode>"$"#,##0.0</c:formatCode>
                      <c:ptCount val="5"/>
                      <c:pt idx="0">
                        <c:v>13541.407726093828</c:v>
                      </c:pt>
                      <c:pt idx="1">
                        <c:v>12881.86714814701</c:v>
                      </c:pt>
                      <c:pt idx="2">
                        <c:v>12882.460606697732</c:v>
                      </c:pt>
                      <c:pt idx="3">
                        <c:v>11224.935636236169</c:v>
                      </c:pt>
                      <c:pt idx="4">
                        <c:v>10204.685578350867</c:v>
                      </c:pt>
                    </c:numCache>
                  </c:numRef>
                </c:val>
                <c:extLst xmlns:c15="http://schemas.microsoft.com/office/drawing/2012/chart">
                  <c:ext xmlns:c16="http://schemas.microsoft.com/office/drawing/2014/chart" uri="{C3380CC4-5D6E-409C-BE32-E72D297353CC}">
                    <c16:uniqueId val="{00000005-E885-41C7-AB1B-C21FABD2C834}"/>
                  </c:ext>
                </c:extLst>
              </c15:ser>
            </c15:filteredBarSeries>
            <c15:filteredBarSeries>
              <c15:ser>
                <c:idx val="7"/>
                <c:order val="6"/>
                <c:tx>
                  <c:strRef>
                    <c:extLst>
                      <c:ext xmlns:c15="http://schemas.microsoft.com/office/drawing/2012/chart" uri="{02D57815-91ED-43cb-92C2-25804820EDAC}">
                        <c15:formulaRef>
                          <c15:sqref>'SK and NL'!$W$73</c15:sqref>
                        </c15:formulaRef>
                      </c:ext>
                    </c:extLst>
                    <c:strCache>
                      <c:ptCount val="1"/>
                      <c:pt idx="0">
                        <c:v>NL Rev PC/SK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NL'!$W$74:$W$78</c15:sqref>
                        </c15:formulaRef>
                      </c:ext>
                    </c:extLst>
                    <c:numCache>
                      <c:formatCode>0.0%</c:formatCode>
                      <c:ptCount val="5"/>
                      <c:pt idx="0">
                        <c:v>1.1417862766105524</c:v>
                      </c:pt>
                      <c:pt idx="1">
                        <c:v>1.2114926597388442</c:v>
                      </c:pt>
                      <c:pt idx="2">
                        <c:v>1.1523577490536738</c:v>
                      </c:pt>
                      <c:pt idx="3">
                        <c:v>1.137513845212105</c:v>
                      </c:pt>
                      <c:pt idx="4">
                        <c:v>1.1357051722730325</c:v>
                      </c:pt>
                    </c:numCache>
                  </c:numRef>
                </c:val>
                <c:extLst xmlns:c15="http://schemas.microsoft.com/office/drawing/2012/chart">
                  <c:ext xmlns:c16="http://schemas.microsoft.com/office/drawing/2014/chart" uri="{C3380CC4-5D6E-409C-BE32-E72D297353CC}">
                    <c16:uniqueId val="{00000006-E885-41C7-AB1B-C21FABD2C834}"/>
                  </c:ext>
                </c:extLst>
              </c15:ser>
            </c15:filteredBarSeries>
            <c15:filteredBarSeries>
              <c15:ser>
                <c:idx val="2"/>
                <c:order val="7"/>
                <c:tx>
                  <c:strRef>
                    <c:extLst>
                      <c:ext xmlns:c15="http://schemas.microsoft.com/office/drawing/2012/chart" uri="{02D57815-91ED-43cb-92C2-25804820EDAC}">
                        <c15:formulaRef>
                          <c15:sqref>'SK and NL'!$X$73</c15:sqref>
                        </c15:formulaRef>
                      </c:ext>
                    </c:extLst>
                    <c:strCache>
                      <c:ptCount val="1"/>
                      <c:pt idx="0">
                        <c:v>NL Exp PC/SK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'SK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'SK and NL'!$X$74:$X$78</c15:sqref>
                        </c15:formulaRef>
                      </c:ext>
                    </c:extLst>
                    <c:numCache>
                      <c:formatCode>0.0%</c:formatCode>
                      <c:ptCount val="5"/>
                      <c:pt idx="0">
                        <c:v>1.2683569768441969</c:v>
                      </c:pt>
                      <c:pt idx="1">
                        <c:v>1.2481618384934023</c:v>
                      </c:pt>
                      <c:pt idx="2">
                        <c:v>1.2063146767779993</c:v>
                      </c:pt>
                      <c:pt idx="3">
                        <c:v>1.1811983355861098</c:v>
                      </c:pt>
                      <c:pt idx="4">
                        <c:v>1.1937078924893001</c:v>
                      </c:pt>
                    </c:numCache>
                  </c:numRef>
                </c:val>
                <c:extLst xmlns:c15="http://schemas.microsoft.com/office/drawing/2012/chart">
                  <c:ext xmlns:c16="http://schemas.microsoft.com/office/drawing/2014/chart" uri="{C3380CC4-5D6E-409C-BE32-E72D297353CC}">
                    <c16:uniqueId val="{00000007-E885-41C7-AB1B-C21FABD2C834}"/>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010067771379324"/>
          <c:y val="0.14685185185185184"/>
          <c:w val="0.83934383202099738"/>
          <c:h val="0.60619568387284928"/>
        </c:manualLayout>
      </c:layout>
      <c:barChart>
        <c:barDir val="col"/>
        <c:grouping val="clustered"/>
        <c:varyColors val="0"/>
        <c:ser>
          <c:idx val="0"/>
          <c:order val="0"/>
          <c:tx>
            <c:strRef>
              <c:f>summary!$A$12</c:f>
              <c:strCache>
                <c:ptCount val="1"/>
                <c:pt idx="0">
                  <c:v>Total Revenue Per Capita (10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D206-4D51-A4FF-F88359DE458F}"/>
              </c:ext>
            </c:extLst>
          </c:dPt>
          <c:dPt>
            <c:idx val="10"/>
            <c:invertIfNegative val="0"/>
            <c:bubble3D val="0"/>
            <c:spPr>
              <a:solidFill>
                <a:srgbClr val="FF0000"/>
              </a:solidFill>
              <a:ln>
                <a:noFill/>
              </a:ln>
              <a:effectLst/>
            </c:spPr>
            <c:extLst>
              <c:ext xmlns:c16="http://schemas.microsoft.com/office/drawing/2014/chart" uri="{C3380CC4-5D6E-409C-BE32-E72D297353CC}">
                <c16:uniqueId val="{00000007-D206-4D51-A4FF-F88359DE458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summary!$B$11:$L$11</c:f>
              <c:strCache>
                <c:ptCount val="11"/>
                <c:pt idx="0">
                  <c:v>ON</c:v>
                </c:pt>
                <c:pt idx="1">
                  <c:v>BC</c:v>
                </c:pt>
                <c:pt idx="2">
                  <c:v>NS</c:v>
                </c:pt>
                <c:pt idx="3">
                  <c:v>ROC</c:v>
                </c:pt>
                <c:pt idx="4">
                  <c:v>AB</c:v>
                </c:pt>
                <c:pt idx="5">
                  <c:v>NB</c:v>
                </c:pt>
                <c:pt idx="6">
                  <c:v>MN</c:v>
                </c:pt>
                <c:pt idx="7">
                  <c:v>QU</c:v>
                </c:pt>
                <c:pt idx="8">
                  <c:v>PE</c:v>
                </c:pt>
                <c:pt idx="9">
                  <c:v>SK</c:v>
                </c:pt>
                <c:pt idx="10">
                  <c:v>NL</c:v>
                </c:pt>
              </c:strCache>
            </c:strRef>
          </c:cat>
          <c:val>
            <c:numRef>
              <c:f>summary!$B$12:$L$12</c:f>
              <c:numCache>
                <c:formatCode>"$"#,##0</c:formatCode>
                <c:ptCount val="11"/>
                <c:pt idx="0">
                  <c:v>9836.7901343039703</c:v>
                </c:pt>
                <c:pt idx="1">
                  <c:v>10473.846078945286</c:v>
                </c:pt>
                <c:pt idx="2">
                  <c:v>10745.366356027851</c:v>
                </c:pt>
                <c:pt idx="3">
                  <c:v>10896.199698573329</c:v>
                </c:pt>
                <c:pt idx="4">
                  <c:v>11147.767227076141</c:v>
                </c:pt>
                <c:pt idx="5">
                  <c:v>11523.471358596285</c:v>
                </c:pt>
                <c:pt idx="6">
                  <c:v>11883.372557160446</c:v>
                </c:pt>
                <c:pt idx="7">
                  <c:v>12369.772567342821</c:v>
                </c:pt>
                <c:pt idx="8">
                  <c:v>12446.436651260652</c:v>
                </c:pt>
                <c:pt idx="9">
                  <c:v>12459.981730032974</c:v>
                </c:pt>
                <c:pt idx="10">
                  <c:v>14370.572360493345</c:v>
                </c:pt>
              </c:numCache>
            </c:numRef>
          </c:val>
          <c:extLst>
            <c:ext xmlns:c16="http://schemas.microsoft.com/office/drawing/2014/chart" uri="{C3380CC4-5D6E-409C-BE32-E72D297353CC}">
              <c16:uniqueId val="{00000004-D206-4D51-A4FF-F88359DE458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 Expressed as a Percentga eof CDN</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summary!$A$19</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677A-4209-9258-FD046F5ABD7E}"/>
              </c:ext>
            </c:extLst>
          </c:dPt>
          <c:dPt>
            <c:idx val="10"/>
            <c:invertIfNegative val="0"/>
            <c:bubble3D val="0"/>
            <c:spPr>
              <a:solidFill>
                <a:srgbClr val="FF0000"/>
              </a:solidFill>
              <a:ln>
                <a:noFill/>
              </a:ln>
              <a:effectLst/>
            </c:spPr>
            <c:extLst>
              <c:ext xmlns:c16="http://schemas.microsoft.com/office/drawing/2014/chart" uri="{C3380CC4-5D6E-409C-BE32-E72D297353CC}">
                <c16:uniqueId val="{00000007-677A-4209-9258-FD046F5ABD7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summary!$B$17:$L$17</c:f>
              <c:strCache>
                <c:ptCount val="11"/>
                <c:pt idx="0">
                  <c:v>ON</c:v>
                </c:pt>
                <c:pt idx="1">
                  <c:v>NS</c:v>
                </c:pt>
                <c:pt idx="2">
                  <c:v>BC</c:v>
                </c:pt>
                <c:pt idx="3">
                  <c:v>ROC</c:v>
                </c:pt>
                <c:pt idx="4">
                  <c:v>NB</c:v>
                </c:pt>
                <c:pt idx="5">
                  <c:v>MN</c:v>
                </c:pt>
                <c:pt idx="6">
                  <c:v>AB</c:v>
                </c:pt>
                <c:pt idx="7">
                  <c:v>QU</c:v>
                </c:pt>
                <c:pt idx="8">
                  <c:v>PE</c:v>
                </c:pt>
                <c:pt idx="9">
                  <c:v>SK</c:v>
                </c:pt>
                <c:pt idx="10">
                  <c:v>NL</c:v>
                </c:pt>
              </c:strCache>
            </c:strRef>
          </c:cat>
          <c:val>
            <c:numRef>
              <c:f>summary!$B$19:$L$19</c:f>
              <c:numCache>
                <c:formatCode>0%</c:formatCode>
                <c:ptCount val="11"/>
                <c:pt idx="0">
                  <c:v>0.83518774333775547</c:v>
                </c:pt>
                <c:pt idx="1">
                  <c:v>0.87938163714448914</c:v>
                </c:pt>
                <c:pt idx="2">
                  <c:v>0.90523187196556387</c:v>
                </c:pt>
                <c:pt idx="3">
                  <c:v>0.92127180484569815</c:v>
                </c:pt>
                <c:pt idx="4">
                  <c:v>0.96320947526832013</c:v>
                </c:pt>
                <c:pt idx="5">
                  <c:v>0.97502226071333231</c:v>
                </c:pt>
                <c:pt idx="6">
                  <c:v>1.0036875604371742</c:v>
                </c:pt>
                <c:pt idx="7">
                  <c:v>1.0081463308713547</c:v>
                </c:pt>
                <c:pt idx="8">
                  <c:v>1.0143787520308793</c:v>
                </c:pt>
                <c:pt idx="9">
                  <c:v>1.0718531383281875</c:v>
                </c:pt>
                <c:pt idx="10">
                  <c:v>1.2251091257225499</c:v>
                </c:pt>
              </c:numCache>
            </c:numRef>
          </c:val>
          <c:extLst>
            <c:ext xmlns:c16="http://schemas.microsoft.com/office/drawing/2014/chart" uri="{C3380CC4-5D6E-409C-BE32-E72D297353CC}">
              <c16:uniqueId val="{00000006-677A-4209-9258-FD046F5ABD7E}"/>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SK</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'SK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7.407407407407407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722222222222221E-2"/>
                      <c:h val="6.8356663750364532E-2"/>
                    </c:manualLayout>
                  </c15:layout>
                </c:ext>
                <c:ext xmlns:c16="http://schemas.microsoft.com/office/drawing/2014/chart" uri="{C3380CC4-5D6E-409C-BE32-E72D297353CC}">
                  <c16:uniqueId val="{00000003-FD73-42C9-9428-B127E427DB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'SK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BA60-47DC-AB52-7F8B8D4E532C}"/>
            </c:ext>
          </c:extLst>
        </c:ser>
        <c:ser>
          <c:idx val="1"/>
          <c:order val="1"/>
          <c:tx>
            <c:strRef>
              <c:f>'SK and NL'!$BW$18</c:f>
              <c:strCache>
                <c:ptCount val="1"/>
                <c:pt idx="0">
                  <c:v>SK Federal Transfers/GDP</c:v>
                </c:pt>
              </c:strCache>
            </c:strRef>
          </c:tx>
          <c:spPr>
            <a:ln w="28575" cap="rnd">
              <a:solidFill>
                <a:srgbClr val="0070C0"/>
              </a:solidFill>
              <a:round/>
            </a:ln>
            <a:effectLst/>
          </c:spPr>
          <c:marker>
            <c:symbol val="none"/>
          </c:marker>
          <c:dLbls>
            <c:dLbl>
              <c:idx val="30"/>
              <c:layout>
                <c:manualLayout>
                  <c:x val="0"/>
                  <c:y val="0.138888888888888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73-42C9-9428-B127E427DB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'SK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'SK and NL'!$BW$19:$BW$49</c:f>
              <c:numCache>
                <c:formatCode>"$"#,##0</c:formatCode>
                <c:ptCount val="31"/>
                <c:pt idx="0">
                  <c:v>1535.1925670345245</c:v>
                </c:pt>
                <c:pt idx="1">
                  <c:v>1298.7933735774845</c:v>
                </c:pt>
                <c:pt idx="2">
                  <c:v>1134.9588394364514</c:v>
                </c:pt>
                <c:pt idx="3">
                  <c:v>1477.8140828284834</c:v>
                </c:pt>
                <c:pt idx="4">
                  <c:v>1497.4162395067228</c:v>
                </c:pt>
                <c:pt idx="5">
                  <c:v>1031.0652769163873</c:v>
                </c:pt>
                <c:pt idx="6">
                  <c:v>836.78216194200866</c:v>
                </c:pt>
                <c:pt idx="7">
                  <c:v>663.54619599922194</c:v>
                </c:pt>
                <c:pt idx="8">
                  <c:v>1068.914572627225</c:v>
                </c:pt>
                <c:pt idx="9">
                  <c:v>1531.3339063442561</c:v>
                </c:pt>
                <c:pt idx="10">
                  <c:v>1021.0983906745472</c:v>
                </c:pt>
                <c:pt idx="11">
                  <c:v>1517.5173133621065</c:v>
                </c:pt>
                <c:pt idx="12">
                  <c:v>1418.3700903677309</c:v>
                </c:pt>
                <c:pt idx="13">
                  <c:v>1295.0590658058611</c:v>
                </c:pt>
                <c:pt idx="14">
                  <c:v>2000.5785551562601</c:v>
                </c:pt>
                <c:pt idx="15">
                  <c:v>1468.0616352112634</c:v>
                </c:pt>
                <c:pt idx="16">
                  <c:v>1564.1306779589277</c:v>
                </c:pt>
                <c:pt idx="17">
                  <c:v>1803.6371511145176</c:v>
                </c:pt>
                <c:pt idx="18">
                  <c:v>1932.6679418801468</c:v>
                </c:pt>
                <c:pt idx="19">
                  <c:v>1935.7188277337643</c:v>
                </c:pt>
                <c:pt idx="20">
                  <c:v>2001.9050336448151</c:v>
                </c:pt>
                <c:pt idx="21">
                  <c:v>2076.7703631737827</c:v>
                </c:pt>
                <c:pt idx="22">
                  <c:v>2131.3376021391909</c:v>
                </c:pt>
                <c:pt idx="23">
                  <c:v>1830.3342158260359</c:v>
                </c:pt>
                <c:pt idx="24">
                  <c:v>1963.2156296541525</c:v>
                </c:pt>
                <c:pt idx="25">
                  <c:v>1905.5730893338637</c:v>
                </c:pt>
                <c:pt idx="26">
                  <c:v>2572.5795498472908</c:v>
                </c:pt>
                <c:pt idx="27">
                  <c:v>2079.3899950598188</c:v>
                </c:pt>
                <c:pt idx="28">
                  <c:v>2159.7850515636956</c:v>
                </c:pt>
                <c:pt idx="29">
                  <c:v>2209.1577085085582</c:v>
                </c:pt>
                <c:pt idx="30">
                  <c:v>2731.273347071854</c:v>
                </c:pt>
              </c:numCache>
            </c:numRef>
          </c:val>
          <c:smooth val="0"/>
          <c:extLst>
            <c:ext xmlns:c16="http://schemas.microsoft.com/office/drawing/2014/chart" uri="{C3380CC4-5D6E-409C-BE32-E72D297353CC}">
              <c16:uniqueId val="{00000001-BA60-47DC-AB52-7F8B8D4E532C}"/>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AB</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'AB and NL'!$N$18</c:f>
              <c:strCache>
                <c:ptCount val="1"/>
                <c:pt idx="0">
                  <c:v>AB Rev PC</c:v>
                </c:pt>
              </c:strCache>
            </c:strRef>
          </c:tx>
          <c:spPr>
            <a:ln w="28575" cap="rnd">
              <a:solidFill>
                <a:srgbClr val="0070C0"/>
              </a:solidFill>
              <a:round/>
            </a:ln>
            <a:effectLst/>
          </c:spPr>
          <c:marker>
            <c:symbol val="none"/>
          </c:marker>
          <c:dLbls>
            <c:dLbl>
              <c:idx val="26"/>
              <c:layout>
                <c:manualLayout>
                  <c:x val="-1.9089544758608658E-16"/>
                  <c:y val="6.00184672206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B3-49BA-9B67-126865754DF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NL'!$N$23:$N$49</c:f>
              <c:numCache>
                <c:formatCode>"$"#,##0.0</c:formatCode>
                <c:ptCount val="27"/>
                <c:pt idx="0">
                  <c:v>5985.323294105101</c:v>
                </c:pt>
                <c:pt idx="1">
                  <c:v>5673.7583465318758</c:v>
                </c:pt>
                <c:pt idx="2">
                  <c:v>6000.433132394015</c:v>
                </c:pt>
                <c:pt idx="3">
                  <c:v>6273.8352024561036</c:v>
                </c:pt>
                <c:pt idx="4">
                  <c:v>5801.5236631384041</c:v>
                </c:pt>
                <c:pt idx="5">
                  <c:v>6808.3633511385542</c:v>
                </c:pt>
                <c:pt idx="6">
                  <c:v>8497.109711144205</c:v>
                </c:pt>
                <c:pt idx="7">
                  <c:v>7169.84883345258</c:v>
                </c:pt>
                <c:pt idx="8">
                  <c:v>7244.2781327139483</c:v>
                </c:pt>
                <c:pt idx="9">
                  <c:v>8133.2716695592508</c:v>
                </c:pt>
                <c:pt idx="10">
                  <c:v>9130.1626396103984</c:v>
                </c:pt>
                <c:pt idx="11">
                  <c:v>10804.00693874528</c:v>
                </c:pt>
                <c:pt idx="12">
                  <c:v>11269.491877647521</c:v>
                </c:pt>
                <c:pt idx="13">
                  <c:v>10906.278288381633</c:v>
                </c:pt>
                <c:pt idx="14">
                  <c:v>10936.507075704547</c:v>
                </c:pt>
                <c:pt idx="15">
                  <c:v>10739.60640288419</c:v>
                </c:pt>
                <c:pt idx="16">
                  <c:v>10442.126650972399</c:v>
                </c:pt>
                <c:pt idx="17">
                  <c:v>11449.291077943039</c:v>
                </c:pt>
                <c:pt idx="18">
                  <c:v>10962.815225387843</c:v>
                </c:pt>
                <c:pt idx="19">
                  <c:v>12364.836978951713</c:v>
                </c:pt>
                <c:pt idx="20">
                  <c:v>12043.814453064149</c:v>
                </c:pt>
                <c:pt idx="21">
                  <c:v>10201.968772434027</c:v>
                </c:pt>
                <c:pt idx="22">
                  <c:v>9983.2970444549774</c:v>
                </c:pt>
                <c:pt idx="23">
                  <c:v>11034.419362530429</c:v>
                </c:pt>
                <c:pt idx="24">
                  <c:v>11532.998702968051</c:v>
                </c:pt>
                <c:pt idx="25">
                  <c:v>10597.71730891713</c:v>
                </c:pt>
                <c:pt idx="26">
                  <c:v>11306.513344110057</c:v>
                </c:pt>
              </c:numCache>
            </c:numRef>
          </c:val>
          <c:smooth val="0"/>
          <c:extLst>
            <c:ext xmlns:c16="http://schemas.microsoft.com/office/drawing/2014/chart" uri="{C3380CC4-5D6E-409C-BE32-E72D297353CC}">
              <c16:uniqueId val="{00000000-57BF-43BB-A2EB-F11ADE620A65}"/>
            </c:ext>
          </c:extLst>
        </c:ser>
        <c:ser>
          <c:idx val="3"/>
          <c:order val="1"/>
          <c:tx>
            <c:strRef>
              <c:f>'AB and NL'!$O$18</c:f>
              <c:strCache>
                <c:ptCount val="1"/>
                <c:pt idx="0">
                  <c:v>AB Expend PC</c:v>
                </c:pt>
              </c:strCache>
            </c:strRef>
          </c:tx>
          <c:spPr>
            <a:ln w="28575" cap="rnd">
              <a:solidFill>
                <a:srgbClr val="00B050"/>
              </a:solidFill>
              <a:prstDash val="sysDash"/>
              <a:round/>
            </a:ln>
            <a:effectLst/>
          </c:spPr>
          <c:marker>
            <c:symbol val="none"/>
          </c:marker>
          <c:dLbls>
            <c:dLbl>
              <c:idx val="26"/>
              <c:layout>
                <c:manualLayout>
                  <c:x val="-2.6031498112716388E-3"/>
                  <c:y val="-6.001846722068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B3-49BA-9B67-126865754DF6}"/>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NL'!$O$23:$O$49</c:f>
              <c:numCache>
                <c:formatCode>"$"#,##0.0</c:formatCode>
                <c:ptCount val="27"/>
                <c:pt idx="0">
                  <c:v>5743.8959996386002</c:v>
                </c:pt>
                <c:pt idx="1">
                  <c:v>5252.8433702599978</c:v>
                </c:pt>
                <c:pt idx="2">
                  <c:v>4969.8518953866351</c:v>
                </c:pt>
                <c:pt idx="3">
                  <c:v>5302.0515589529905</c:v>
                </c:pt>
                <c:pt idx="4">
                  <c:v>5397.6004685647031</c:v>
                </c:pt>
                <c:pt idx="5">
                  <c:v>5834.3369372762209</c:v>
                </c:pt>
                <c:pt idx="6">
                  <c:v>6314.4972468525712</c:v>
                </c:pt>
                <c:pt idx="7">
                  <c:v>6825.8425864037736</c:v>
                </c:pt>
                <c:pt idx="8">
                  <c:v>6612.2978190445683</c:v>
                </c:pt>
                <c:pt idx="9">
                  <c:v>6875.2804088911453</c:v>
                </c:pt>
                <c:pt idx="10">
                  <c:v>7512.6907315277631</c:v>
                </c:pt>
                <c:pt idx="11">
                  <c:v>8186.0214749469988</c:v>
                </c:pt>
                <c:pt idx="12">
                  <c:v>8670.5261444203043</c:v>
                </c:pt>
                <c:pt idx="13">
                  <c:v>10209.927004058873</c:v>
                </c:pt>
                <c:pt idx="14">
                  <c:v>11195.423492423706</c:v>
                </c:pt>
                <c:pt idx="15">
                  <c:v>10868.986152017944</c:v>
                </c:pt>
                <c:pt idx="16">
                  <c:v>11048.142929823476</c:v>
                </c:pt>
                <c:pt idx="17">
                  <c:v>11479.368717829788</c:v>
                </c:pt>
                <c:pt idx="18">
                  <c:v>11761.371176484989</c:v>
                </c:pt>
                <c:pt idx="19">
                  <c:v>12440.375692542428</c:v>
                </c:pt>
                <c:pt idx="20">
                  <c:v>11772.420319656043</c:v>
                </c:pt>
                <c:pt idx="21">
                  <c:v>11744.029422191647</c:v>
                </c:pt>
                <c:pt idx="22">
                  <c:v>12528.869014459529</c:v>
                </c:pt>
                <c:pt idx="23">
                  <c:v>12906.269379352116</c:v>
                </c:pt>
                <c:pt idx="24">
                  <c:v>13094.32272248751</c:v>
                </c:pt>
                <c:pt idx="25">
                  <c:v>13383.790793210161</c:v>
                </c:pt>
                <c:pt idx="26">
                  <c:v>12959.657846579144</c:v>
                </c:pt>
              </c:numCache>
            </c:numRef>
          </c:val>
          <c:smooth val="0"/>
          <c:extLst>
            <c:ext xmlns:c16="http://schemas.microsoft.com/office/drawing/2014/chart" uri="{C3380CC4-5D6E-409C-BE32-E72D297353CC}">
              <c16:uniqueId val="{00000001-57BF-43BB-A2EB-F11ADE620A65}"/>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AB</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'AB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5.0600885515496522E-3"/>
                  <c:y val="-6.9252077562326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AE-4A65-BB35-8E11A2B7B20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E61E-4873-8BC4-EA6156DAB034}"/>
            </c:ext>
          </c:extLst>
        </c:ser>
        <c:ser>
          <c:idx val="3"/>
          <c:order val="1"/>
          <c:tx>
            <c:strRef>
              <c:f>'AB and NL'!$O$18</c:f>
              <c:strCache>
                <c:ptCount val="1"/>
                <c:pt idx="0">
                  <c:v>AB Expend PC</c:v>
                </c:pt>
              </c:strCache>
            </c:strRef>
          </c:tx>
          <c:spPr>
            <a:ln w="28575" cap="rnd">
              <a:solidFill>
                <a:srgbClr val="0070C0"/>
              </a:solidFill>
              <a:prstDash val="sysDash"/>
              <a:round/>
            </a:ln>
            <a:effectLst/>
          </c:spPr>
          <c:marker>
            <c:symbol val="none"/>
          </c:marker>
          <c:dLbls>
            <c:dLbl>
              <c:idx val="26"/>
              <c:layout>
                <c:manualLayout>
                  <c:x val="0"/>
                  <c:y val="2.7700831024930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AE-4A65-BB35-8E11A2B7B20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NL'!$O$23:$O$49</c:f>
              <c:numCache>
                <c:formatCode>"$"#,##0.0</c:formatCode>
                <c:ptCount val="27"/>
                <c:pt idx="0">
                  <c:v>5743.8959996386002</c:v>
                </c:pt>
                <c:pt idx="1">
                  <c:v>5252.8433702599978</c:v>
                </c:pt>
                <c:pt idx="2">
                  <c:v>4969.8518953866351</c:v>
                </c:pt>
                <c:pt idx="3">
                  <c:v>5302.0515589529905</c:v>
                </c:pt>
                <c:pt idx="4">
                  <c:v>5397.6004685647031</c:v>
                </c:pt>
                <c:pt idx="5">
                  <c:v>5834.3369372762209</c:v>
                </c:pt>
                <c:pt idx="6">
                  <c:v>6314.4972468525712</c:v>
                </c:pt>
                <c:pt idx="7">
                  <c:v>6825.8425864037736</c:v>
                </c:pt>
                <c:pt idx="8">
                  <c:v>6612.2978190445683</c:v>
                </c:pt>
                <c:pt idx="9">
                  <c:v>6875.2804088911453</c:v>
                </c:pt>
                <c:pt idx="10">
                  <c:v>7512.6907315277631</c:v>
                </c:pt>
                <c:pt idx="11">
                  <c:v>8186.0214749469988</c:v>
                </c:pt>
                <c:pt idx="12">
                  <c:v>8670.5261444203043</c:v>
                </c:pt>
                <c:pt idx="13">
                  <c:v>10209.927004058873</c:v>
                </c:pt>
                <c:pt idx="14">
                  <c:v>11195.423492423706</c:v>
                </c:pt>
                <c:pt idx="15">
                  <c:v>10868.986152017944</c:v>
                </c:pt>
                <c:pt idx="16">
                  <c:v>11048.142929823476</c:v>
                </c:pt>
                <c:pt idx="17">
                  <c:v>11479.368717829788</c:v>
                </c:pt>
                <c:pt idx="18">
                  <c:v>11761.371176484989</c:v>
                </c:pt>
                <c:pt idx="19">
                  <c:v>12440.375692542428</c:v>
                </c:pt>
                <c:pt idx="20">
                  <c:v>11772.420319656043</c:v>
                </c:pt>
                <c:pt idx="21">
                  <c:v>11744.029422191647</c:v>
                </c:pt>
                <c:pt idx="22">
                  <c:v>12528.869014459529</c:v>
                </c:pt>
                <c:pt idx="23">
                  <c:v>12906.269379352116</c:v>
                </c:pt>
                <c:pt idx="24">
                  <c:v>13094.32272248751</c:v>
                </c:pt>
                <c:pt idx="25">
                  <c:v>13383.790793210161</c:v>
                </c:pt>
                <c:pt idx="26">
                  <c:v>12959.657846579144</c:v>
                </c:pt>
              </c:numCache>
            </c:numRef>
          </c:val>
          <c:smooth val="0"/>
          <c:extLst>
            <c:ext xmlns:c16="http://schemas.microsoft.com/office/drawing/2014/chart" uri="{C3380CC4-5D6E-409C-BE32-E72D297353CC}">
              <c16:uniqueId val="{00000001-E61E-4873-8BC4-EA6156DAB034}"/>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AB</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'AB and NL'!$L$18</c:f>
              <c:strCache>
                <c:ptCount val="1"/>
                <c:pt idx="0">
                  <c:v>NL Rev PC</c:v>
                </c:pt>
              </c:strCache>
            </c:strRef>
          </c:tx>
          <c:spPr>
            <a:ln w="28575" cap="rnd">
              <a:solidFill>
                <a:srgbClr val="FF0000"/>
              </a:solidFill>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22-4259-9B29-005A06D15856}"/>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B8F6-4E06-BFC1-A332BE969C73}"/>
            </c:ext>
          </c:extLst>
        </c:ser>
        <c:ser>
          <c:idx val="1"/>
          <c:order val="1"/>
          <c:tx>
            <c:strRef>
              <c:f>'AB and NL'!$N$18</c:f>
              <c:strCache>
                <c:ptCount val="1"/>
                <c:pt idx="0">
                  <c:v>AB Rev PC</c:v>
                </c:pt>
              </c:strCache>
            </c:strRef>
          </c:tx>
          <c:spPr>
            <a:ln w="28575" cap="rnd">
              <a:solidFill>
                <a:srgbClr val="0070C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22-4259-9B29-005A06D1585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NL'!$N$23:$N$49</c:f>
              <c:numCache>
                <c:formatCode>"$"#,##0.0</c:formatCode>
                <c:ptCount val="27"/>
                <c:pt idx="0">
                  <c:v>5985.323294105101</c:v>
                </c:pt>
                <c:pt idx="1">
                  <c:v>5673.7583465318758</c:v>
                </c:pt>
                <c:pt idx="2">
                  <c:v>6000.433132394015</c:v>
                </c:pt>
                <c:pt idx="3">
                  <c:v>6273.8352024561036</c:v>
                </c:pt>
                <c:pt idx="4">
                  <c:v>5801.5236631384041</c:v>
                </c:pt>
                <c:pt idx="5">
                  <c:v>6808.3633511385542</c:v>
                </c:pt>
                <c:pt idx="6">
                  <c:v>8497.109711144205</c:v>
                </c:pt>
                <c:pt idx="7">
                  <c:v>7169.84883345258</c:v>
                </c:pt>
                <c:pt idx="8">
                  <c:v>7244.2781327139483</c:v>
                </c:pt>
                <c:pt idx="9">
                  <c:v>8133.2716695592508</c:v>
                </c:pt>
                <c:pt idx="10">
                  <c:v>9130.1626396103984</c:v>
                </c:pt>
                <c:pt idx="11">
                  <c:v>10804.00693874528</c:v>
                </c:pt>
                <c:pt idx="12">
                  <c:v>11269.491877647521</c:v>
                </c:pt>
                <c:pt idx="13">
                  <c:v>10906.278288381633</c:v>
                </c:pt>
                <c:pt idx="14">
                  <c:v>10936.507075704547</c:v>
                </c:pt>
                <c:pt idx="15">
                  <c:v>10739.60640288419</c:v>
                </c:pt>
                <c:pt idx="16">
                  <c:v>10442.126650972399</c:v>
                </c:pt>
                <c:pt idx="17">
                  <c:v>11449.291077943039</c:v>
                </c:pt>
                <c:pt idx="18">
                  <c:v>10962.815225387843</c:v>
                </c:pt>
                <c:pt idx="19">
                  <c:v>12364.836978951713</c:v>
                </c:pt>
                <c:pt idx="20">
                  <c:v>12043.814453064149</c:v>
                </c:pt>
                <c:pt idx="21">
                  <c:v>10201.968772434027</c:v>
                </c:pt>
                <c:pt idx="22">
                  <c:v>9983.2970444549774</c:v>
                </c:pt>
                <c:pt idx="23">
                  <c:v>11034.419362530429</c:v>
                </c:pt>
                <c:pt idx="24">
                  <c:v>11532.998702968051</c:v>
                </c:pt>
                <c:pt idx="25">
                  <c:v>10597.71730891713</c:v>
                </c:pt>
                <c:pt idx="26">
                  <c:v>11306.513344110057</c:v>
                </c:pt>
              </c:numCache>
            </c:numRef>
          </c:val>
          <c:smooth val="0"/>
          <c:extLst>
            <c:ext xmlns:c16="http://schemas.microsoft.com/office/drawing/2014/chart" uri="{C3380CC4-5D6E-409C-BE32-E72D297353CC}">
              <c16:uniqueId val="{00000001-B8F6-4E06-BFC1-A332BE969C73}"/>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'AB and NL'!$L$18</c:f>
              <c:strCache>
                <c:ptCount val="1"/>
                <c:pt idx="0">
                  <c:v>NL Rev PC</c:v>
                </c:pt>
              </c:strCache>
            </c:strRef>
          </c:tx>
          <c:spPr>
            <a:ln w="28575" cap="rnd">
              <a:solidFill>
                <a:srgbClr val="FF0000"/>
              </a:solidFill>
              <a:round/>
            </a:ln>
            <a:effectLst/>
          </c:spPr>
          <c:marker>
            <c:symbol val="none"/>
          </c:marker>
          <c:dLbls>
            <c:dLbl>
              <c:idx val="26"/>
              <c:layout>
                <c:manualLayout>
                  <c:x val="-5.2680100092190171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4D-467A-9DE9-2ED5A2D387EC}"/>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EE95-49CB-A63A-EC9D445DECD8}"/>
            </c:ext>
          </c:extLst>
        </c:ser>
        <c:ser>
          <c:idx val="2"/>
          <c:order val="1"/>
          <c:tx>
            <c:strRef>
              <c:f>'AB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4D-467A-9DE9-2ED5A2D387EC}"/>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EE95-49CB-A63A-EC9D445DECD8}"/>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AB</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'AB and NL'!$G$18</c:f>
              <c:strCache>
                <c:ptCount val="1"/>
                <c:pt idx="0">
                  <c:v>NL Net Debt PC</c:v>
                </c:pt>
              </c:strCache>
            </c:strRef>
          </c:tx>
          <c:spPr>
            <a:ln w="28575" cap="rnd">
              <a:solidFill>
                <a:srgbClr val="FF0000"/>
              </a:solidFill>
              <a:round/>
            </a:ln>
            <a:effectLst/>
          </c:spPr>
          <c:marker>
            <c:symbol val="none"/>
          </c:marker>
          <c:dLbls>
            <c:dLbl>
              <c:idx val="26"/>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B-490C-A1A3-5249E55E1A18}"/>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E9DA-4803-9878-1DE352A09835}"/>
            </c:ext>
          </c:extLst>
        </c:ser>
        <c:ser>
          <c:idx val="1"/>
          <c:order val="1"/>
          <c:tx>
            <c:strRef>
              <c:f>'AB and NL'!$Y$18</c:f>
              <c:strCache>
                <c:ptCount val="1"/>
                <c:pt idx="0">
                  <c:v>AB Net Debt PC</c:v>
                </c:pt>
              </c:strCache>
            </c:strRef>
          </c:tx>
          <c:spPr>
            <a:ln w="28575" cap="rnd">
              <a:solidFill>
                <a:srgbClr val="0070C0"/>
              </a:solidFill>
              <a:round/>
            </a:ln>
            <a:effectLst/>
          </c:spPr>
          <c:marker>
            <c:symbol val="none"/>
          </c:marker>
          <c:dLbls>
            <c:dLbl>
              <c:idx val="26"/>
              <c:layout>
                <c:manualLayout>
                  <c:x val="-2.0370135052831988E-16"/>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BB-490C-A1A3-5249E55E1A18}"/>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NL'!$Y$23:$Y$49</c:f>
              <c:numCache>
                <c:formatCode>"$"#,##0.0</c:formatCode>
                <c:ptCount val="27"/>
                <c:pt idx="0">
                  <c:v>4705.2402312666118</c:v>
                </c:pt>
                <c:pt idx="1">
                  <c:v>4244.6221803542048</c:v>
                </c:pt>
                <c:pt idx="2">
                  <c:v>3138.2279696144296</c:v>
                </c:pt>
                <c:pt idx="3">
                  <c:v>2112.8343289109521</c:v>
                </c:pt>
                <c:pt idx="4">
                  <c:v>1681.9210049029582</c:v>
                </c:pt>
                <c:pt idx="5">
                  <c:v>702.40986868931805</c:v>
                </c:pt>
                <c:pt idx="6">
                  <c:v>-1431.3304249586745</c:v>
                </c:pt>
                <c:pt idx="7">
                  <c:v>-1649.0717717368129</c:v>
                </c:pt>
                <c:pt idx="8">
                  <c:v>-2163.8213167567164</c:v>
                </c:pt>
                <c:pt idx="9">
                  <c:v>-3314.008945436357</c:v>
                </c:pt>
                <c:pt idx="10">
                  <c:v>-5545.0444928293009</c:v>
                </c:pt>
                <c:pt idx="11">
                  <c:v>-7834.0866765132141</c:v>
                </c:pt>
                <c:pt idx="12">
                  <c:v>-9976.4392006572834</c:v>
                </c:pt>
                <c:pt idx="13">
                  <c:v>-9973.1618759197063</c:v>
                </c:pt>
                <c:pt idx="14">
                  <c:v>-8816.2291368572114</c:v>
                </c:pt>
                <c:pt idx="15">
                  <c:v>-7424.9298468208999</c:v>
                </c:pt>
                <c:pt idx="16">
                  <c:v>-5801.0921688604622</c:v>
                </c:pt>
                <c:pt idx="17">
                  <c:v>-5010.5654306075867</c:v>
                </c:pt>
                <c:pt idx="18">
                  <c:v>-3724.7906657338585</c:v>
                </c:pt>
                <c:pt idx="19">
                  <c:v>-3259.6705811728511</c:v>
                </c:pt>
                <c:pt idx="20">
                  <c:v>-3177.3802847618158</c:v>
                </c:pt>
                <c:pt idx="21">
                  <c:v>-938.11482247750882</c:v>
                </c:pt>
                <c:pt idx="22">
                  <c:v>2101.0882886693721</c:v>
                </c:pt>
                <c:pt idx="23">
                  <c:v>4513.1580113920845</c:v>
                </c:pt>
                <c:pt idx="24">
                  <c:v>6392.5644589980866</c:v>
                </c:pt>
                <c:pt idx="25">
                  <c:v>9203.7634918909953</c:v>
                </c:pt>
                <c:pt idx="26">
                  <c:v>9860.0684415392934</c:v>
                </c:pt>
              </c:numCache>
            </c:numRef>
          </c:val>
          <c:smooth val="0"/>
          <c:extLst>
            <c:ext xmlns:c16="http://schemas.microsoft.com/office/drawing/2014/chart" uri="{C3380CC4-5D6E-409C-BE32-E72D297353CC}">
              <c16:uniqueId val="{00000001-E9DA-4803-9878-1DE352A09835}"/>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AB</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'AB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47-4154-A725-1578B6AED489}"/>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3568-40BA-8119-D420FEC2FCE6}"/>
            </c:ext>
          </c:extLst>
        </c:ser>
        <c:ser>
          <c:idx val="1"/>
          <c:order val="1"/>
          <c:tx>
            <c:strRef>
              <c:f>'AB and NL'!$X$18</c:f>
              <c:strCache>
                <c:ptCount val="1"/>
                <c:pt idx="0">
                  <c:v>AB Deficit PC</c:v>
                </c:pt>
              </c:strCache>
            </c:strRef>
          </c:tx>
          <c:spPr>
            <a:ln w="28575" cap="rnd">
              <a:solidFill>
                <a:srgbClr val="0070C0"/>
              </a:solidFill>
              <a:round/>
            </a:ln>
            <a:effectLst/>
          </c:spPr>
          <c:marker>
            <c:symbol val="none"/>
          </c:marker>
          <c:dLbls>
            <c:dLbl>
              <c:idx val="26"/>
              <c:layout>
                <c:manualLayout>
                  <c:x val="-4.1753653444676513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47-4154-A725-1578B6AED489}"/>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NL'!$X$23:$X$49</c:f>
              <c:numCache>
                <c:formatCode>"$"#,##0.0</c:formatCode>
                <c:ptCount val="27"/>
                <c:pt idx="0">
                  <c:v>241.42729446650119</c:v>
                </c:pt>
                <c:pt idx="1">
                  <c:v>420.91497627187817</c:v>
                </c:pt>
                <c:pt idx="2">
                  <c:v>1030.5812370073795</c:v>
                </c:pt>
                <c:pt idx="3">
                  <c:v>971.78364350311392</c:v>
                </c:pt>
                <c:pt idx="4">
                  <c:v>403.92319457370064</c:v>
                </c:pt>
                <c:pt idx="5">
                  <c:v>974.02641386233313</c:v>
                </c:pt>
                <c:pt idx="6">
                  <c:v>2182.6124642916348</c:v>
                </c:pt>
                <c:pt idx="7">
                  <c:v>344.00624704880573</c:v>
                </c:pt>
                <c:pt idx="8">
                  <c:v>631.98031366937937</c:v>
                </c:pt>
                <c:pt idx="9">
                  <c:v>1257.991260668105</c:v>
                </c:pt>
                <c:pt idx="10">
                  <c:v>1617.4719080826351</c:v>
                </c:pt>
                <c:pt idx="11">
                  <c:v>2617.9854637982826</c:v>
                </c:pt>
                <c:pt idx="12">
                  <c:v>2598.9657332272159</c:v>
                </c:pt>
                <c:pt idx="13">
                  <c:v>696.35128432276201</c:v>
                </c:pt>
                <c:pt idx="14">
                  <c:v>-258.91641671915909</c:v>
                </c:pt>
                <c:pt idx="15">
                  <c:v>-129.37974913375365</c:v>
                </c:pt>
                <c:pt idx="16">
                  <c:v>-606.01627885107666</c:v>
                </c:pt>
                <c:pt idx="17">
                  <c:v>-30.077639886749772</c:v>
                </c:pt>
                <c:pt idx="18">
                  <c:v>-798.55595109714477</c:v>
                </c:pt>
                <c:pt idx="19">
                  <c:v>-75.538713590715233</c:v>
                </c:pt>
                <c:pt idx="20">
                  <c:v>271.39413340810665</c:v>
                </c:pt>
                <c:pt idx="21">
                  <c:v>-1542.0606497576198</c:v>
                </c:pt>
                <c:pt idx="22">
                  <c:v>-2545.5719700045511</c:v>
                </c:pt>
                <c:pt idx="23">
                  <c:v>-1871.850016821686</c:v>
                </c:pt>
                <c:pt idx="24">
                  <c:v>-1561.3240195194583</c:v>
                </c:pt>
                <c:pt idx="25">
                  <c:v>-2786.0734842930292</c:v>
                </c:pt>
                <c:pt idx="26">
                  <c:v>-1650.8830188815787</c:v>
                </c:pt>
              </c:numCache>
            </c:numRef>
          </c:val>
          <c:smooth val="0"/>
          <c:extLst>
            <c:ext xmlns:c16="http://schemas.microsoft.com/office/drawing/2014/chart" uri="{C3380CC4-5D6E-409C-BE32-E72D297353CC}">
              <c16:uniqueId val="{00000001-3568-40BA-8119-D420FEC2FCE6}"/>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AB</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'AB and NL'!$D$18</c:f>
              <c:strCache>
                <c:ptCount val="1"/>
                <c:pt idx="0">
                  <c:v>NL Debt Charge PC</c:v>
                </c:pt>
              </c:strCache>
            </c:strRef>
          </c:tx>
          <c:spPr>
            <a:ln w="28575" cap="rnd">
              <a:solidFill>
                <a:srgbClr val="FF0000"/>
              </a:solidFill>
              <a:round/>
            </a:ln>
            <a:effectLst/>
          </c:spPr>
          <c:marker>
            <c:symbol val="none"/>
          </c:marker>
          <c:dLbls>
            <c:dLbl>
              <c:idx val="26"/>
              <c:layout>
                <c:manualLayout>
                  <c:x val="-1.3051422605063952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5-4DA0-AE0D-8E30A465B4AF}"/>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71C3-4D47-A72E-04DED86DAB76}"/>
            </c:ext>
          </c:extLst>
        </c:ser>
        <c:ser>
          <c:idx val="1"/>
          <c:order val="1"/>
          <c:tx>
            <c:strRef>
              <c:f>'AB and NL'!$V$18</c:f>
              <c:strCache>
                <c:ptCount val="1"/>
                <c:pt idx="0">
                  <c:v>AB Debt Charge PC</c:v>
                </c:pt>
              </c:strCache>
            </c:strRef>
          </c:tx>
          <c:spPr>
            <a:ln w="28575" cap="rnd">
              <a:solidFill>
                <a:srgbClr val="0070C0"/>
              </a:solidFill>
              <a:round/>
            </a:ln>
            <a:effectLst/>
          </c:spPr>
          <c:marker>
            <c:symbol val="none"/>
          </c:marker>
          <c:dLbls>
            <c:dLbl>
              <c:idx val="26"/>
              <c:layout>
                <c:manualLayout>
                  <c:x val="0"/>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5-4DA0-AE0D-8E30A465B4AF}"/>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NL'!$V$23:$V$49</c:f>
              <c:numCache>
                <c:formatCode>"$"#,##0.0</c:formatCode>
                <c:ptCount val="27"/>
                <c:pt idx="0">
                  <c:v>646.52155849464907</c:v>
                </c:pt>
                <c:pt idx="1">
                  <c:v>615.46473072595222</c:v>
                </c:pt>
                <c:pt idx="2">
                  <c:v>526.8215973792968</c:v>
                </c:pt>
                <c:pt idx="3">
                  <c:v>467.16290062222424</c:v>
                </c:pt>
                <c:pt idx="4">
                  <c:v>475.67044006586946</c:v>
                </c:pt>
                <c:pt idx="5">
                  <c:v>323.7723406301775</c:v>
                </c:pt>
                <c:pt idx="6">
                  <c:v>326.21018987430256</c:v>
                </c:pt>
                <c:pt idx="7">
                  <c:v>253.09965324693502</c:v>
                </c:pt>
                <c:pt idx="8">
                  <c:v>152.1611680863048</c:v>
                </c:pt>
                <c:pt idx="9">
                  <c:v>85.143764146118016</c:v>
                </c:pt>
                <c:pt idx="10">
                  <c:v>93.256303215150012</c:v>
                </c:pt>
                <c:pt idx="11">
                  <c:v>74.661958949169048</c:v>
                </c:pt>
                <c:pt idx="12">
                  <c:v>62.840489501107889</c:v>
                </c:pt>
                <c:pt idx="13">
                  <c:v>60.89872286271806</c:v>
                </c:pt>
                <c:pt idx="14">
                  <c:v>57.845987838437267</c:v>
                </c:pt>
                <c:pt idx="15">
                  <c:v>58.166525871057317</c:v>
                </c:pt>
                <c:pt idx="16">
                  <c:v>126.45432520676756</c:v>
                </c:pt>
                <c:pt idx="17">
                  <c:v>134.29402370487398</c:v>
                </c:pt>
                <c:pt idx="18">
                  <c:v>136.57136304662365</c:v>
                </c:pt>
                <c:pt idx="19">
                  <c:v>150.3270426093373</c:v>
                </c:pt>
                <c:pt idx="20">
                  <c:v>175.73682898713275</c:v>
                </c:pt>
                <c:pt idx="21">
                  <c:v>185.75583114124697</c:v>
                </c:pt>
                <c:pt idx="22">
                  <c:v>240.2997278806225</c:v>
                </c:pt>
                <c:pt idx="23">
                  <c:v>331.30088793304174</c:v>
                </c:pt>
                <c:pt idx="24">
                  <c:v>458.55604864742253</c:v>
                </c:pt>
                <c:pt idx="25">
                  <c:v>512.41558898904873</c:v>
                </c:pt>
                <c:pt idx="26">
                  <c:v>566.50163867100753</c:v>
                </c:pt>
              </c:numCache>
            </c:numRef>
          </c:val>
          <c:smooth val="0"/>
          <c:extLst>
            <c:ext xmlns:c16="http://schemas.microsoft.com/office/drawing/2014/chart" uri="{C3380CC4-5D6E-409C-BE32-E72D297353CC}">
              <c16:uniqueId val="{00000001-71C3-4D47-A72E-04DED86DAB76}"/>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AB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'AB and NL'!$AW$18</c:f>
              <c:strCache>
                <c:ptCount val="1"/>
                <c:pt idx="0">
                  <c:v>NL Net Debt/Total Revenue</c:v>
                </c:pt>
              </c:strCache>
            </c:strRef>
          </c:tx>
          <c:spPr>
            <a:ln>
              <a:solidFill>
                <a:srgbClr val="FF0000"/>
              </a:solidFill>
            </a:ln>
          </c:spPr>
          <c:marker>
            <c:symbol val="none"/>
          </c:marker>
          <c:dLbls>
            <c:dLbl>
              <c:idx val="26"/>
              <c:layout>
                <c:manualLayout>
                  <c:x val="-8.4961767204758901E-3"/>
                  <c:y val="-6.5876152832674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88-4B84-9AC1-0BFA9EC62484}"/>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3C39-4561-95D8-DB67D4BA82DC}"/>
            </c:ext>
          </c:extLst>
        </c:ser>
        <c:ser>
          <c:idx val="1"/>
          <c:order val="1"/>
          <c:tx>
            <c:strRef>
              <c:f>'AB and NL'!$AX$18</c:f>
              <c:strCache>
                <c:ptCount val="1"/>
                <c:pt idx="0">
                  <c:v>AB Net Debt/Total Revenue</c:v>
                </c:pt>
              </c:strCache>
            </c:strRef>
          </c:tx>
          <c:spPr>
            <a:ln>
              <a:solidFill>
                <a:srgbClr val="0070C0"/>
              </a:solidFill>
            </a:ln>
          </c:spPr>
          <c:marker>
            <c:symbol val="none"/>
          </c:marker>
          <c:dLbls>
            <c:dLbl>
              <c:idx val="26"/>
              <c:layout>
                <c:manualLayout>
                  <c:x val="0"/>
                  <c:y val="2.1958717610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88-4B84-9AC1-0BFA9EC62484}"/>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NL'!$AX$23:$AX$49</c:f>
              <c:numCache>
                <c:formatCode>0.0%</c:formatCode>
                <c:ptCount val="27"/>
                <c:pt idx="0">
                  <c:v>0.78612967087354613</c:v>
                </c:pt>
                <c:pt idx="1">
                  <c:v>0.74811472768288756</c:v>
                </c:pt>
                <c:pt idx="2">
                  <c:v>0.52300024021138602</c:v>
                </c:pt>
                <c:pt idx="3">
                  <c:v>0.33676917877661372</c:v>
                </c:pt>
                <c:pt idx="4">
                  <c:v>0.28991022058386351</c:v>
                </c:pt>
                <c:pt idx="5">
                  <c:v>0.10316868129134955</c:v>
                </c:pt>
                <c:pt idx="6">
                  <c:v>-0.16844909311709172</c:v>
                </c:pt>
                <c:pt idx="7">
                  <c:v>-0.23000091215908056</c:v>
                </c:pt>
                <c:pt idx="8">
                  <c:v>-0.29869384873356281</c:v>
                </c:pt>
                <c:pt idx="9">
                  <c:v>-0.40746320546992698</c:v>
                </c:pt>
                <c:pt idx="10">
                  <c:v>-0.60733249906990905</c:v>
                </c:pt>
                <c:pt idx="11">
                  <c:v>-0.72510937108145013</c:v>
                </c:pt>
                <c:pt idx="12">
                  <c:v>-0.88526078273724618</c:v>
                </c:pt>
                <c:pt idx="13">
                  <c:v>-0.91444227005870837</c:v>
                </c:pt>
                <c:pt idx="14">
                  <c:v>-0.80612841703750793</c:v>
                </c:pt>
                <c:pt idx="15">
                  <c:v>-0.69135958696092326</c:v>
                </c:pt>
                <c:pt idx="16">
                  <c:v>-0.55554700328407225</c:v>
                </c:pt>
                <c:pt idx="17">
                  <c:v>-0.43763106348657682</c:v>
                </c:pt>
                <c:pt idx="18">
                  <c:v>-0.33976588943211733</c:v>
                </c:pt>
                <c:pt idx="19">
                  <c:v>-0.2636242262410487</c:v>
                </c:pt>
                <c:pt idx="20">
                  <c:v>-0.26381843535902672</c:v>
                </c:pt>
                <c:pt idx="21">
                  <c:v>-9.1954292686360545E-2</c:v>
                </c:pt>
                <c:pt idx="22">
                  <c:v>0.21046035987042774</c:v>
                </c:pt>
                <c:pt idx="23">
                  <c:v>0.40900729464002539</c:v>
                </c:pt>
                <c:pt idx="24">
                  <c:v>0.55428467683369642</c:v>
                </c:pt>
                <c:pt idx="25">
                  <c:v>0.86846659743856003</c:v>
                </c:pt>
                <c:pt idx="26">
                  <c:v>0.87206976558124649</c:v>
                </c:pt>
              </c:numCache>
            </c:numRef>
          </c:val>
          <c:smooth val="0"/>
          <c:extLst>
            <c:ext xmlns:c16="http://schemas.microsoft.com/office/drawing/2014/chart" uri="{C3380CC4-5D6E-409C-BE32-E72D297353CC}">
              <c16:uniqueId val="{00000001-3C39-4561-95D8-DB67D4BA82DC}"/>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low"/>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AB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'AB and NL'!$BA$18</c:f>
              <c:strCache>
                <c:ptCount val="1"/>
                <c:pt idx="0">
                  <c:v>NL Net Debt/Own Source Revenue</c:v>
                </c:pt>
              </c:strCache>
            </c:strRef>
          </c:tx>
          <c:spPr>
            <a:ln>
              <a:solidFill>
                <a:srgbClr val="FF0000"/>
              </a:solidFill>
            </a:ln>
          </c:spPr>
          <c:marker>
            <c:symbol val="none"/>
          </c:marker>
          <c:dLbls>
            <c:dLbl>
              <c:idx val="26"/>
              <c:layout>
                <c:manualLayout>
                  <c:x val="-2.8284542497526138E-3"/>
                  <c:y val="-2.635046113306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FB-44D4-979C-9FBA79F9813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A4AA-43DA-82FF-6C2E8D999ADE}"/>
            </c:ext>
          </c:extLst>
        </c:ser>
        <c:ser>
          <c:idx val="1"/>
          <c:order val="1"/>
          <c:tx>
            <c:strRef>
              <c:f>'AB and NL'!$BB$18</c:f>
              <c:strCache>
                <c:ptCount val="1"/>
                <c:pt idx="0">
                  <c:v>AB Net Debt/Own Source Revenue</c:v>
                </c:pt>
              </c:strCache>
            </c:strRef>
          </c:tx>
          <c:spPr>
            <a:ln>
              <a:solidFill>
                <a:srgbClr val="0070C0"/>
              </a:solidFill>
            </a:ln>
          </c:spPr>
          <c:marker>
            <c:symbol val="none"/>
          </c:marker>
          <c:dLbls>
            <c:dLbl>
              <c:idx val="26"/>
              <c:layout>
                <c:manualLayout>
                  <c:x val="0"/>
                  <c:y val="3.51339481774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FB-44D4-979C-9FBA79F9813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NL'!$BB$23:$BB$49</c:f>
              <c:numCache>
                <c:formatCode>0.0%</c:formatCode>
                <c:ptCount val="27"/>
                <c:pt idx="0">
                  <c:v>0.89265893923428175</c:v>
                </c:pt>
                <c:pt idx="1">
                  <c:v>0.84310307256482897</c:v>
                </c:pt>
                <c:pt idx="2">
                  <c:v>0.5691784850663355</c:v>
                </c:pt>
                <c:pt idx="3">
                  <c:v>0.36081105545833081</c:v>
                </c:pt>
                <c:pt idx="4">
                  <c:v>0.31490570911909066</c:v>
                </c:pt>
                <c:pt idx="5">
                  <c:v>0.11233277365541895</c:v>
                </c:pt>
                <c:pt idx="6">
                  <c:v>-0.18132748587332378</c:v>
                </c:pt>
                <c:pt idx="7">
                  <c:v>-0.25648458956362524</c:v>
                </c:pt>
                <c:pt idx="8">
                  <c:v>-0.32878375752865746</c:v>
                </c:pt>
                <c:pt idx="9">
                  <c:v>-0.45938765733199771</c:v>
                </c:pt>
                <c:pt idx="10">
                  <c:v>-0.68153180507059363</c:v>
                </c:pt>
                <c:pt idx="11">
                  <c:v>-0.80080012309586091</c:v>
                </c:pt>
                <c:pt idx="12">
                  <c:v>-0.9620349492671928</c:v>
                </c:pt>
                <c:pt idx="13">
                  <c:v>-0.99345182413470534</c:v>
                </c:pt>
                <c:pt idx="14">
                  <c:v>-0.91233775577747722</c:v>
                </c:pt>
                <c:pt idx="15">
                  <c:v>-0.79944395668715251</c:v>
                </c:pt>
                <c:pt idx="16">
                  <c:v>-0.64589547786660306</c:v>
                </c:pt>
                <c:pt idx="17">
                  <c:v>-0.49710755699814152</c:v>
                </c:pt>
                <c:pt idx="18">
                  <c:v>-0.38544610954082448</c:v>
                </c:pt>
                <c:pt idx="19">
                  <c:v>-0.30753982300884958</c:v>
                </c:pt>
                <c:pt idx="20">
                  <c:v>-0.3000988528471919</c:v>
                </c:pt>
                <c:pt idx="21">
                  <c:v>-0.11046593567663557</c:v>
                </c:pt>
                <c:pt idx="22">
                  <c:v>0.25939849624060152</c:v>
                </c:pt>
                <c:pt idx="23">
                  <c:v>0.48738945299705205</c:v>
                </c:pt>
                <c:pt idx="24">
                  <c:v>0.66115642821049592</c:v>
                </c:pt>
                <c:pt idx="25">
                  <c:v>1.0805340223944875</c:v>
                </c:pt>
                <c:pt idx="26">
                  <c:v>1.0663796898693929</c:v>
                </c:pt>
              </c:numCache>
            </c:numRef>
          </c:val>
          <c:smooth val="0"/>
          <c:extLst>
            <c:ext xmlns:c16="http://schemas.microsoft.com/office/drawing/2014/chart" uri="{C3380CC4-5D6E-409C-BE32-E72D297353CC}">
              <c16:uniqueId val="{00000001-A4AA-43DA-82FF-6C2E8D999ADE}"/>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low"/>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 Expressed as a Percentage of CDN</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summary!$N$10</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B3D6-41A5-8CF7-526E05070F0C}"/>
              </c:ext>
            </c:extLst>
          </c:dPt>
          <c:dPt>
            <c:idx val="10"/>
            <c:invertIfNegative val="0"/>
            <c:bubble3D val="0"/>
            <c:spPr>
              <a:solidFill>
                <a:srgbClr val="FF0000"/>
              </a:solidFill>
              <a:ln>
                <a:noFill/>
              </a:ln>
              <a:effectLst/>
            </c:spPr>
            <c:extLst>
              <c:ext xmlns:c16="http://schemas.microsoft.com/office/drawing/2014/chart" uri="{C3380CC4-5D6E-409C-BE32-E72D297353CC}">
                <c16:uniqueId val="{00000007-B3D6-41A5-8CF7-526E05070F0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summary!$O$8:$Y$8</c:f>
              <c:strCache>
                <c:ptCount val="11"/>
                <c:pt idx="0">
                  <c:v>ON</c:v>
                </c:pt>
                <c:pt idx="1">
                  <c:v>BC</c:v>
                </c:pt>
                <c:pt idx="2">
                  <c:v>NS</c:v>
                </c:pt>
                <c:pt idx="3">
                  <c:v>ROC</c:v>
                </c:pt>
                <c:pt idx="4">
                  <c:v>NB</c:v>
                </c:pt>
                <c:pt idx="5">
                  <c:v>MN</c:v>
                </c:pt>
                <c:pt idx="6">
                  <c:v>QU</c:v>
                </c:pt>
                <c:pt idx="7">
                  <c:v>SK</c:v>
                </c:pt>
                <c:pt idx="8">
                  <c:v>AB</c:v>
                </c:pt>
                <c:pt idx="9">
                  <c:v>PE</c:v>
                </c:pt>
                <c:pt idx="10">
                  <c:v>NL</c:v>
                </c:pt>
              </c:strCache>
            </c:strRef>
          </c:cat>
          <c:val>
            <c:numRef>
              <c:f>summary!$O$10:$Y$10</c:f>
              <c:numCache>
                <c:formatCode>0%</c:formatCode>
                <c:ptCount val="11"/>
                <c:pt idx="0">
                  <c:v>0.93839465900346564</c:v>
                </c:pt>
                <c:pt idx="1">
                  <c:v>0.94118127412160046</c:v>
                </c:pt>
                <c:pt idx="2">
                  <c:v>0.94455941510862329</c:v>
                </c:pt>
                <c:pt idx="3">
                  <c:v>0.99519851078298227</c:v>
                </c:pt>
                <c:pt idx="4">
                  <c:v>1.0327980464511677</c:v>
                </c:pt>
                <c:pt idx="5">
                  <c:v>1.0547581227701552</c:v>
                </c:pt>
                <c:pt idx="6">
                  <c:v>1.0629854770882221</c:v>
                </c:pt>
                <c:pt idx="7">
                  <c:v>1.0675546093824579</c:v>
                </c:pt>
                <c:pt idx="8">
                  <c:v>1.0752381318282185</c:v>
                </c:pt>
                <c:pt idx="9">
                  <c:v>1.1142274176202147</c:v>
                </c:pt>
                <c:pt idx="10">
                  <c:v>1.3325307230448675</c:v>
                </c:pt>
              </c:numCache>
            </c:numRef>
          </c:val>
          <c:extLst>
            <c:ext xmlns:c16="http://schemas.microsoft.com/office/drawing/2014/chart" uri="{C3380CC4-5D6E-409C-BE32-E72D297353CC}">
              <c16:uniqueId val="{00000006-B3D6-41A5-8CF7-526E05070F0C}"/>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AB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'AB and NL'!$BE$18</c:f>
              <c:strCache>
                <c:ptCount val="1"/>
                <c:pt idx="0">
                  <c:v>NL Debt Cost/Total Expenditure</c:v>
                </c:pt>
              </c:strCache>
            </c:strRef>
          </c:tx>
          <c:spPr>
            <a:ln>
              <a:solidFill>
                <a:srgbClr val="FF0000"/>
              </a:solidFill>
            </a:ln>
          </c:spPr>
          <c:marker>
            <c:symbol val="none"/>
          </c:marker>
          <c:dLbls>
            <c:dLbl>
              <c:idx val="26"/>
              <c:layout>
                <c:manualLayout>
                  <c:x val="0"/>
                  <c:y val="-5.709266578831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89-4FB5-B763-5EB606F3C89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E0E5-4EC3-BB6D-2EBDCB53A4EE}"/>
            </c:ext>
          </c:extLst>
        </c:ser>
        <c:ser>
          <c:idx val="1"/>
          <c:order val="1"/>
          <c:tx>
            <c:strRef>
              <c:f>'AB and NL'!$BF$18</c:f>
              <c:strCache>
                <c:ptCount val="1"/>
                <c:pt idx="0">
                  <c:v>AB Debt Cost/Total Expenditure</c:v>
                </c:pt>
              </c:strCache>
            </c:strRef>
          </c:tx>
          <c:spPr>
            <a:ln>
              <a:solidFill>
                <a:srgbClr val="0070C0"/>
              </a:solidFill>
            </a:ln>
          </c:spPr>
          <c:marker>
            <c:symbol val="none"/>
          </c:marker>
          <c:dLbls>
            <c:dLbl>
              <c:idx val="26"/>
              <c:layout>
                <c:manualLayout>
                  <c:x val="0"/>
                  <c:y val="-3.074220465524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89-4FB5-B763-5EB606F3C89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'AB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NL'!$BF$23:$BF$49</c:f>
              <c:numCache>
                <c:formatCode>0.0%</c:formatCode>
                <c:ptCount val="27"/>
                <c:pt idx="0">
                  <c:v>0.11255801959773079</c:v>
                </c:pt>
                <c:pt idx="1">
                  <c:v>0.11716791979949874</c:v>
                </c:pt>
                <c:pt idx="2">
                  <c:v>0.10600348027842227</c:v>
                </c:pt>
                <c:pt idx="3">
                  <c:v>8.8109837376699543E-2</c:v>
                </c:pt>
                <c:pt idx="4">
                  <c:v>8.8126278118609402E-2</c:v>
                </c:pt>
                <c:pt idx="5">
                  <c:v>5.5494282231380969E-2</c:v>
                </c:pt>
                <c:pt idx="6">
                  <c:v>5.1660516605166053E-2</c:v>
                </c:pt>
                <c:pt idx="7">
                  <c:v>3.7079620580626617E-2</c:v>
                </c:pt>
                <c:pt idx="8">
                  <c:v>2.3011844331641287E-2</c:v>
                </c:pt>
                <c:pt idx="9">
                  <c:v>1.238404240734817E-2</c:v>
                </c:pt>
                <c:pt idx="10">
                  <c:v>1.2413169468535493E-2</c:v>
                </c:pt>
                <c:pt idx="11">
                  <c:v>9.1206649258945977E-3</c:v>
                </c:pt>
                <c:pt idx="12">
                  <c:v>7.2475981796730152E-3</c:v>
                </c:pt>
                <c:pt idx="13">
                  <c:v>5.9646580076927365E-3</c:v>
                </c:pt>
                <c:pt idx="14">
                  <c:v>5.1669316375198724E-3</c:v>
                </c:pt>
                <c:pt idx="15">
                  <c:v>5.3516054816444931E-3</c:v>
                </c:pt>
                <c:pt idx="16">
                  <c:v>1.14457539162908E-2</c:v>
                </c:pt>
                <c:pt idx="17">
                  <c:v>1.1698728998597991E-2</c:v>
                </c:pt>
                <c:pt idx="18">
                  <c:v>1.1611857239883443E-2</c:v>
                </c:pt>
                <c:pt idx="19">
                  <c:v>1.2083802477078976E-2</c:v>
                </c:pt>
                <c:pt idx="20">
                  <c:v>1.4927841872389696E-2</c:v>
                </c:pt>
                <c:pt idx="21">
                  <c:v>1.5817044087972118E-2</c:v>
                </c:pt>
                <c:pt idx="22">
                  <c:v>1.9179682348286452E-2</c:v>
                </c:pt>
                <c:pt idx="23">
                  <c:v>2.5669763910481216E-2</c:v>
                </c:pt>
                <c:pt idx="24">
                  <c:v>3.5019455252918288E-2</c:v>
                </c:pt>
                <c:pt idx="25">
                  <c:v>3.8286282033712482E-2</c:v>
                </c:pt>
                <c:pt idx="26">
                  <c:v>4.3712700240812481E-2</c:v>
                </c:pt>
              </c:numCache>
            </c:numRef>
          </c:val>
          <c:smooth val="0"/>
          <c:extLst>
            <c:ext xmlns:c16="http://schemas.microsoft.com/office/drawing/2014/chart" uri="{C3380CC4-5D6E-409C-BE32-E72D297353CC}">
              <c16:uniqueId val="{00000001-E0E5-4EC3-BB6D-2EBDCB53A4EE}"/>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AB</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'AB and NL'!$BI$18</c:f>
              <c:strCache>
                <c:ptCount val="1"/>
                <c:pt idx="0">
                  <c:v>NL Debt Cost/Total Revenue</c:v>
                </c:pt>
              </c:strCache>
            </c:strRef>
          </c:tx>
          <c:spPr>
            <a:ln>
              <a:solidFill>
                <a:srgbClr val="FF0000"/>
              </a:solidFill>
            </a:ln>
          </c:spPr>
          <c:marker>
            <c:symbol val="none"/>
          </c:marker>
          <c:dLbls>
            <c:dLbl>
              <c:idx val="26"/>
              <c:layout>
                <c:manualLayout>
                  <c:x val="0"/>
                  <c:y val="-3.0823425803610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52-46EA-8574-B60150DBB28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4B40-4E28-B425-D19FA9BF9122}"/>
            </c:ext>
          </c:extLst>
        </c:ser>
        <c:ser>
          <c:idx val="1"/>
          <c:order val="1"/>
          <c:tx>
            <c:strRef>
              <c:f>'AB and NL'!$BJ$18</c:f>
              <c:strCache>
                <c:ptCount val="1"/>
                <c:pt idx="0">
                  <c:v>AB Debt Cost/Total Revenue</c:v>
                </c:pt>
              </c:strCache>
            </c:strRef>
          </c:tx>
          <c:spPr>
            <a:ln>
              <a:solidFill>
                <a:srgbClr val="0070C0"/>
              </a:solidFill>
            </a:ln>
          </c:spPr>
          <c:marker>
            <c:symbol val="none"/>
          </c:marker>
          <c:dLbls>
            <c:dLbl>
              <c:idx val="26"/>
              <c:layout>
                <c:manualLayout>
                  <c:x val="-1.1111111111111112E-2"/>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52-46EA-8574-B60150DBB28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'AB and NL'!$BJ$23:$BJ$49</c:f>
              <c:numCache>
                <c:formatCode>0.0%</c:formatCode>
                <c:ptCount val="27"/>
                <c:pt idx="0">
                  <c:v>0.10801781737193764</c:v>
                </c:pt>
                <c:pt idx="1">
                  <c:v>0.10847566870770223</c:v>
                </c:pt>
                <c:pt idx="2">
                  <c:v>8.7797261590199377E-2</c:v>
                </c:pt>
                <c:pt idx="3">
                  <c:v>7.4462093049453643E-2</c:v>
                </c:pt>
                <c:pt idx="4">
                  <c:v>8.1990605862417507E-2</c:v>
                </c:pt>
                <c:pt idx="5">
                  <c:v>4.7555091279908472E-2</c:v>
                </c:pt>
                <c:pt idx="6">
                  <c:v>3.8390723547616253E-2</c:v>
                </c:pt>
                <c:pt idx="7">
                  <c:v>3.5300556417039129E-2</c:v>
                </c:pt>
                <c:pt idx="8">
                  <c:v>2.1004324419733475E-2</c:v>
                </c:pt>
                <c:pt idx="9">
                  <c:v>1.0468574960404837E-2</c:v>
                </c:pt>
                <c:pt idx="10">
                  <c:v>1.0214090032806846E-2</c:v>
                </c:pt>
                <c:pt idx="11">
                  <c:v>6.9105804330258872E-3</c:v>
                </c:pt>
                <c:pt idx="12">
                  <c:v>5.5761599709520972E-3</c:v>
                </c:pt>
                <c:pt idx="13">
                  <c:v>5.5838225701239398E-3</c:v>
                </c:pt>
                <c:pt idx="14">
                  <c:v>5.2892561983471078E-3</c:v>
                </c:pt>
                <c:pt idx="15">
                  <c:v>5.4160761287710066E-3</c:v>
                </c:pt>
                <c:pt idx="16">
                  <c:v>1.2110016420361249E-2</c:v>
                </c:pt>
                <c:pt idx="17">
                  <c:v>1.1729461919575988E-2</c:v>
                </c:pt>
                <c:pt idx="18">
                  <c:v>1.2457690861226025E-2</c:v>
                </c:pt>
                <c:pt idx="19">
                  <c:v>1.2157624307157017E-2</c:v>
                </c:pt>
                <c:pt idx="20">
                  <c:v>1.4591459348032578E-2</c:v>
                </c:pt>
                <c:pt idx="21">
                  <c:v>1.8207841573007345E-2</c:v>
                </c:pt>
                <c:pt idx="22">
                  <c:v>2.4070177097864895E-2</c:v>
                </c:pt>
                <c:pt idx="23">
                  <c:v>3.0024315466751241E-2</c:v>
                </c:pt>
                <c:pt idx="24">
                  <c:v>3.9760348583877995E-2</c:v>
                </c:pt>
                <c:pt idx="25">
                  <c:v>4.8351505711318798E-2</c:v>
                </c:pt>
                <c:pt idx="26">
                  <c:v>5.0104008320665652E-2</c:v>
                </c:pt>
              </c:numCache>
            </c:numRef>
          </c:val>
          <c:smooth val="0"/>
          <c:extLst>
            <c:ext xmlns:c16="http://schemas.microsoft.com/office/drawing/2014/chart" uri="{C3380CC4-5D6E-409C-BE32-E72D297353CC}">
              <c16:uniqueId val="{00000001-4B40-4E28-B425-D19FA9BF9122}"/>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'AB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CA21-4232-986A-7DDF81FB1C47}"/>
            </c:ext>
          </c:extLst>
        </c:ser>
        <c:ser>
          <c:idx val="1"/>
          <c:order val="1"/>
          <c:tx>
            <c:strRef>
              <c:f>'AB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CA21-4232-986A-7DDF81FB1C47}"/>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'AB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'AB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CA21-4232-986A-7DDF81FB1C47}"/>
                  </c:ext>
                </c:extLst>
              </c15:ser>
            </c15:filteredBarSeries>
            <c15:filteredBarSeries>
              <c15:ser>
                <c:idx val="4"/>
                <c:order val="3"/>
                <c:tx>
                  <c:strRef>
                    <c:extLst>
                      <c:ext xmlns:c15="http://schemas.microsoft.com/office/drawing/2012/chart" uri="{02D57815-91ED-43cb-92C2-25804820EDAC}">
                        <c15:formulaRef>
                          <c15:sqref>'AB and NL'!$T$73</c15:sqref>
                        </c15:formulaRef>
                      </c:ext>
                    </c:extLst>
                    <c:strCache>
                      <c:ptCount val="1"/>
                      <c:pt idx="0">
                        <c:v>AB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NL'!$T$74:$T$78</c15:sqref>
                        </c15:formulaRef>
                      </c:ext>
                    </c:extLst>
                    <c:numCache>
                      <c:formatCode>"$"#,##0.0</c:formatCode>
                      <c:ptCount val="5"/>
                      <c:pt idx="0">
                        <c:v>11306.513344110057</c:v>
                      </c:pt>
                      <c:pt idx="1">
                        <c:v>10890.989152596127</c:v>
                      </c:pt>
                      <c:pt idx="2">
                        <c:v>11147.767227076141</c:v>
                      </c:pt>
                      <c:pt idx="3">
                        <c:v>10412.66253902166</c:v>
                      </c:pt>
                      <c:pt idx="4">
                        <c:v>9665.3806336281777</c:v>
                      </c:pt>
                    </c:numCache>
                  </c:numRef>
                </c:val>
                <c:extLst xmlns:c15="http://schemas.microsoft.com/office/drawing/2012/chart">
                  <c:ext xmlns:c16="http://schemas.microsoft.com/office/drawing/2014/chart" uri="{C3380CC4-5D6E-409C-BE32-E72D297353CC}">
                    <c16:uniqueId val="{00000003-CA21-4232-986A-7DDF81FB1C47}"/>
                  </c:ext>
                </c:extLst>
              </c15:ser>
            </c15:filteredBarSeries>
            <c15:filteredBarSeries>
              <c15:ser>
                <c:idx val="5"/>
                <c:order val="4"/>
                <c:tx>
                  <c:strRef>
                    <c:extLst>
                      <c:ext xmlns:c15="http://schemas.microsoft.com/office/drawing/2012/chart" uri="{02D57815-91ED-43cb-92C2-25804820EDAC}">
                        <c15:formulaRef>
                          <c15:sqref>'AB and NL'!$U$73</c15:sqref>
                        </c15:formulaRef>
                      </c:ext>
                    </c:extLst>
                    <c:strCache>
                      <c:ptCount val="1"/>
                      <c:pt idx="0">
                        <c:v>AB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NL'!$U$74:$U$78</c15:sqref>
                        </c15:formulaRef>
                      </c:ext>
                    </c:extLst>
                    <c:numCache>
                      <c:formatCode>"$"#,##0.0</c:formatCode>
                      <c:ptCount val="5"/>
                      <c:pt idx="0">
                        <c:v>12959.657846579144</c:v>
                      </c:pt>
                      <c:pt idx="1">
                        <c:v>12974.581951217693</c:v>
                      </c:pt>
                      <c:pt idx="2">
                        <c:v>12407.047508479336</c:v>
                      </c:pt>
                      <c:pt idx="3">
                        <c:v>10603.780691417593</c:v>
                      </c:pt>
                      <c:pt idx="4">
                        <c:v>9595.7580774153994</c:v>
                      </c:pt>
                    </c:numCache>
                  </c:numRef>
                </c:val>
                <c:extLst xmlns:c15="http://schemas.microsoft.com/office/drawing/2012/chart">
                  <c:ext xmlns:c16="http://schemas.microsoft.com/office/drawing/2014/chart" uri="{C3380CC4-5D6E-409C-BE32-E72D297353CC}">
                    <c16:uniqueId val="{00000004-CA21-4232-986A-7DDF81FB1C47}"/>
                  </c:ext>
                </c:extLst>
              </c15:ser>
            </c15:filteredBarSeries>
            <c15:filteredBarSeries>
              <c15:ser>
                <c:idx val="6"/>
                <c:order val="5"/>
                <c:tx>
                  <c:strRef>
                    <c:extLst>
                      <c:ext xmlns:c15="http://schemas.microsoft.com/office/drawing/2012/chart" uri="{02D57815-91ED-43cb-92C2-25804820EDAC}">
                        <c15:formulaRef>
                          <c15:sqref>'AB and NL'!$V$73</c15:sqref>
                        </c15:formulaRef>
                      </c:ext>
                    </c:extLst>
                    <c:strCache>
                      <c:ptCount val="1"/>
                      <c:pt idx="0">
                        <c:v>AB Exp/AB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NL'!$V$74:$V$78</c15:sqref>
                        </c15:formulaRef>
                      </c:ext>
                    </c:extLst>
                    <c:numCache>
                      <c:formatCode>0.0%</c:formatCode>
                      <c:ptCount val="5"/>
                      <c:pt idx="0">
                        <c:v>1.1462116969357548</c:v>
                      </c:pt>
                      <c:pt idx="1">
                        <c:v>1.1913134582569016</c:v>
                      </c:pt>
                      <c:pt idx="2">
                        <c:v>1.112962556156053</c:v>
                      </c:pt>
                      <c:pt idx="3">
                        <c:v>1.0183543979918406</c:v>
                      </c:pt>
                      <c:pt idx="4">
                        <c:v>0.99279670828787181</c:v>
                      </c:pt>
                    </c:numCache>
                  </c:numRef>
                </c:val>
                <c:extLst xmlns:c15="http://schemas.microsoft.com/office/drawing/2012/chart">
                  <c:ext xmlns:c16="http://schemas.microsoft.com/office/drawing/2014/chart" uri="{C3380CC4-5D6E-409C-BE32-E72D297353CC}">
                    <c16:uniqueId val="{00000005-CA21-4232-986A-7DDF81FB1C47}"/>
                  </c:ext>
                </c:extLst>
              </c15:ser>
            </c15:filteredBarSeries>
            <c15:filteredBarSeries>
              <c15:ser>
                <c:idx val="7"/>
                <c:order val="6"/>
                <c:tx>
                  <c:strRef>
                    <c:extLst>
                      <c:ext xmlns:c15="http://schemas.microsoft.com/office/drawing/2012/chart" uri="{02D57815-91ED-43cb-92C2-25804820EDAC}">
                        <c15:formulaRef>
                          <c15:sqref>'AB and NL'!$W$73</c15:sqref>
                        </c15:formulaRef>
                      </c:ext>
                    </c:extLst>
                    <c:strCache>
                      <c:ptCount val="1"/>
                      <c:pt idx="0">
                        <c:v>NL Rev PC/AB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NL'!$W$74:$W$78</c15:sqref>
                        </c15:formulaRef>
                      </c:ext>
                    </c:extLst>
                    <c:numCache>
                      <c:formatCode>0.0%</c:formatCode>
                      <c:ptCount val="5"/>
                      <c:pt idx="0">
                        <c:v>1.2076907150257152</c:v>
                      </c:pt>
                      <c:pt idx="1">
                        <c:v>1.3642423948960651</c:v>
                      </c:pt>
                      <c:pt idx="2">
                        <c:v>1.2931219575118431</c:v>
                      </c:pt>
                      <c:pt idx="3">
                        <c:v>1.2323869476513569</c:v>
                      </c:pt>
                      <c:pt idx="4">
                        <c:v>1.2083816831820042</c:v>
                      </c:pt>
                    </c:numCache>
                  </c:numRef>
                </c:val>
                <c:extLst xmlns:c15="http://schemas.microsoft.com/office/drawing/2012/chart">
                  <c:ext xmlns:c16="http://schemas.microsoft.com/office/drawing/2014/chart" uri="{C3380CC4-5D6E-409C-BE32-E72D297353CC}">
                    <c16:uniqueId val="{00000006-CA21-4232-986A-7DDF81FB1C47}"/>
                  </c:ext>
                </c:extLst>
              </c15:ser>
            </c15:filteredBarSeries>
            <c15:filteredBarSeries>
              <c15:ser>
                <c:idx val="2"/>
                <c:order val="7"/>
                <c:tx>
                  <c:strRef>
                    <c:extLst>
                      <c:ext xmlns:c15="http://schemas.microsoft.com/office/drawing/2012/chart" uri="{02D57815-91ED-43cb-92C2-25804820EDAC}">
                        <c15:formulaRef>
                          <c15:sqref>'AB and NL'!$X$73</c15:sqref>
                        </c15:formulaRef>
                      </c:ext>
                    </c:extLst>
                    <c:strCache>
                      <c:ptCount val="1"/>
                      <c:pt idx="0">
                        <c:v>NL Exp PC/AB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NL'!$X$74:$X$78</c15:sqref>
                        </c15:formulaRef>
                      </c:ext>
                    </c:extLst>
                    <c:numCache>
                      <c:formatCode>0.0%</c:formatCode>
                      <c:ptCount val="5"/>
                      <c:pt idx="0">
                        <c:v>1.3252926249296506</c:v>
                      </c:pt>
                      <c:pt idx="1">
                        <c:v>1.2395967391104326</c:v>
                      </c:pt>
                      <c:pt idx="2">
                        <c:v>1.2534499045719338</c:v>
                      </c:pt>
                      <c:pt idx="3">
                        <c:v>1.2598416712414704</c:v>
                      </c:pt>
                      <c:pt idx="4">
                        <c:v>1.2818215985241488</c:v>
                      </c:pt>
                    </c:numCache>
                  </c:numRef>
                </c:val>
                <c:extLst xmlns:c15="http://schemas.microsoft.com/office/drawing/2012/chart">
                  <c:ext xmlns:c16="http://schemas.microsoft.com/office/drawing/2014/chart" uri="{C3380CC4-5D6E-409C-BE32-E72D297353CC}">
                    <c16:uniqueId val="{00000007-CA21-4232-986A-7DDF81FB1C47}"/>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AB</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'AB and NL'!$T$73</c:f>
              <c:strCache>
                <c:ptCount val="1"/>
                <c:pt idx="0">
                  <c:v>AB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NL'!$T$74:$T$78</c:f>
              <c:numCache>
                <c:formatCode>"$"#,##0.0</c:formatCode>
                <c:ptCount val="5"/>
                <c:pt idx="0">
                  <c:v>11306.513344110057</c:v>
                </c:pt>
                <c:pt idx="1">
                  <c:v>10890.989152596127</c:v>
                </c:pt>
                <c:pt idx="2">
                  <c:v>11147.767227076141</c:v>
                </c:pt>
                <c:pt idx="3">
                  <c:v>10412.66253902166</c:v>
                </c:pt>
                <c:pt idx="4">
                  <c:v>9665.3806336281777</c:v>
                </c:pt>
              </c:numCache>
            </c:numRef>
          </c:val>
          <c:extLst>
            <c:ext xmlns:c16="http://schemas.microsoft.com/office/drawing/2014/chart" uri="{C3380CC4-5D6E-409C-BE32-E72D297353CC}">
              <c16:uniqueId val="{00000000-8517-4A12-AD63-9B9B68B8E251}"/>
            </c:ext>
          </c:extLst>
        </c:ser>
        <c:ser>
          <c:idx val="5"/>
          <c:order val="4"/>
          <c:tx>
            <c:strRef>
              <c:f>'AB and NL'!$U$73</c:f>
              <c:strCache>
                <c:ptCount val="1"/>
                <c:pt idx="0">
                  <c:v>AB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NL'!$U$74:$U$78</c:f>
              <c:numCache>
                <c:formatCode>"$"#,##0.0</c:formatCode>
                <c:ptCount val="5"/>
                <c:pt idx="0">
                  <c:v>12959.657846579144</c:v>
                </c:pt>
                <c:pt idx="1">
                  <c:v>12974.581951217693</c:v>
                </c:pt>
                <c:pt idx="2">
                  <c:v>12407.047508479336</c:v>
                </c:pt>
                <c:pt idx="3">
                  <c:v>10603.780691417593</c:v>
                </c:pt>
                <c:pt idx="4">
                  <c:v>9595.7580774153994</c:v>
                </c:pt>
              </c:numCache>
            </c:numRef>
          </c:val>
          <c:extLst>
            <c:ext xmlns:c16="http://schemas.microsoft.com/office/drawing/2014/chart" uri="{C3380CC4-5D6E-409C-BE32-E72D297353CC}">
              <c16:uniqueId val="{00000001-8517-4A12-AD63-9B9B68B8E25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'AB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'AB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8517-4A12-AD63-9B9B68B8E251}"/>
                  </c:ext>
                </c:extLst>
              </c15:ser>
            </c15:filteredBarSeries>
            <c15:filteredBarSeries>
              <c15:ser>
                <c:idx val="1"/>
                <c:order val="1"/>
                <c:tx>
                  <c:strRef>
                    <c:extLst>
                      <c:ext xmlns:c15="http://schemas.microsoft.com/office/drawing/2012/chart" uri="{02D57815-91ED-43cb-92C2-25804820EDAC}">
                        <c15:formulaRef>
                          <c15:sqref>'AB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8517-4A12-AD63-9B9B68B8E251}"/>
                  </c:ext>
                </c:extLst>
              </c15:ser>
            </c15:filteredBarSeries>
            <c15:filteredBarSeries>
              <c15:ser>
                <c:idx val="3"/>
                <c:order val="2"/>
                <c:tx>
                  <c:strRef>
                    <c:extLst>
                      <c:ext xmlns:c15="http://schemas.microsoft.com/office/drawing/2012/chart" uri="{02D57815-91ED-43cb-92C2-25804820EDAC}">
                        <c15:formulaRef>
                          <c15:sqref>'AB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8517-4A12-AD63-9B9B68B8E251}"/>
                  </c:ext>
                </c:extLst>
              </c15:ser>
            </c15:filteredBarSeries>
            <c15:filteredBarSeries>
              <c15:ser>
                <c:idx val="6"/>
                <c:order val="5"/>
                <c:tx>
                  <c:strRef>
                    <c:extLst>
                      <c:ext xmlns:c15="http://schemas.microsoft.com/office/drawing/2012/chart" uri="{02D57815-91ED-43cb-92C2-25804820EDAC}">
                        <c15:formulaRef>
                          <c15:sqref>'AB and NL'!$V$73</c15:sqref>
                        </c15:formulaRef>
                      </c:ext>
                    </c:extLst>
                    <c:strCache>
                      <c:ptCount val="1"/>
                      <c:pt idx="0">
                        <c:v>AB Exp/AB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NL'!$V$74:$V$78</c15:sqref>
                        </c15:formulaRef>
                      </c:ext>
                    </c:extLst>
                    <c:numCache>
                      <c:formatCode>0.0%</c:formatCode>
                      <c:ptCount val="5"/>
                      <c:pt idx="0">
                        <c:v>1.1462116969357548</c:v>
                      </c:pt>
                      <c:pt idx="1">
                        <c:v>1.1913134582569016</c:v>
                      </c:pt>
                      <c:pt idx="2">
                        <c:v>1.112962556156053</c:v>
                      </c:pt>
                      <c:pt idx="3">
                        <c:v>1.0183543979918406</c:v>
                      </c:pt>
                      <c:pt idx="4">
                        <c:v>0.99279670828787181</c:v>
                      </c:pt>
                    </c:numCache>
                  </c:numRef>
                </c:val>
                <c:extLst xmlns:c15="http://schemas.microsoft.com/office/drawing/2012/chart">
                  <c:ext xmlns:c16="http://schemas.microsoft.com/office/drawing/2014/chart" uri="{C3380CC4-5D6E-409C-BE32-E72D297353CC}">
                    <c16:uniqueId val="{00000005-8517-4A12-AD63-9B9B68B8E251}"/>
                  </c:ext>
                </c:extLst>
              </c15:ser>
            </c15:filteredBarSeries>
            <c15:filteredBarSeries>
              <c15:ser>
                <c:idx val="7"/>
                <c:order val="6"/>
                <c:tx>
                  <c:strRef>
                    <c:extLst>
                      <c:ext xmlns:c15="http://schemas.microsoft.com/office/drawing/2012/chart" uri="{02D57815-91ED-43cb-92C2-25804820EDAC}">
                        <c15:formulaRef>
                          <c15:sqref>'AB and NL'!$W$73</c15:sqref>
                        </c15:formulaRef>
                      </c:ext>
                    </c:extLst>
                    <c:strCache>
                      <c:ptCount val="1"/>
                      <c:pt idx="0">
                        <c:v>NL Rev PC/AB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NL'!$W$74:$W$78</c15:sqref>
                        </c15:formulaRef>
                      </c:ext>
                    </c:extLst>
                    <c:numCache>
                      <c:formatCode>0.0%</c:formatCode>
                      <c:ptCount val="5"/>
                      <c:pt idx="0">
                        <c:v>1.2076907150257152</c:v>
                      </c:pt>
                      <c:pt idx="1">
                        <c:v>1.3642423948960651</c:v>
                      </c:pt>
                      <c:pt idx="2">
                        <c:v>1.2931219575118431</c:v>
                      </c:pt>
                      <c:pt idx="3">
                        <c:v>1.2323869476513569</c:v>
                      </c:pt>
                      <c:pt idx="4">
                        <c:v>1.2083816831820042</c:v>
                      </c:pt>
                    </c:numCache>
                  </c:numRef>
                </c:val>
                <c:extLst xmlns:c15="http://schemas.microsoft.com/office/drawing/2012/chart">
                  <c:ext xmlns:c16="http://schemas.microsoft.com/office/drawing/2014/chart" uri="{C3380CC4-5D6E-409C-BE32-E72D297353CC}">
                    <c16:uniqueId val="{00000006-8517-4A12-AD63-9B9B68B8E251}"/>
                  </c:ext>
                </c:extLst>
              </c15:ser>
            </c15:filteredBarSeries>
            <c15:filteredBarSeries>
              <c15:ser>
                <c:idx val="2"/>
                <c:order val="7"/>
                <c:tx>
                  <c:strRef>
                    <c:extLst>
                      <c:ext xmlns:c15="http://schemas.microsoft.com/office/drawing/2012/chart" uri="{02D57815-91ED-43cb-92C2-25804820EDAC}">
                        <c15:formulaRef>
                          <c15:sqref>'AB and NL'!$X$73</c15:sqref>
                        </c15:formulaRef>
                      </c:ext>
                    </c:extLst>
                    <c:strCache>
                      <c:ptCount val="1"/>
                      <c:pt idx="0">
                        <c:v>NL Exp PC/AB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NL'!$X$74:$X$78</c15:sqref>
                        </c15:formulaRef>
                      </c:ext>
                    </c:extLst>
                    <c:numCache>
                      <c:formatCode>0.0%</c:formatCode>
                      <c:ptCount val="5"/>
                      <c:pt idx="0">
                        <c:v>1.3252926249296506</c:v>
                      </c:pt>
                      <c:pt idx="1">
                        <c:v>1.2395967391104326</c:v>
                      </c:pt>
                      <c:pt idx="2">
                        <c:v>1.2534499045719338</c:v>
                      </c:pt>
                      <c:pt idx="3">
                        <c:v>1.2598416712414704</c:v>
                      </c:pt>
                      <c:pt idx="4">
                        <c:v>1.2818215985241488</c:v>
                      </c:pt>
                    </c:numCache>
                  </c:numRef>
                </c:val>
                <c:extLst xmlns:c15="http://schemas.microsoft.com/office/drawing/2012/chart">
                  <c:ext xmlns:c16="http://schemas.microsoft.com/office/drawing/2014/chart" uri="{C3380CC4-5D6E-409C-BE32-E72D297353CC}">
                    <c16:uniqueId val="{00000007-8517-4A12-AD63-9B9B68B8E25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AB</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'AB and NL'!$W$73</c:f>
              <c:strCache>
                <c:ptCount val="1"/>
                <c:pt idx="0">
                  <c:v>NL Rev PC/AB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NL'!$W$74:$W$78</c:f>
              <c:numCache>
                <c:formatCode>0.0%</c:formatCode>
                <c:ptCount val="5"/>
                <c:pt idx="0">
                  <c:v>1.2076907150257152</c:v>
                </c:pt>
                <c:pt idx="1">
                  <c:v>1.3642423948960651</c:v>
                </c:pt>
                <c:pt idx="2">
                  <c:v>1.2931219575118431</c:v>
                </c:pt>
                <c:pt idx="3">
                  <c:v>1.2323869476513569</c:v>
                </c:pt>
                <c:pt idx="4">
                  <c:v>1.2083816831820042</c:v>
                </c:pt>
              </c:numCache>
            </c:numRef>
          </c:val>
          <c:extLst>
            <c:ext xmlns:c16="http://schemas.microsoft.com/office/drawing/2014/chart" uri="{C3380CC4-5D6E-409C-BE32-E72D297353CC}">
              <c16:uniqueId val="{00000000-9577-4B96-A06B-0315188FE40B}"/>
            </c:ext>
          </c:extLst>
        </c:ser>
        <c:ser>
          <c:idx val="2"/>
          <c:order val="7"/>
          <c:tx>
            <c:strRef>
              <c:f>'AB and NL'!$X$73</c:f>
              <c:strCache>
                <c:ptCount val="1"/>
                <c:pt idx="0">
                  <c:v>NL Exp PC/AB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NL'!$X$74:$X$78</c:f>
              <c:numCache>
                <c:formatCode>0.0%</c:formatCode>
                <c:ptCount val="5"/>
                <c:pt idx="0">
                  <c:v>1.3252926249296506</c:v>
                </c:pt>
                <c:pt idx="1">
                  <c:v>1.2395967391104326</c:v>
                </c:pt>
                <c:pt idx="2">
                  <c:v>1.2534499045719338</c:v>
                </c:pt>
                <c:pt idx="3">
                  <c:v>1.2598416712414704</c:v>
                </c:pt>
                <c:pt idx="4">
                  <c:v>1.2818215985241488</c:v>
                </c:pt>
              </c:numCache>
            </c:numRef>
          </c:val>
          <c:extLst>
            <c:ext xmlns:c16="http://schemas.microsoft.com/office/drawing/2014/chart" uri="{C3380CC4-5D6E-409C-BE32-E72D297353CC}">
              <c16:uniqueId val="{00000002-9577-4B96-A06B-0315188FE40B}"/>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'AB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'AB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9577-4B96-A06B-0315188FE40B}"/>
                  </c:ext>
                </c:extLst>
              </c15:ser>
            </c15:filteredBarSeries>
            <c15:filteredBarSeries>
              <c15:ser>
                <c:idx val="1"/>
                <c:order val="1"/>
                <c:tx>
                  <c:strRef>
                    <c:extLst>
                      <c:ext xmlns:c15="http://schemas.microsoft.com/office/drawing/2012/chart" uri="{02D57815-91ED-43cb-92C2-25804820EDAC}">
                        <c15:formulaRef>
                          <c15:sqref>'AB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9577-4B96-A06B-0315188FE40B}"/>
                  </c:ext>
                </c:extLst>
              </c15:ser>
            </c15:filteredBarSeries>
            <c15:filteredBarSeries>
              <c15:ser>
                <c:idx val="3"/>
                <c:order val="2"/>
                <c:tx>
                  <c:strRef>
                    <c:extLst>
                      <c:ext xmlns:c15="http://schemas.microsoft.com/office/drawing/2012/chart" uri="{02D57815-91ED-43cb-92C2-25804820EDAC}">
                        <c15:formulaRef>
                          <c15:sqref>'AB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9577-4B96-A06B-0315188FE40B}"/>
                  </c:ext>
                </c:extLst>
              </c15:ser>
            </c15:filteredBarSeries>
            <c15:filteredBarSeries>
              <c15:ser>
                <c:idx val="4"/>
                <c:order val="3"/>
                <c:tx>
                  <c:strRef>
                    <c:extLst>
                      <c:ext xmlns:c15="http://schemas.microsoft.com/office/drawing/2012/chart" uri="{02D57815-91ED-43cb-92C2-25804820EDAC}">
                        <c15:formulaRef>
                          <c15:sqref>'AB and NL'!$T$73</c15:sqref>
                        </c15:formulaRef>
                      </c:ext>
                    </c:extLst>
                    <c:strCache>
                      <c:ptCount val="1"/>
                      <c:pt idx="0">
                        <c:v>AB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NL'!$T$74:$T$78</c15:sqref>
                        </c15:formulaRef>
                      </c:ext>
                    </c:extLst>
                    <c:numCache>
                      <c:formatCode>"$"#,##0.0</c:formatCode>
                      <c:ptCount val="5"/>
                      <c:pt idx="0">
                        <c:v>11306.513344110057</c:v>
                      </c:pt>
                      <c:pt idx="1">
                        <c:v>10890.989152596127</c:v>
                      </c:pt>
                      <c:pt idx="2">
                        <c:v>11147.767227076141</c:v>
                      </c:pt>
                      <c:pt idx="3">
                        <c:v>10412.66253902166</c:v>
                      </c:pt>
                      <c:pt idx="4">
                        <c:v>9665.3806336281777</c:v>
                      </c:pt>
                    </c:numCache>
                  </c:numRef>
                </c:val>
                <c:extLst xmlns:c15="http://schemas.microsoft.com/office/drawing/2012/chart">
                  <c:ext xmlns:c16="http://schemas.microsoft.com/office/drawing/2014/chart" uri="{C3380CC4-5D6E-409C-BE32-E72D297353CC}">
                    <c16:uniqueId val="{00000006-9577-4B96-A06B-0315188FE40B}"/>
                  </c:ext>
                </c:extLst>
              </c15:ser>
            </c15:filteredBarSeries>
            <c15:filteredBarSeries>
              <c15:ser>
                <c:idx val="5"/>
                <c:order val="4"/>
                <c:tx>
                  <c:strRef>
                    <c:extLst>
                      <c:ext xmlns:c15="http://schemas.microsoft.com/office/drawing/2012/chart" uri="{02D57815-91ED-43cb-92C2-25804820EDAC}">
                        <c15:formulaRef>
                          <c15:sqref>'AB and NL'!$U$73</c15:sqref>
                        </c15:formulaRef>
                      </c:ext>
                    </c:extLst>
                    <c:strCache>
                      <c:ptCount val="1"/>
                      <c:pt idx="0">
                        <c:v>AB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NL'!$U$74:$U$78</c15:sqref>
                        </c15:formulaRef>
                      </c:ext>
                    </c:extLst>
                    <c:numCache>
                      <c:formatCode>"$"#,##0.0</c:formatCode>
                      <c:ptCount val="5"/>
                      <c:pt idx="0">
                        <c:v>12959.657846579144</c:v>
                      </c:pt>
                      <c:pt idx="1">
                        <c:v>12974.581951217693</c:v>
                      </c:pt>
                      <c:pt idx="2">
                        <c:v>12407.047508479336</c:v>
                      </c:pt>
                      <c:pt idx="3">
                        <c:v>10603.780691417593</c:v>
                      </c:pt>
                      <c:pt idx="4">
                        <c:v>9595.7580774153994</c:v>
                      </c:pt>
                    </c:numCache>
                  </c:numRef>
                </c:val>
                <c:extLst xmlns:c15="http://schemas.microsoft.com/office/drawing/2012/chart">
                  <c:ext xmlns:c16="http://schemas.microsoft.com/office/drawing/2014/chart" uri="{C3380CC4-5D6E-409C-BE32-E72D297353CC}">
                    <c16:uniqueId val="{00000007-9577-4B96-A06B-0315188FE40B}"/>
                  </c:ext>
                </c:extLst>
              </c15:ser>
            </c15:filteredBarSeries>
            <c15:filteredBarSeries>
              <c15:ser>
                <c:idx val="6"/>
                <c:order val="5"/>
                <c:tx>
                  <c:strRef>
                    <c:extLst>
                      <c:ext xmlns:c15="http://schemas.microsoft.com/office/drawing/2012/chart" uri="{02D57815-91ED-43cb-92C2-25804820EDAC}">
                        <c15:formulaRef>
                          <c15:sqref>'AB and NL'!$V$73</c15:sqref>
                        </c15:formulaRef>
                      </c:ext>
                    </c:extLst>
                    <c:strCache>
                      <c:ptCount val="1"/>
                      <c:pt idx="0">
                        <c:v>AB Exp/AB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NL'!$V$74:$V$78</c15:sqref>
                        </c15:formulaRef>
                      </c:ext>
                    </c:extLst>
                    <c:numCache>
                      <c:formatCode>0.0%</c:formatCode>
                      <c:ptCount val="5"/>
                      <c:pt idx="0">
                        <c:v>1.1462116969357548</c:v>
                      </c:pt>
                      <c:pt idx="1">
                        <c:v>1.1913134582569016</c:v>
                      </c:pt>
                      <c:pt idx="2">
                        <c:v>1.112962556156053</c:v>
                      </c:pt>
                      <c:pt idx="3">
                        <c:v>1.0183543979918406</c:v>
                      </c:pt>
                      <c:pt idx="4">
                        <c:v>0.99279670828787181</c:v>
                      </c:pt>
                    </c:numCache>
                  </c:numRef>
                </c:val>
                <c:extLst xmlns:c15="http://schemas.microsoft.com/office/drawing/2012/chart">
                  <c:ext xmlns:c16="http://schemas.microsoft.com/office/drawing/2014/chart" uri="{C3380CC4-5D6E-409C-BE32-E72D297353CC}">
                    <c16:uniqueId val="{00000008-9577-4B96-A06B-0315188FE40B}"/>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AB</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'AB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9D41-47A4-A13E-87F17BD7981B}"/>
            </c:ext>
          </c:extLst>
        </c:ser>
        <c:ser>
          <c:idx val="6"/>
          <c:order val="5"/>
          <c:tx>
            <c:strRef>
              <c:f>'AB and NL'!$V$73</c:f>
              <c:strCache>
                <c:ptCount val="1"/>
                <c:pt idx="0">
                  <c:v>AB Exp/AB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NL'!$P$74:$P$78</c:f>
              <c:strCache>
                <c:ptCount val="5"/>
                <c:pt idx="0">
                  <c:v>2020-21</c:v>
                </c:pt>
                <c:pt idx="1">
                  <c:v>5 year Ave</c:v>
                </c:pt>
                <c:pt idx="2">
                  <c:v>10 year Ave</c:v>
                </c:pt>
                <c:pt idx="3">
                  <c:v>20 year Ave</c:v>
                </c:pt>
                <c:pt idx="4">
                  <c:v>25 year Ave</c:v>
                </c:pt>
              </c:strCache>
            </c:strRef>
          </c:cat>
          <c:val>
            <c:numRef>
              <c:f>'AB and NL'!$V$74:$V$78</c:f>
              <c:numCache>
                <c:formatCode>0.0%</c:formatCode>
                <c:ptCount val="5"/>
                <c:pt idx="0">
                  <c:v>1.1462116969357548</c:v>
                </c:pt>
                <c:pt idx="1">
                  <c:v>1.1913134582569016</c:v>
                </c:pt>
                <c:pt idx="2">
                  <c:v>1.112962556156053</c:v>
                </c:pt>
                <c:pt idx="3">
                  <c:v>1.0183543979918406</c:v>
                </c:pt>
                <c:pt idx="4">
                  <c:v>0.99279670828787181</c:v>
                </c:pt>
              </c:numCache>
            </c:numRef>
          </c:val>
          <c:extLst>
            <c:ext xmlns:c16="http://schemas.microsoft.com/office/drawing/2014/chart" uri="{C3380CC4-5D6E-409C-BE32-E72D297353CC}">
              <c16:uniqueId val="{00000001-9D41-47A4-A13E-87F17BD7981B}"/>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'AB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'AB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9D41-47A4-A13E-87F17BD7981B}"/>
                  </c:ext>
                </c:extLst>
              </c15:ser>
            </c15:filteredBarSeries>
            <c15:filteredBarSeries>
              <c15:ser>
                <c:idx val="1"/>
                <c:order val="1"/>
                <c:tx>
                  <c:strRef>
                    <c:extLst>
                      <c:ext xmlns:c15="http://schemas.microsoft.com/office/drawing/2012/chart" uri="{02D57815-91ED-43cb-92C2-25804820EDAC}">
                        <c15:formulaRef>
                          <c15:sqref>'AB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9D41-47A4-A13E-87F17BD7981B}"/>
                  </c:ext>
                </c:extLst>
              </c15:ser>
            </c15:filteredBarSeries>
            <c15:filteredBarSeries>
              <c15:ser>
                <c:idx val="4"/>
                <c:order val="3"/>
                <c:tx>
                  <c:strRef>
                    <c:extLst>
                      <c:ext xmlns:c15="http://schemas.microsoft.com/office/drawing/2012/chart" uri="{02D57815-91ED-43cb-92C2-25804820EDAC}">
                        <c15:formulaRef>
                          <c15:sqref>'AB and NL'!$T$73</c15:sqref>
                        </c15:formulaRef>
                      </c:ext>
                    </c:extLst>
                    <c:strCache>
                      <c:ptCount val="1"/>
                      <c:pt idx="0">
                        <c:v>AB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NL'!$T$74:$T$78</c15:sqref>
                        </c15:formulaRef>
                      </c:ext>
                    </c:extLst>
                    <c:numCache>
                      <c:formatCode>"$"#,##0.0</c:formatCode>
                      <c:ptCount val="5"/>
                      <c:pt idx="0">
                        <c:v>11306.513344110057</c:v>
                      </c:pt>
                      <c:pt idx="1">
                        <c:v>10890.989152596127</c:v>
                      </c:pt>
                      <c:pt idx="2">
                        <c:v>11147.767227076141</c:v>
                      </c:pt>
                      <c:pt idx="3">
                        <c:v>10412.66253902166</c:v>
                      </c:pt>
                      <c:pt idx="4">
                        <c:v>9665.3806336281777</c:v>
                      </c:pt>
                    </c:numCache>
                  </c:numRef>
                </c:val>
                <c:extLst xmlns:c15="http://schemas.microsoft.com/office/drawing/2012/chart">
                  <c:ext xmlns:c16="http://schemas.microsoft.com/office/drawing/2014/chart" uri="{C3380CC4-5D6E-409C-BE32-E72D297353CC}">
                    <c16:uniqueId val="{00000004-9D41-47A4-A13E-87F17BD7981B}"/>
                  </c:ext>
                </c:extLst>
              </c15:ser>
            </c15:filteredBarSeries>
            <c15:filteredBarSeries>
              <c15:ser>
                <c:idx val="5"/>
                <c:order val="4"/>
                <c:tx>
                  <c:strRef>
                    <c:extLst>
                      <c:ext xmlns:c15="http://schemas.microsoft.com/office/drawing/2012/chart" uri="{02D57815-91ED-43cb-92C2-25804820EDAC}">
                        <c15:formulaRef>
                          <c15:sqref>'AB and NL'!$U$73</c15:sqref>
                        </c15:formulaRef>
                      </c:ext>
                    </c:extLst>
                    <c:strCache>
                      <c:ptCount val="1"/>
                      <c:pt idx="0">
                        <c:v>AB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NL'!$U$74:$U$78</c15:sqref>
                        </c15:formulaRef>
                      </c:ext>
                    </c:extLst>
                    <c:numCache>
                      <c:formatCode>"$"#,##0.0</c:formatCode>
                      <c:ptCount val="5"/>
                      <c:pt idx="0">
                        <c:v>12959.657846579144</c:v>
                      </c:pt>
                      <c:pt idx="1">
                        <c:v>12974.581951217693</c:v>
                      </c:pt>
                      <c:pt idx="2">
                        <c:v>12407.047508479336</c:v>
                      </c:pt>
                      <c:pt idx="3">
                        <c:v>10603.780691417593</c:v>
                      </c:pt>
                      <c:pt idx="4">
                        <c:v>9595.7580774153994</c:v>
                      </c:pt>
                    </c:numCache>
                  </c:numRef>
                </c:val>
                <c:extLst xmlns:c15="http://schemas.microsoft.com/office/drawing/2012/chart">
                  <c:ext xmlns:c16="http://schemas.microsoft.com/office/drawing/2014/chart" uri="{C3380CC4-5D6E-409C-BE32-E72D297353CC}">
                    <c16:uniqueId val="{00000005-9D41-47A4-A13E-87F17BD7981B}"/>
                  </c:ext>
                </c:extLst>
              </c15:ser>
            </c15:filteredBarSeries>
            <c15:filteredBarSeries>
              <c15:ser>
                <c:idx val="7"/>
                <c:order val="6"/>
                <c:tx>
                  <c:strRef>
                    <c:extLst>
                      <c:ext xmlns:c15="http://schemas.microsoft.com/office/drawing/2012/chart" uri="{02D57815-91ED-43cb-92C2-25804820EDAC}">
                        <c15:formulaRef>
                          <c15:sqref>'AB and NL'!$W$73</c15:sqref>
                        </c15:formulaRef>
                      </c:ext>
                    </c:extLst>
                    <c:strCache>
                      <c:ptCount val="1"/>
                      <c:pt idx="0">
                        <c:v>NL Rev PC/AB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NL'!$W$74:$W$78</c15:sqref>
                        </c15:formulaRef>
                      </c:ext>
                    </c:extLst>
                    <c:numCache>
                      <c:formatCode>0.0%</c:formatCode>
                      <c:ptCount val="5"/>
                      <c:pt idx="0">
                        <c:v>1.2076907150257152</c:v>
                      </c:pt>
                      <c:pt idx="1">
                        <c:v>1.3642423948960651</c:v>
                      </c:pt>
                      <c:pt idx="2">
                        <c:v>1.2931219575118431</c:v>
                      </c:pt>
                      <c:pt idx="3">
                        <c:v>1.2323869476513569</c:v>
                      </c:pt>
                      <c:pt idx="4">
                        <c:v>1.2083816831820042</c:v>
                      </c:pt>
                    </c:numCache>
                  </c:numRef>
                </c:val>
                <c:extLst xmlns:c15="http://schemas.microsoft.com/office/drawing/2012/chart">
                  <c:ext xmlns:c16="http://schemas.microsoft.com/office/drawing/2014/chart" uri="{C3380CC4-5D6E-409C-BE32-E72D297353CC}">
                    <c16:uniqueId val="{00000006-9D41-47A4-A13E-87F17BD7981B}"/>
                  </c:ext>
                </c:extLst>
              </c15:ser>
            </c15:filteredBarSeries>
            <c15:filteredBarSeries>
              <c15:ser>
                <c:idx val="2"/>
                <c:order val="7"/>
                <c:tx>
                  <c:strRef>
                    <c:extLst>
                      <c:ext xmlns:c15="http://schemas.microsoft.com/office/drawing/2012/chart" uri="{02D57815-91ED-43cb-92C2-25804820EDAC}">
                        <c15:formulaRef>
                          <c15:sqref>'AB and NL'!$X$73</c15:sqref>
                        </c15:formulaRef>
                      </c:ext>
                    </c:extLst>
                    <c:strCache>
                      <c:ptCount val="1"/>
                      <c:pt idx="0">
                        <c:v>NL Exp PC/AB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'AB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'AB and NL'!$X$74:$X$78</c15:sqref>
                        </c15:formulaRef>
                      </c:ext>
                    </c:extLst>
                    <c:numCache>
                      <c:formatCode>0.0%</c:formatCode>
                      <c:ptCount val="5"/>
                      <c:pt idx="0">
                        <c:v>1.3252926249296506</c:v>
                      </c:pt>
                      <c:pt idx="1">
                        <c:v>1.2395967391104326</c:v>
                      </c:pt>
                      <c:pt idx="2">
                        <c:v>1.2534499045719338</c:v>
                      </c:pt>
                      <c:pt idx="3">
                        <c:v>1.2598416712414704</c:v>
                      </c:pt>
                      <c:pt idx="4">
                        <c:v>1.2818215985241488</c:v>
                      </c:pt>
                    </c:numCache>
                  </c:numRef>
                </c:val>
                <c:extLst xmlns:c15="http://schemas.microsoft.com/office/drawing/2012/chart">
                  <c:ext xmlns:c16="http://schemas.microsoft.com/office/drawing/2014/chart" uri="{C3380CC4-5D6E-409C-BE32-E72D297353CC}">
                    <c16:uniqueId val="{00000007-9D41-47A4-A13E-87F17BD7981B}"/>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AB</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'AB and NL'!$BV$18</c:f>
              <c:strCache>
                <c:ptCount val="1"/>
                <c:pt idx="0">
                  <c:v>NL Federal Transfers/GDP</c:v>
                </c:pt>
              </c:strCache>
            </c:strRef>
          </c:tx>
          <c:spPr>
            <a:ln w="28575" cap="rnd">
              <a:solidFill>
                <a:srgbClr val="FF0000"/>
              </a:solidFill>
              <a:round/>
            </a:ln>
            <a:effectLst/>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21-4FA6-915A-9AAB8A1E88E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'AB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D6E0-4414-ACF0-BE1BA80F2BFA}"/>
            </c:ext>
          </c:extLst>
        </c:ser>
        <c:ser>
          <c:idx val="1"/>
          <c:order val="1"/>
          <c:tx>
            <c:strRef>
              <c:f>'AB and NL'!$BW$18</c:f>
              <c:strCache>
                <c:ptCount val="1"/>
                <c:pt idx="0">
                  <c:v>AB Federal Transfers/GDP</c:v>
                </c:pt>
              </c:strCache>
            </c:strRef>
          </c:tx>
          <c:spPr>
            <a:ln w="28575" cap="rnd">
              <a:solidFill>
                <a:srgbClr val="0070C0"/>
              </a:solidFill>
              <a:round/>
            </a:ln>
            <a:effectLst/>
          </c:spPr>
          <c:marker>
            <c:symbol val="none"/>
          </c:marker>
          <c:dLbls>
            <c:dLbl>
              <c:idx val="30"/>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21-4FA6-915A-9AAB8A1E88E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'AB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'AB and NL'!$BW$19:$BW$49</c:f>
              <c:numCache>
                <c:formatCode>"$"#,##0</c:formatCode>
                <c:ptCount val="31"/>
                <c:pt idx="0">
                  <c:v>928.25619714042136</c:v>
                </c:pt>
                <c:pt idx="1">
                  <c:v>829.37739603272144</c:v>
                </c:pt>
                <c:pt idx="2">
                  <c:v>933.27235599421419</c:v>
                </c:pt>
                <c:pt idx="3">
                  <c:v>783.56625371350412</c:v>
                </c:pt>
                <c:pt idx="4">
                  <c:v>714.28412734030803</c:v>
                </c:pt>
                <c:pt idx="5">
                  <c:v>639.23490749195753</c:v>
                </c:pt>
                <c:pt idx="6">
                  <c:v>486.82351440453488</c:v>
                </c:pt>
                <c:pt idx="7">
                  <c:v>418.04365464152136</c:v>
                </c:pt>
                <c:pt idx="8">
                  <c:v>460.49313813483377</c:v>
                </c:pt>
                <c:pt idx="9">
                  <c:v>555.42535421913283</c:v>
                </c:pt>
                <c:pt idx="10">
                  <c:v>603.48885126745972</c:v>
                </c:pt>
                <c:pt idx="11">
                  <c:v>740.33283585408378</c:v>
                </c:pt>
                <c:pt idx="12">
                  <c:v>662.98794666175661</c:v>
                </c:pt>
                <c:pt idx="13">
                  <c:v>919.30130587284611</c:v>
                </c:pt>
                <c:pt idx="14">
                  <c:v>994.01337764757568</c:v>
                </c:pt>
                <c:pt idx="15">
                  <c:v>1021.182922401538</c:v>
                </c:pt>
                <c:pt idx="16">
                  <c:v>899.34970323213474</c:v>
                </c:pt>
                <c:pt idx="17">
                  <c:v>867.37994058675065</c:v>
                </c:pt>
                <c:pt idx="18">
                  <c:v>1273.1679438671433</c:v>
                </c:pt>
                <c:pt idx="19">
                  <c:v>1451.9886972111597</c:v>
                </c:pt>
                <c:pt idx="20">
                  <c:v>1460.6546208205439</c:v>
                </c:pt>
                <c:pt idx="21">
                  <c:v>1369.8518095789896</c:v>
                </c:pt>
                <c:pt idx="22">
                  <c:v>1299.2317216624085</c:v>
                </c:pt>
                <c:pt idx="23">
                  <c:v>1765.6548981352944</c:v>
                </c:pt>
                <c:pt idx="24">
                  <c:v>1456.0356108047481</c:v>
                </c:pt>
                <c:pt idx="25">
                  <c:v>1709.6238994984353</c:v>
                </c:pt>
                <c:pt idx="26">
                  <c:v>1883.4494388600069</c:v>
                </c:pt>
                <c:pt idx="27">
                  <c:v>1774.5595448019124</c:v>
                </c:pt>
                <c:pt idx="28">
                  <c:v>1864.2362343032962</c:v>
                </c:pt>
                <c:pt idx="29">
                  <c:v>2079.925826983736</c:v>
                </c:pt>
                <c:pt idx="30">
                  <c:v>2060.21154822071</c:v>
                </c:pt>
              </c:numCache>
            </c:numRef>
          </c:val>
          <c:smooth val="0"/>
          <c:extLst>
            <c:ext xmlns:c16="http://schemas.microsoft.com/office/drawing/2014/chart" uri="{C3380CC4-5D6E-409C-BE32-E72D297353CC}">
              <c16:uniqueId val="{00000001-D6E0-4414-ACF0-BE1BA80F2BFA}"/>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BC</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'BC and NL'!$N$18</c:f>
              <c:strCache>
                <c:ptCount val="1"/>
                <c:pt idx="0">
                  <c:v>BC Rev PC</c:v>
                </c:pt>
              </c:strCache>
            </c:strRef>
          </c:tx>
          <c:spPr>
            <a:ln w="28575" cap="rnd">
              <a:solidFill>
                <a:srgbClr val="0070C0"/>
              </a:solidFill>
              <a:round/>
            </a:ln>
            <a:effectLst/>
          </c:spPr>
          <c:marker>
            <c:symbol val="none"/>
          </c:marker>
          <c:dLbls>
            <c:dLbl>
              <c:idx val="26"/>
              <c:layout>
                <c:manualLayout>
                  <c:x val="-1.9089544758608658E-16"/>
                  <c:y val="2.7700831024930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53-4993-A8B0-B07763A633C9}"/>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NL'!$N$23:$N$49</c:f>
              <c:numCache>
                <c:formatCode>"$"#,##0.0</c:formatCode>
                <c:ptCount val="27"/>
                <c:pt idx="0">
                  <c:v>5366.0493869140319</c:v>
                </c:pt>
                <c:pt idx="1">
                  <c:v>5225.0363346119939</c:v>
                </c:pt>
                <c:pt idx="2">
                  <c:v>5087.2450550638987</c:v>
                </c:pt>
                <c:pt idx="3">
                  <c:v>5057.0039935845343</c:v>
                </c:pt>
                <c:pt idx="4">
                  <c:v>6369.8920919391439</c:v>
                </c:pt>
                <c:pt idx="5">
                  <c:v>6681.0009036801594</c:v>
                </c:pt>
                <c:pt idx="6">
                  <c:v>7350.1632736932534</c:v>
                </c:pt>
                <c:pt idx="7">
                  <c:v>6967.0907735594928</c:v>
                </c:pt>
                <c:pt idx="8">
                  <c:v>6809.488700565661</c:v>
                </c:pt>
                <c:pt idx="9">
                  <c:v>7110.9233724957485</c:v>
                </c:pt>
                <c:pt idx="10">
                  <c:v>8078.1859616940192</c:v>
                </c:pt>
                <c:pt idx="11">
                  <c:v>8612.9725122766667</c:v>
                </c:pt>
                <c:pt idx="12">
                  <c:v>9120.1834362757672</c:v>
                </c:pt>
                <c:pt idx="13">
                  <c:v>9327.2225417549525</c:v>
                </c:pt>
                <c:pt idx="14">
                  <c:v>8902.3527778007683</c:v>
                </c:pt>
                <c:pt idx="15">
                  <c:v>8610.4656448587612</c:v>
                </c:pt>
                <c:pt idx="16">
                  <c:v>9108.9772239742542</c:v>
                </c:pt>
                <c:pt idx="17">
                  <c:v>9291.7778268241982</c:v>
                </c:pt>
                <c:pt idx="18">
                  <c:v>9250.8396956639372</c:v>
                </c:pt>
                <c:pt idx="19">
                  <c:v>9523.7970746050014</c:v>
                </c:pt>
                <c:pt idx="20">
                  <c:v>9921.3121725734545</c:v>
                </c:pt>
                <c:pt idx="21">
                  <c:v>10139.308185679209</c:v>
                </c:pt>
                <c:pt idx="22">
                  <c:v>10813.934082693628</c:v>
                </c:pt>
                <c:pt idx="23">
                  <c:v>10798.893954114041</c:v>
                </c:pt>
                <c:pt idx="24">
                  <c:v>11401.711134830304</c:v>
                </c:pt>
                <c:pt idx="25">
                  <c:v>11522.396092678093</c:v>
                </c:pt>
                <c:pt idx="26">
                  <c:v>12074.490569791007</c:v>
                </c:pt>
              </c:numCache>
            </c:numRef>
          </c:val>
          <c:smooth val="0"/>
          <c:extLst>
            <c:ext xmlns:c16="http://schemas.microsoft.com/office/drawing/2014/chart" uri="{C3380CC4-5D6E-409C-BE32-E72D297353CC}">
              <c16:uniqueId val="{00000000-35C2-44F4-947A-018631DBCB0D}"/>
            </c:ext>
          </c:extLst>
        </c:ser>
        <c:ser>
          <c:idx val="3"/>
          <c:order val="1"/>
          <c:tx>
            <c:strRef>
              <c:f>'BC and NL'!$O$18</c:f>
              <c:strCache>
                <c:ptCount val="1"/>
                <c:pt idx="0">
                  <c:v>BC Expend PC</c:v>
                </c:pt>
              </c:strCache>
            </c:strRef>
          </c:tx>
          <c:spPr>
            <a:ln w="28575" cap="rnd">
              <a:solidFill>
                <a:srgbClr val="00B050"/>
              </a:solidFill>
              <a:prstDash val="sysDash"/>
              <a:round/>
            </a:ln>
            <a:effectLst/>
          </c:spPr>
          <c:marker>
            <c:symbol val="none"/>
          </c:marker>
          <c:dLbls>
            <c:dLbl>
              <c:idx val="26"/>
              <c:layout>
                <c:manualLayout>
                  <c:x val="-1.9089544758608658E-16"/>
                  <c:y val="-3.693444136657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53-4993-A8B0-B07763A633C9}"/>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NL'!$O$23:$O$49</c:f>
              <c:numCache>
                <c:formatCode>"$"#,##0.0</c:formatCode>
                <c:ptCount val="27"/>
                <c:pt idx="0">
                  <c:v>5428.0720605537153</c:v>
                </c:pt>
                <c:pt idx="1">
                  <c:v>5308.9567134979443</c:v>
                </c:pt>
                <c:pt idx="2">
                  <c:v>5281.6277036700922</c:v>
                </c:pt>
                <c:pt idx="3">
                  <c:v>5099.2976467760709</c:v>
                </c:pt>
                <c:pt idx="4">
                  <c:v>6611.1606675482217</c:v>
                </c:pt>
                <c:pt idx="5">
                  <c:v>6684.9895609360883</c:v>
                </c:pt>
                <c:pt idx="6">
                  <c:v>7042.1837825526154</c:v>
                </c:pt>
                <c:pt idx="7">
                  <c:v>7500.3415601289316</c:v>
                </c:pt>
                <c:pt idx="8">
                  <c:v>7414.0991048888081</c:v>
                </c:pt>
                <c:pt idx="9">
                  <c:v>7408.9395643046919</c:v>
                </c:pt>
                <c:pt idx="10">
                  <c:v>7431.9792193389339</c:v>
                </c:pt>
                <c:pt idx="11">
                  <c:v>7735.420771997663</c:v>
                </c:pt>
                <c:pt idx="12">
                  <c:v>8119.167567840278</c:v>
                </c:pt>
                <c:pt idx="13">
                  <c:v>8583.8040097059238</c:v>
                </c:pt>
                <c:pt idx="14">
                  <c:v>8889.9373064680931</c:v>
                </c:pt>
                <c:pt idx="15">
                  <c:v>9021.5134676543003</c:v>
                </c:pt>
                <c:pt idx="16">
                  <c:v>9164.2849273744905</c:v>
                </c:pt>
                <c:pt idx="17">
                  <c:v>9345.7881608014341</c:v>
                </c:pt>
                <c:pt idx="18">
                  <c:v>9503.3532836664635</c:v>
                </c:pt>
                <c:pt idx="19">
                  <c:v>9455.6065568341837</c:v>
                </c:pt>
                <c:pt idx="20">
                  <c:v>9564.2663170386422</c:v>
                </c:pt>
                <c:pt idx="21">
                  <c:v>9975.506416918317</c:v>
                </c:pt>
                <c:pt idx="22">
                  <c:v>10232.765785182542</c:v>
                </c:pt>
                <c:pt idx="23">
                  <c:v>10733.710318943113</c:v>
                </c:pt>
                <c:pt idx="24">
                  <c:v>11096.151343704669</c:v>
                </c:pt>
                <c:pt idx="25">
                  <c:v>11585.449095503693</c:v>
                </c:pt>
                <c:pt idx="26">
                  <c:v>13136.710056817476</c:v>
                </c:pt>
              </c:numCache>
            </c:numRef>
          </c:val>
          <c:smooth val="0"/>
          <c:extLst>
            <c:ext xmlns:c16="http://schemas.microsoft.com/office/drawing/2014/chart" uri="{C3380CC4-5D6E-409C-BE32-E72D297353CC}">
              <c16:uniqueId val="{00000001-35C2-44F4-947A-018631DBCB0D}"/>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BC</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'BC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5.0784856879039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C8-4F90-8A95-13E460C02370}"/>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1895-4B6C-A9C1-37B8BB62A362}"/>
            </c:ext>
          </c:extLst>
        </c:ser>
        <c:ser>
          <c:idx val="3"/>
          <c:order val="1"/>
          <c:tx>
            <c:strRef>
              <c:f>'BC and NL'!$O$18</c:f>
              <c:strCache>
                <c:ptCount val="1"/>
                <c:pt idx="0">
                  <c:v>BC Expend PC</c:v>
                </c:pt>
              </c:strCache>
            </c:strRef>
          </c:tx>
          <c:spPr>
            <a:ln w="28575" cap="rnd">
              <a:solidFill>
                <a:srgbClr val="0070C0"/>
              </a:solidFill>
              <a:prstDash val="sysDash"/>
              <a:round/>
            </a:ln>
            <a:effectLst/>
          </c:spPr>
          <c:marker>
            <c:symbol val="none"/>
          </c:marker>
          <c:dLbls>
            <c:dLbl>
              <c:idx val="26"/>
              <c:layout>
                <c:manualLayout>
                  <c:x val="0"/>
                  <c:y val="5.5401662049861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C8-4F90-8A95-13E460C0237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NL'!$O$23:$O$49</c:f>
              <c:numCache>
                <c:formatCode>"$"#,##0.0</c:formatCode>
                <c:ptCount val="27"/>
                <c:pt idx="0">
                  <c:v>5428.0720605537153</c:v>
                </c:pt>
                <c:pt idx="1">
                  <c:v>5308.9567134979443</c:v>
                </c:pt>
                <c:pt idx="2">
                  <c:v>5281.6277036700922</c:v>
                </c:pt>
                <c:pt idx="3">
                  <c:v>5099.2976467760709</c:v>
                </c:pt>
                <c:pt idx="4">
                  <c:v>6611.1606675482217</c:v>
                </c:pt>
                <c:pt idx="5">
                  <c:v>6684.9895609360883</c:v>
                </c:pt>
                <c:pt idx="6">
                  <c:v>7042.1837825526154</c:v>
                </c:pt>
                <c:pt idx="7">
                  <c:v>7500.3415601289316</c:v>
                </c:pt>
                <c:pt idx="8">
                  <c:v>7414.0991048888081</c:v>
                </c:pt>
                <c:pt idx="9">
                  <c:v>7408.9395643046919</c:v>
                </c:pt>
                <c:pt idx="10">
                  <c:v>7431.9792193389339</c:v>
                </c:pt>
                <c:pt idx="11">
                  <c:v>7735.420771997663</c:v>
                </c:pt>
                <c:pt idx="12">
                  <c:v>8119.167567840278</c:v>
                </c:pt>
                <c:pt idx="13">
                  <c:v>8583.8040097059238</c:v>
                </c:pt>
                <c:pt idx="14">
                  <c:v>8889.9373064680931</c:v>
                </c:pt>
                <c:pt idx="15">
                  <c:v>9021.5134676543003</c:v>
                </c:pt>
                <c:pt idx="16">
                  <c:v>9164.2849273744905</c:v>
                </c:pt>
                <c:pt idx="17">
                  <c:v>9345.7881608014341</c:v>
                </c:pt>
                <c:pt idx="18">
                  <c:v>9503.3532836664635</c:v>
                </c:pt>
                <c:pt idx="19">
                  <c:v>9455.6065568341837</c:v>
                </c:pt>
                <c:pt idx="20">
                  <c:v>9564.2663170386422</c:v>
                </c:pt>
                <c:pt idx="21">
                  <c:v>9975.506416918317</c:v>
                </c:pt>
                <c:pt idx="22">
                  <c:v>10232.765785182542</c:v>
                </c:pt>
                <c:pt idx="23">
                  <c:v>10733.710318943113</c:v>
                </c:pt>
                <c:pt idx="24">
                  <c:v>11096.151343704669</c:v>
                </c:pt>
                <c:pt idx="25">
                  <c:v>11585.449095503693</c:v>
                </c:pt>
                <c:pt idx="26">
                  <c:v>13136.710056817476</c:v>
                </c:pt>
              </c:numCache>
            </c:numRef>
          </c:val>
          <c:smooth val="0"/>
          <c:extLst>
            <c:ext xmlns:c16="http://schemas.microsoft.com/office/drawing/2014/chart" uri="{C3380CC4-5D6E-409C-BE32-E72D297353CC}">
              <c16:uniqueId val="{00000001-1895-4B6C-A9C1-37B8BB62A362}"/>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BC</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'BC and NL'!$L$18</c:f>
              <c:strCache>
                <c:ptCount val="1"/>
                <c:pt idx="0">
                  <c:v>NL Rev PC</c:v>
                </c:pt>
              </c:strCache>
            </c:strRef>
          </c:tx>
          <c:spPr>
            <a:ln w="28575" cap="rnd">
              <a:solidFill>
                <a:srgbClr val="FF0000"/>
              </a:solidFill>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35-46FB-AA62-BF3C59BFEFB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8C17-4228-B83D-A5EE5104E56A}"/>
            </c:ext>
          </c:extLst>
        </c:ser>
        <c:ser>
          <c:idx val="1"/>
          <c:order val="1"/>
          <c:tx>
            <c:strRef>
              <c:f>'BC and NL'!$N$18</c:f>
              <c:strCache>
                <c:ptCount val="1"/>
                <c:pt idx="0">
                  <c:v>BC Rev PC</c:v>
                </c:pt>
              </c:strCache>
            </c:strRef>
          </c:tx>
          <c:spPr>
            <a:ln w="28575" cap="rnd">
              <a:solidFill>
                <a:srgbClr val="0070C0"/>
              </a:solidFill>
              <a:round/>
            </a:ln>
            <a:effectLst/>
          </c:spPr>
          <c:marker>
            <c:symbol val="none"/>
          </c:marker>
          <c:dLbls>
            <c:dLbl>
              <c:idx val="26"/>
              <c:layout>
                <c:manualLayout>
                  <c:x val="-9.5062365664994524E-8"/>
                  <c:y val="2.3148330417031203E-2"/>
                </c:manualLayout>
              </c:layout>
              <c:spPr>
                <a:noFill/>
                <a:ln>
                  <a:noFill/>
                </a:ln>
                <a:effectLst/>
              </c:spPr>
              <c:txPr>
                <a:bodyPr wrap="square" lIns="38100" tIns="19050" rIns="38100" bIns="19050" anchor="ctr">
                  <a:no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3166822093634513E-2"/>
                      <c:h val="9.1504811898512672E-2"/>
                    </c:manualLayout>
                  </c15:layout>
                </c:ext>
                <c:ext xmlns:c16="http://schemas.microsoft.com/office/drawing/2014/chart" uri="{C3380CC4-5D6E-409C-BE32-E72D297353CC}">
                  <c16:uniqueId val="{00000001-5335-46FB-AA62-BF3C59BFEFB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NL'!$N$23:$N$49</c:f>
              <c:numCache>
                <c:formatCode>"$"#,##0.0</c:formatCode>
                <c:ptCount val="27"/>
                <c:pt idx="0">
                  <c:v>5366.0493869140319</c:v>
                </c:pt>
                <c:pt idx="1">
                  <c:v>5225.0363346119939</c:v>
                </c:pt>
                <c:pt idx="2">
                  <c:v>5087.2450550638987</c:v>
                </c:pt>
                <c:pt idx="3">
                  <c:v>5057.0039935845343</c:v>
                </c:pt>
                <c:pt idx="4">
                  <c:v>6369.8920919391439</c:v>
                </c:pt>
                <c:pt idx="5">
                  <c:v>6681.0009036801594</c:v>
                </c:pt>
                <c:pt idx="6">
                  <c:v>7350.1632736932534</c:v>
                </c:pt>
                <c:pt idx="7">
                  <c:v>6967.0907735594928</c:v>
                </c:pt>
                <c:pt idx="8">
                  <c:v>6809.488700565661</c:v>
                </c:pt>
                <c:pt idx="9">
                  <c:v>7110.9233724957485</c:v>
                </c:pt>
                <c:pt idx="10">
                  <c:v>8078.1859616940192</c:v>
                </c:pt>
                <c:pt idx="11">
                  <c:v>8612.9725122766667</c:v>
                </c:pt>
                <c:pt idx="12">
                  <c:v>9120.1834362757672</c:v>
                </c:pt>
                <c:pt idx="13">
                  <c:v>9327.2225417549525</c:v>
                </c:pt>
                <c:pt idx="14">
                  <c:v>8902.3527778007683</c:v>
                </c:pt>
                <c:pt idx="15">
                  <c:v>8610.4656448587612</c:v>
                </c:pt>
                <c:pt idx="16">
                  <c:v>9108.9772239742542</c:v>
                </c:pt>
                <c:pt idx="17">
                  <c:v>9291.7778268241982</c:v>
                </c:pt>
                <c:pt idx="18">
                  <c:v>9250.8396956639372</c:v>
                </c:pt>
                <c:pt idx="19">
                  <c:v>9523.7970746050014</c:v>
                </c:pt>
                <c:pt idx="20">
                  <c:v>9921.3121725734545</c:v>
                </c:pt>
                <c:pt idx="21">
                  <c:v>10139.308185679209</c:v>
                </c:pt>
                <c:pt idx="22">
                  <c:v>10813.934082693628</c:v>
                </c:pt>
                <c:pt idx="23">
                  <c:v>10798.893954114041</c:v>
                </c:pt>
                <c:pt idx="24">
                  <c:v>11401.711134830304</c:v>
                </c:pt>
                <c:pt idx="25">
                  <c:v>11522.396092678093</c:v>
                </c:pt>
                <c:pt idx="26">
                  <c:v>12074.490569791007</c:v>
                </c:pt>
              </c:numCache>
            </c:numRef>
          </c:val>
          <c:smooth val="0"/>
          <c:extLst>
            <c:ext xmlns:c16="http://schemas.microsoft.com/office/drawing/2014/chart" uri="{C3380CC4-5D6E-409C-BE32-E72D297353CC}">
              <c16:uniqueId val="{00000001-8C17-4228-B83D-A5EE5104E56A}"/>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 Expressed as a Percentage of CDN</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summary!$N$13</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2797-4771-85C7-AFD7529C6FB4}"/>
              </c:ext>
            </c:extLst>
          </c:dPt>
          <c:dPt>
            <c:idx val="10"/>
            <c:invertIfNegative val="0"/>
            <c:bubble3D val="0"/>
            <c:spPr>
              <a:solidFill>
                <a:srgbClr val="FF0000"/>
              </a:solidFill>
              <a:ln>
                <a:noFill/>
              </a:ln>
              <a:effectLst/>
            </c:spPr>
            <c:extLst>
              <c:ext xmlns:c16="http://schemas.microsoft.com/office/drawing/2014/chart" uri="{C3380CC4-5D6E-409C-BE32-E72D297353CC}">
                <c16:uniqueId val="{00000007-2797-4771-85C7-AFD7529C6FB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summary!$O$11:$Y$11</c:f>
              <c:strCache>
                <c:ptCount val="11"/>
                <c:pt idx="0">
                  <c:v>BC</c:v>
                </c:pt>
                <c:pt idx="1">
                  <c:v>ON</c:v>
                </c:pt>
                <c:pt idx="2">
                  <c:v>NS</c:v>
                </c:pt>
                <c:pt idx="3">
                  <c:v>ROC</c:v>
                </c:pt>
                <c:pt idx="4">
                  <c:v>NB</c:v>
                </c:pt>
                <c:pt idx="5">
                  <c:v>QU</c:v>
                </c:pt>
                <c:pt idx="6">
                  <c:v>MN</c:v>
                </c:pt>
                <c:pt idx="7">
                  <c:v>AB</c:v>
                </c:pt>
                <c:pt idx="8">
                  <c:v>PE</c:v>
                </c:pt>
                <c:pt idx="9">
                  <c:v>SK</c:v>
                </c:pt>
                <c:pt idx="10">
                  <c:v>NL</c:v>
                </c:pt>
              </c:strCache>
            </c:strRef>
          </c:cat>
          <c:val>
            <c:numRef>
              <c:f>summary!$O$13:$Y$13</c:f>
              <c:numCache>
                <c:formatCode>0%</c:formatCode>
                <c:ptCount val="11"/>
                <c:pt idx="0">
                  <c:v>0.916768999086221</c:v>
                </c:pt>
                <c:pt idx="1">
                  <c:v>0.93356213954985467</c:v>
                </c:pt>
                <c:pt idx="2">
                  <c:v>0.95003228472932888</c:v>
                </c:pt>
                <c:pt idx="3">
                  <c:v>0.99462499818672212</c:v>
                </c:pt>
                <c:pt idx="4">
                  <c:v>1.035963749265461</c:v>
                </c:pt>
                <c:pt idx="5">
                  <c:v>1.0634431338444141</c:v>
                </c:pt>
                <c:pt idx="6">
                  <c:v>1.0785276444538199</c:v>
                </c:pt>
                <c:pt idx="7">
                  <c:v>1.0871138131021791</c:v>
                </c:pt>
                <c:pt idx="8">
                  <c:v>1.1074820980400808</c:v>
                </c:pt>
                <c:pt idx="9">
                  <c:v>1.1287698272062361</c:v>
                </c:pt>
                <c:pt idx="10">
                  <c:v>1.361292221179623</c:v>
                </c:pt>
              </c:numCache>
            </c:numRef>
          </c:val>
          <c:extLst>
            <c:ext xmlns:c16="http://schemas.microsoft.com/office/drawing/2014/chart" uri="{C3380CC4-5D6E-409C-BE32-E72D297353CC}">
              <c16:uniqueId val="{00000006-2797-4771-85C7-AFD7529C6FB4}"/>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'BC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29-41CE-8F0F-484C7527172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951C-416E-B871-F6EFD97489CB}"/>
            </c:ext>
          </c:extLst>
        </c:ser>
        <c:ser>
          <c:idx val="2"/>
          <c:order val="1"/>
          <c:tx>
            <c:strRef>
              <c:f>'BC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29-41CE-8F0F-484C7527172A}"/>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951C-416E-B871-F6EFD97489CB}"/>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BC</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'BC and NL'!$G$18</c:f>
              <c:strCache>
                <c:ptCount val="1"/>
                <c:pt idx="0">
                  <c:v>NL Net Debt PC</c:v>
                </c:pt>
              </c:strCache>
            </c:strRef>
          </c:tx>
          <c:spPr>
            <a:ln w="28575" cap="rnd">
              <a:solidFill>
                <a:srgbClr val="FF0000"/>
              </a:solidFill>
              <a:round/>
            </a:ln>
            <a:effectLst/>
          </c:spPr>
          <c:marker>
            <c:symbol val="none"/>
          </c:marker>
          <c:dLbls>
            <c:dLbl>
              <c:idx val="26"/>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F-45B0-9B84-678859B5EF8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0998-45CC-8B3F-BCFE56E642D0}"/>
            </c:ext>
          </c:extLst>
        </c:ser>
        <c:ser>
          <c:idx val="1"/>
          <c:order val="1"/>
          <c:tx>
            <c:strRef>
              <c:f>'BC and NL'!$Y$18</c:f>
              <c:strCache>
                <c:ptCount val="1"/>
                <c:pt idx="0">
                  <c:v>BC Net Debt PC</c:v>
                </c:pt>
              </c:strCache>
            </c:strRef>
          </c:tx>
          <c:spPr>
            <a:ln w="28575" cap="rnd">
              <a:solidFill>
                <a:srgbClr val="0070C0"/>
              </a:solidFill>
              <a:round/>
            </a:ln>
            <a:effectLst/>
          </c:spPr>
          <c:marker>
            <c:symbol val="none"/>
          </c:marker>
          <c:dLbls>
            <c:dLbl>
              <c:idx val="26"/>
              <c:layout>
                <c:manualLayout>
                  <c:x val="-2.7777777777778798E-3"/>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0F-45B0-9B84-678859B5EF8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NL'!$Y$23:$Y$49</c:f>
              <c:numCache>
                <c:formatCode>"$"#,##0.0</c:formatCode>
                <c:ptCount val="27"/>
                <c:pt idx="0">
                  <c:v>3251.8378977577986</c:v>
                </c:pt>
                <c:pt idx="1">
                  <c:v>3219.7628521280567</c:v>
                </c:pt>
                <c:pt idx="2">
                  <c:v>3184.4838716088543</c:v>
                </c:pt>
                <c:pt idx="3">
                  <c:v>3169.4914352819733</c:v>
                </c:pt>
                <c:pt idx="4">
                  <c:v>5501.7269156059592</c:v>
                </c:pt>
                <c:pt idx="5">
                  <c:v>5776.5728708983825</c:v>
                </c:pt>
                <c:pt idx="6">
                  <c:v>5928.1100605808533</c:v>
                </c:pt>
                <c:pt idx="7">
                  <c:v>6285.932800098899</c:v>
                </c:pt>
                <c:pt idx="8">
                  <c:v>6965.5801320972514</c:v>
                </c:pt>
                <c:pt idx="9">
                  <c:v>7222.9522419959376</c:v>
                </c:pt>
                <c:pt idx="10">
                  <c:v>6827.1682161589233</c:v>
                </c:pt>
                <c:pt idx="11">
                  <c:v>6458.4185383162639</c:v>
                </c:pt>
                <c:pt idx="12">
                  <c:v>5771.5189531722135</c:v>
                </c:pt>
                <c:pt idx="13">
                  <c:v>5565.3849416498024</c:v>
                </c:pt>
                <c:pt idx="14">
                  <c:v>6072.315062357854</c:v>
                </c:pt>
                <c:pt idx="15">
                  <c:v>6717.7865358145536</c:v>
                </c:pt>
                <c:pt idx="16">
                  <c:v>7215.3041565418489</c:v>
                </c:pt>
                <c:pt idx="17">
                  <c:v>7964.6350112766022</c:v>
                </c:pt>
                <c:pt idx="18">
                  <c:v>8382.2193480838214</c:v>
                </c:pt>
                <c:pt idx="19">
                  <c:v>8469.5673126465517</c:v>
                </c:pt>
                <c:pt idx="20">
                  <c:v>8345.2743183953717</c:v>
                </c:pt>
                <c:pt idx="21">
                  <c:v>8468.7005492790922</c:v>
                </c:pt>
                <c:pt idx="22">
                  <c:v>7972.19976719638</c:v>
                </c:pt>
                <c:pt idx="23">
                  <c:v>8722.1516412159854</c:v>
                </c:pt>
                <c:pt idx="24">
                  <c:v>8446.3033053147046</c:v>
                </c:pt>
                <c:pt idx="25">
                  <c:v>8908.1518104167098</c:v>
                </c:pt>
                <c:pt idx="26">
                  <c:v>11607.098454614399</c:v>
                </c:pt>
              </c:numCache>
            </c:numRef>
          </c:val>
          <c:smooth val="0"/>
          <c:extLst>
            <c:ext xmlns:c16="http://schemas.microsoft.com/office/drawing/2014/chart" uri="{C3380CC4-5D6E-409C-BE32-E72D297353CC}">
              <c16:uniqueId val="{00000001-0998-45CC-8B3F-BCFE56E642D0}"/>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BC</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'BC and NL'!$F$18</c:f>
              <c:strCache>
                <c:ptCount val="1"/>
                <c:pt idx="0">
                  <c:v>NL Deficit PC</c:v>
                </c:pt>
              </c:strCache>
            </c:strRef>
          </c:tx>
          <c:spPr>
            <a:ln w="28575" cap="rnd">
              <a:solidFill>
                <a:srgbClr val="FF0000"/>
              </a:solidFill>
              <a:round/>
            </a:ln>
            <a:effectLst/>
          </c:spPr>
          <c:marker>
            <c:symbol val="none"/>
          </c:marker>
          <c:dLbls>
            <c:dLbl>
              <c:idx val="26"/>
              <c:layout>
                <c:manualLayout>
                  <c:x val="-8.350730688935281E-3"/>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9-495E-9129-AF637D70BBA3}"/>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5A82-4577-B8E3-0E8BF6CCEDA7}"/>
            </c:ext>
          </c:extLst>
        </c:ser>
        <c:ser>
          <c:idx val="1"/>
          <c:order val="1"/>
          <c:tx>
            <c:strRef>
              <c:f>'BC and NL'!$X$18</c:f>
              <c:strCache>
                <c:ptCount val="1"/>
                <c:pt idx="0">
                  <c:v>BC Deficit PC</c:v>
                </c:pt>
              </c:strCache>
            </c:strRef>
          </c:tx>
          <c:spPr>
            <a:ln w="28575" cap="rnd">
              <a:solidFill>
                <a:srgbClr val="0070C0"/>
              </a:solidFill>
              <a:round/>
            </a:ln>
            <a:effectLst/>
          </c:spPr>
          <c:marker>
            <c:symbol val="none"/>
          </c:marker>
          <c:dLbls>
            <c:dLbl>
              <c:idx val="26"/>
              <c:layout>
                <c:manualLayout>
                  <c:x val="-5.567153792623531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69-495E-9129-AF637D70BBA3}"/>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NL'!$X$23:$X$49</c:f>
              <c:numCache>
                <c:formatCode>"$"#,##0.0</c:formatCode>
                <c:ptCount val="27"/>
                <c:pt idx="0">
                  <c:v>-62.022673639683639</c:v>
                </c:pt>
                <c:pt idx="1">
                  <c:v>-83.920378885950342</c:v>
                </c:pt>
                <c:pt idx="2">
                  <c:v>-194.38264860619361</c:v>
                </c:pt>
                <c:pt idx="3">
                  <c:v>-42.293653191537324</c:v>
                </c:pt>
                <c:pt idx="4">
                  <c:v>-241.26857560907763</c:v>
                </c:pt>
                <c:pt idx="5">
                  <c:v>-3.9886572559284534</c:v>
                </c:pt>
                <c:pt idx="6">
                  <c:v>295.10575035340895</c:v>
                </c:pt>
                <c:pt idx="7">
                  <c:v>-259.26682677272157</c:v>
                </c:pt>
                <c:pt idx="8">
                  <c:v>-645.82829796195801</c:v>
                </c:pt>
                <c:pt idx="9">
                  <c:v>-327.84205966289011</c:v>
                </c:pt>
                <c:pt idx="10">
                  <c:v>646.20674235508545</c:v>
                </c:pt>
                <c:pt idx="11">
                  <c:v>708.33345250114155</c:v>
                </c:pt>
                <c:pt idx="12">
                  <c:v>938.77653982810159</c:v>
                </c:pt>
                <c:pt idx="13">
                  <c:v>639.94585862276938</c:v>
                </c:pt>
                <c:pt idx="14">
                  <c:v>16.553961776902256</c:v>
                </c:pt>
                <c:pt idx="15">
                  <c:v>-411.0478227955378</c:v>
                </c:pt>
                <c:pt idx="16">
                  <c:v>-55.307703400236996</c:v>
                </c:pt>
                <c:pt idx="17">
                  <c:v>-409.41166743236874</c:v>
                </c:pt>
                <c:pt idx="18">
                  <c:v>-252.51358800252515</c:v>
                </c:pt>
                <c:pt idx="19">
                  <c:v>68.190517770819298</c:v>
                </c:pt>
                <c:pt idx="20">
                  <c:v>357.04585553481337</c:v>
                </c:pt>
                <c:pt idx="21">
                  <c:v>163.80176876089394</c:v>
                </c:pt>
                <c:pt idx="22">
                  <c:v>581.16829751108639</c:v>
                </c:pt>
                <c:pt idx="23">
                  <c:v>65.183635170930586</c:v>
                </c:pt>
                <c:pt idx="24">
                  <c:v>305.55979112563358</c:v>
                </c:pt>
                <c:pt idx="25">
                  <c:v>-63.053002825599513</c:v>
                </c:pt>
                <c:pt idx="26">
                  <c:v>-1062.2194870264691</c:v>
                </c:pt>
              </c:numCache>
            </c:numRef>
          </c:val>
          <c:smooth val="0"/>
          <c:extLst>
            <c:ext xmlns:c16="http://schemas.microsoft.com/office/drawing/2014/chart" uri="{C3380CC4-5D6E-409C-BE32-E72D297353CC}">
              <c16:uniqueId val="{00000001-5A82-4577-B8E3-0E8BF6CCEDA7}"/>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BC</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'BC and NL'!$D$18</c:f>
              <c:strCache>
                <c:ptCount val="1"/>
                <c:pt idx="0">
                  <c:v>NL Debt Charge PC</c:v>
                </c:pt>
              </c:strCache>
            </c:strRef>
          </c:tx>
          <c:spPr>
            <a:ln w="28575" cap="rnd">
              <a:solidFill>
                <a:srgbClr val="FF0000"/>
              </a:solidFill>
              <a:round/>
            </a:ln>
            <a:effectLst/>
          </c:spPr>
          <c:marker>
            <c:symbol val="none"/>
          </c:marker>
          <c:dLbls>
            <c:dLbl>
              <c:idx val="26"/>
              <c:layout>
                <c:manualLayout>
                  <c:x val="-7.8308535630383716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A-4F7F-989B-4176F90536E0}"/>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C76F-4CFF-BD8C-AE4027ED9DBC}"/>
            </c:ext>
          </c:extLst>
        </c:ser>
        <c:ser>
          <c:idx val="1"/>
          <c:order val="1"/>
          <c:tx>
            <c:strRef>
              <c:f>'BC and NL'!$V$18</c:f>
              <c:strCache>
                <c:ptCount val="1"/>
                <c:pt idx="0">
                  <c:v>BC Debt Charge PC</c:v>
                </c:pt>
              </c:strCache>
            </c:strRef>
          </c:tx>
          <c:spPr>
            <a:ln w="28575" cap="rnd">
              <a:solidFill>
                <a:srgbClr val="0070C0"/>
              </a:solidFill>
              <a:round/>
            </a:ln>
            <a:effectLst/>
          </c:spPr>
          <c:marker>
            <c:symbol val="none"/>
          </c:marker>
          <c:dLbls>
            <c:dLbl>
              <c:idx val="26"/>
              <c:layout>
                <c:manualLayout>
                  <c:x val="-5.2205690420255805E-3"/>
                  <c:y val="5.5555555555555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5A-4F7F-989B-4176F90536E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NL'!$V$23:$V$49</c:f>
              <c:numCache>
                <c:formatCode>"$"#,##0.0</c:formatCode>
                <c:ptCount val="27"/>
                <c:pt idx="0">
                  <c:v>253.25925069537482</c:v>
                </c:pt>
                <c:pt idx="1">
                  <c:v>234.81822104680745</c:v>
                </c:pt>
                <c:pt idx="2">
                  <c:v>223.78137875656535</c:v>
                </c:pt>
                <c:pt idx="3">
                  <c:v>211.21501054935405</c:v>
                </c:pt>
                <c:pt idx="4">
                  <c:v>766.23485198637343</c:v>
                </c:pt>
                <c:pt idx="5">
                  <c:v>730.92144214888901</c:v>
                </c:pt>
                <c:pt idx="6">
                  <c:v>739.24980751281794</c:v>
                </c:pt>
                <c:pt idx="7">
                  <c:v>679.4409746077946</c:v>
                </c:pt>
                <c:pt idx="8">
                  <c:v>622.65847609398747</c:v>
                </c:pt>
                <c:pt idx="9">
                  <c:v>593.12254285164875</c:v>
                </c:pt>
                <c:pt idx="10">
                  <c:v>554.75103952643269</c:v>
                </c:pt>
                <c:pt idx="11">
                  <c:v>523.86168526161146</c:v>
                </c:pt>
                <c:pt idx="12">
                  <c:v>535.16392401049495</c:v>
                </c:pt>
                <c:pt idx="13">
                  <c:v>521.32515868140399</c:v>
                </c:pt>
                <c:pt idx="14">
                  <c:v>496.15902103548706</c:v>
                </c:pt>
                <c:pt idx="15">
                  <c:v>498.10924803187896</c:v>
                </c:pt>
                <c:pt idx="16">
                  <c:v>504.26294760054134</c:v>
                </c:pt>
                <c:pt idx="17">
                  <c:v>529.65689657510029</c:v>
                </c:pt>
                <c:pt idx="18">
                  <c:v>525.70337571954269</c:v>
                </c:pt>
                <c:pt idx="19">
                  <c:v>540.73119842547442</c:v>
                </c:pt>
                <c:pt idx="20">
                  <c:v>537.61334968412518</c:v>
                </c:pt>
                <c:pt idx="21">
                  <c:v>601.95552473119153</c:v>
                </c:pt>
                <c:pt idx="22">
                  <c:v>543.75493152303079</c:v>
                </c:pt>
                <c:pt idx="23">
                  <c:v>544.51170399156354</c:v>
                </c:pt>
                <c:pt idx="24">
                  <c:v>535.67764819150921</c:v>
                </c:pt>
                <c:pt idx="25">
                  <c:v>535.65588381747625</c:v>
                </c:pt>
                <c:pt idx="26">
                  <c:v>528.77861076921158</c:v>
                </c:pt>
              </c:numCache>
            </c:numRef>
          </c:val>
          <c:smooth val="0"/>
          <c:extLst>
            <c:ext xmlns:c16="http://schemas.microsoft.com/office/drawing/2014/chart" uri="{C3380CC4-5D6E-409C-BE32-E72D297353CC}">
              <c16:uniqueId val="{00000001-C76F-4CFF-BD8C-AE4027ED9DBC}"/>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BC</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'BC and NL'!$AW$18</c:f>
              <c:strCache>
                <c:ptCount val="1"/>
                <c:pt idx="0">
                  <c:v>NL Net Debt/Total Revenue</c:v>
                </c:pt>
              </c:strCache>
            </c:strRef>
          </c:tx>
          <c:spPr>
            <a:ln>
              <a:solidFill>
                <a:srgbClr val="FF0000"/>
              </a:solidFill>
            </a:ln>
          </c:spPr>
          <c:marker>
            <c:symbol val="none"/>
          </c:marker>
          <c:dLbls>
            <c:dLbl>
              <c:idx val="26"/>
              <c:layout>
                <c:manualLayout>
                  <c:x val="0"/>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5-439A-BA10-38D7CCDCF83D}"/>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C028-439E-820B-DE8AFCB47CA8}"/>
            </c:ext>
          </c:extLst>
        </c:ser>
        <c:ser>
          <c:idx val="1"/>
          <c:order val="1"/>
          <c:tx>
            <c:strRef>
              <c:f>'BC and NL'!$AX$18</c:f>
              <c:strCache>
                <c:ptCount val="1"/>
                <c:pt idx="0">
                  <c:v>BC Net Debt/Total Revenue</c:v>
                </c:pt>
              </c:strCache>
            </c:strRef>
          </c:tx>
          <c:spPr>
            <a:ln>
              <a:solidFill>
                <a:srgbClr val="0070C0"/>
              </a:solidFill>
            </a:ln>
          </c:spPr>
          <c:marker>
            <c:symbol val="none"/>
          </c:marker>
          <c:dLbls>
            <c:dLbl>
              <c:idx val="26"/>
              <c:layout>
                <c:manualLayout>
                  <c:x val="-8.4961767204758901E-3"/>
                  <c:y val="-3.51339481774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5-439A-BA10-38D7CCDCF83D}"/>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NL'!$AX$23:$AX$49</c:f>
              <c:numCache>
                <c:formatCode>0.0%</c:formatCode>
                <c:ptCount val="27"/>
                <c:pt idx="0">
                  <c:v>0.60600223055865354</c:v>
                </c:pt>
                <c:pt idx="1">
                  <c:v>0.61621827025383791</c:v>
                </c:pt>
                <c:pt idx="2">
                  <c:v>0.62597414457929135</c:v>
                </c:pt>
                <c:pt idx="3">
                  <c:v>0.62675280448717952</c:v>
                </c:pt>
                <c:pt idx="4">
                  <c:v>0.86370802459404072</c:v>
                </c:pt>
                <c:pt idx="5">
                  <c:v>0.86462686567164182</c:v>
                </c:pt>
                <c:pt idx="6">
                  <c:v>0.80652767018087512</c:v>
                </c:pt>
                <c:pt idx="7">
                  <c:v>0.902232079988734</c:v>
                </c:pt>
                <c:pt idx="8">
                  <c:v>1.0229226361031518</c:v>
                </c:pt>
                <c:pt idx="9">
                  <c:v>1.0157544757033248</c:v>
                </c:pt>
                <c:pt idx="10">
                  <c:v>0.84513630269626094</c:v>
                </c:pt>
                <c:pt idx="11">
                  <c:v>0.7498478056339587</c:v>
                </c:pt>
                <c:pt idx="12">
                  <c:v>0.63282926198785061</c:v>
                </c:pt>
                <c:pt idx="13">
                  <c:v>0.59668190790295583</c:v>
                </c:pt>
                <c:pt idx="14">
                  <c:v>0.68210227272727275</c:v>
                </c:pt>
                <c:pt idx="15">
                  <c:v>0.78018853020169576</c:v>
                </c:pt>
                <c:pt idx="16">
                  <c:v>0.79210914454277281</c:v>
                </c:pt>
                <c:pt idx="17">
                  <c:v>0.85717019495275681</c:v>
                </c:pt>
                <c:pt idx="18">
                  <c:v>0.90610362127588751</c:v>
                </c:pt>
                <c:pt idx="19">
                  <c:v>0.88930573029852455</c:v>
                </c:pt>
                <c:pt idx="20">
                  <c:v>0.84114622876851997</c:v>
                </c:pt>
                <c:pt idx="21">
                  <c:v>0.8352345538959266</c:v>
                </c:pt>
                <c:pt idx="22">
                  <c:v>0.73721549495617023</c:v>
                </c:pt>
                <c:pt idx="23">
                  <c:v>0.80768935024990385</c:v>
                </c:pt>
                <c:pt idx="24">
                  <c:v>0.74079260607758013</c:v>
                </c:pt>
                <c:pt idx="25">
                  <c:v>0.77311626321172866</c:v>
                </c:pt>
                <c:pt idx="26">
                  <c:v>0.96129094536327953</c:v>
                </c:pt>
              </c:numCache>
            </c:numRef>
          </c:val>
          <c:smooth val="0"/>
          <c:extLst>
            <c:ext xmlns:c16="http://schemas.microsoft.com/office/drawing/2014/chart" uri="{C3380CC4-5D6E-409C-BE32-E72D297353CC}">
              <c16:uniqueId val="{00000001-C028-439E-820B-DE8AFCB47CA8}"/>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BC</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'BC and NL'!$BA$18</c:f>
              <c:strCache>
                <c:ptCount val="1"/>
                <c:pt idx="0">
                  <c:v>NL Net Debt/Own Source Revenue</c:v>
                </c:pt>
              </c:strCache>
            </c:strRef>
          </c:tx>
          <c:spPr>
            <a:ln>
              <a:solidFill>
                <a:srgbClr val="FF0000"/>
              </a:solidFill>
            </a:ln>
          </c:spPr>
          <c:marker>
            <c:symbol val="none"/>
          </c:marker>
          <c:dLbls>
            <c:dLbl>
              <c:idx val="26"/>
              <c:layout>
                <c:manualLayout>
                  <c:x val="0"/>
                  <c:y val="-1.75669740887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92-4D12-92D4-FB3645116659}"/>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C8A5-4404-BFD1-B3C79227673A}"/>
            </c:ext>
          </c:extLst>
        </c:ser>
        <c:ser>
          <c:idx val="1"/>
          <c:order val="1"/>
          <c:tx>
            <c:strRef>
              <c:f>'BC and NL'!$BB$18</c:f>
              <c:strCache>
                <c:ptCount val="1"/>
                <c:pt idx="0">
                  <c:v>BC Net Debt/Own Source Revenue</c:v>
                </c:pt>
              </c:strCache>
            </c:strRef>
          </c:tx>
          <c:spPr>
            <a:ln>
              <a:solidFill>
                <a:srgbClr val="0070C0"/>
              </a:solidFill>
            </a:ln>
          </c:spPr>
          <c:marker>
            <c:symbol val="none"/>
          </c:marker>
          <c:dLbls>
            <c:dLbl>
              <c:idx val="26"/>
              <c:layout>
                <c:manualLayout>
                  <c:x val="0"/>
                  <c:y val="-3.952569169960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2-4D12-92D4-FB3645116659}"/>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NL'!$BB$23:$BB$49</c:f>
              <c:numCache>
                <c:formatCode>0.0%</c:formatCode>
                <c:ptCount val="27"/>
                <c:pt idx="0">
                  <c:v>0.69244359486778462</c:v>
                </c:pt>
                <c:pt idx="1">
                  <c:v>0.7012840989684539</c:v>
                </c:pt>
                <c:pt idx="2">
                  <c:v>0.69490160296486558</c:v>
                </c:pt>
                <c:pt idx="3">
                  <c:v>0.69025426065854067</c:v>
                </c:pt>
                <c:pt idx="4">
                  <c:v>0.96017175656136355</c:v>
                </c:pt>
                <c:pt idx="5">
                  <c:v>0.98103302286198135</c:v>
                </c:pt>
                <c:pt idx="6">
                  <c:v>0.90724813397491755</c:v>
                </c:pt>
                <c:pt idx="7">
                  <c:v>1.021647265188965</c:v>
                </c:pt>
                <c:pt idx="8">
                  <c:v>1.1852097771506827</c:v>
                </c:pt>
                <c:pt idx="9">
                  <c:v>1.1588468720821663</c:v>
                </c:pt>
                <c:pt idx="10">
                  <c:v>1.0012000141178132</c:v>
                </c:pt>
                <c:pt idx="11">
                  <c:v>0.89423489423489422</c:v>
                </c:pt>
                <c:pt idx="12">
                  <c:v>0.75820738354806738</c:v>
                </c:pt>
                <c:pt idx="13">
                  <c:v>0.7007130072474399</c:v>
                </c:pt>
                <c:pt idx="14">
                  <c:v>0.80705882352941172</c:v>
                </c:pt>
                <c:pt idx="15">
                  <c:v>0.95423657853209232</c:v>
                </c:pt>
                <c:pt idx="16">
                  <c:v>0.98628753328640073</c:v>
                </c:pt>
                <c:pt idx="17">
                  <c:v>1.0514362841465918</c:v>
                </c:pt>
                <c:pt idx="18">
                  <c:v>1.0884890031419594</c:v>
                </c:pt>
                <c:pt idx="19">
                  <c:v>1.0738929863815916</c:v>
                </c:pt>
                <c:pt idx="20">
                  <c:v>0.99886656362699644</c:v>
                </c:pt>
                <c:pt idx="21">
                  <c:v>0.99509435851228911</c:v>
                </c:pt>
                <c:pt idx="22">
                  <c:v>0.87632272076151752</c:v>
                </c:pt>
                <c:pt idx="23">
                  <c:v>0.97791225416036309</c:v>
                </c:pt>
                <c:pt idx="24">
                  <c:v>0.88027290123970381</c:v>
                </c:pt>
                <c:pt idx="25">
                  <c:v>0.923175572519084</c:v>
                </c:pt>
                <c:pt idx="26">
                  <c:v>1.2129024400146158</c:v>
                </c:pt>
              </c:numCache>
            </c:numRef>
          </c:val>
          <c:smooth val="0"/>
          <c:extLst>
            <c:ext xmlns:c16="http://schemas.microsoft.com/office/drawing/2014/chart" uri="{C3380CC4-5D6E-409C-BE32-E72D297353CC}">
              <c16:uniqueId val="{00000001-C8A5-4404-BFD1-B3C79227673A}"/>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BC</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'BC and NL'!$BE$18</c:f>
              <c:strCache>
                <c:ptCount val="1"/>
                <c:pt idx="0">
                  <c:v>NL Debt Cost/Total Expenditure</c:v>
                </c:pt>
              </c:strCache>
            </c:strRef>
          </c:tx>
          <c:spPr>
            <a:ln>
              <a:solidFill>
                <a:srgbClr val="FF000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5F-40E6-8432-C314F6D464F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8B4D-4F79-999B-5FC101BFAC9D}"/>
            </c:ext>
          </c:extLst>
        </c:ser>
        <c:ser>
          <c:idx val="1"/>
          <c:order val="1"/>
          <c:tx>
            <c:strRef>
              <c:f>'BC and NL'!$BF$18</c:f>
              <c:strCache>
                <c:ptCount val="1"/>
                <c:pt idx="0">
                  <c:v>BC Debt Cost/Total Expenditure</c:v>
                </c:pt>
              </c:strCache>
            </c:strRef>
          </c:tx>
          <c:spPr>
            <a:ln>
              <a:solidFill>
                <a:srgbClr val="0070C0"/>
              </a:solidFill>
            </a:ln>
          </c:spPr>
          <c:marker>
            <c:symbol val="none"/>
          </c:marker>
          <c:dLbls>
            <c:dLbl>
              <c:idx val="26"/>
              <c:layout>
                <c:manualLayout>
                  <c:x val="0"/>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5F-40E6-8432-C314F6D464F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NL'!$BF$23:$BF$49</c:f>
              <c:numCache>
                <c:formatCode>0.0%</c:formatCode>
                <c:ptCount val="27"/>
                <c:pt idx="0">
                  <c:v>4.6657311817179511E-2</c:v>
                </c:pt>
                <c:pt idx="1">
                  <c:v>4.4230577440909545E-2</c:v>
                </c:pt>
                <c:pt idx="2">
                  <c:v>4.2369775249600491E-2</c:v>
                </c:pt>
                <c:pt idx="3">
                  <c:v>4.1420412217531663E-2</c:v>
                </c:pt>
                <c:pt idx="4">
                  <c:v>0.11590020126837049</c:v>
                </c:pt>
                <c:pt idx="5">
                  <c:v>0.10933770883054893</c:v>
                </c:pt>
                <c:pt idx="6">
                  <c:v>0.10497451221655828</c:v>
                </c:pt>
                <c:pt idx="7">
                  <c:v>9.058800444764209E-2</c:v>
                </c:pt>
                <c:pt idx="8">
                  <c:v>8.3983025757426236E-2</c:v>
                </c:pt>
                <c:pt idx="9">
                  <c:v>8.0054984617398697E-2</c:v>
                </c:pt>
                <c:pt idx="10">
                  <c:v>7.4643782383419691E-2</c:v>
                </c:pt>
                <c:pt idx="11">
                  <c:v>6.7722455016021685E-2</c:v>
                </c:pt>
                <c:pt idx="12">
                  <c:v>6.5913644414762329E-2</c:v>
                </c:pt>
                <c:pt idx="13">
                  <c:v>6.0733581299378274E-2</c:v>
                </c:pt>
                <c:pt idx="14">
                  <c:v>5.5811307091501575E-2</c:v>
                </c:pt>
                <c:pt idx="15">
                  <c:v>5.521349048779875E-2</c:v>
                </c:pt>
                <c:pt idx="16">
                  <c:v>5.5024800254110981E-2</c:v>
                </c:pt>
                <c:pt idx="17">
                  <c:v>5.667332572298326E-2</c:v>
                </c:pt>
                <c:pt idx="18">
                  <c:v>5.5317671565790996E-2</c:v>
                </c:pt>
                <c:pt idx="19">
                  <c:v>5.718630477858163E-2</c:v>
                </c:pt>
                <c:pt idx="20">
                  <c:v>5.6210621062106211E-2</c:v>
                </c:pt>
                <c:pt idx="21">
                  <c:v>6.0343354970960029E-2</c:v>
                </c:pt>
                <c:pt idx="22">
                  <c:v>5.3138608166954232E-2</c:v>
                </c:pt>
                <c:pt idx="23">
                  <c:v>5.0729122345569179E-2</c:v>
                </c:pt>
                <c:pt idx="24">
                  <c:v>4.8275986114358689E-2</c:v>
                </c:pt>
                <c:pt idx="25">
                  <c:v>4.6235228293857344E-2</c:v>
                </c:pt>
                <c:pt idx="26">
                  <c:v>4.0251981545013603E-2</c:v>
                </c:pt>
              </c:numCache>
            </c:numRef>
          </c:val>
          <c:smooth val="0"/>
          <c:extLst>
            <c:ext xmlns:c16="http://schemas.microsoft.com/office/drawing/2014/chart" uri="{C3380CC4-5D6E-409C-BE32-E72D297353CC}">
              <c16:uniqueId val="{00000001-8B4D-4F79-999B-5FC101BFAC9D}"/>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BC</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'BC and NL'!$BI$18</c:f>
              <c:strCache>
                <c:ptCount val="1"/>
                <c:pt idx="0">
                  <c:v>NL Debt Cost/Total Revenue</c:v>
                </c:pt>
              </c:strCache>
            </c:strRef>
          </c:tx>
          <c:spPr>
            <a:ln>
              <a:solidFill>
                <a:srgbClr val="FF0000"/>
              </a:solidFill>
            </a:ln>
          </c:spPr>
          <c:marker>
            <c:symbol val="none"/>
          </c:marker>
          <c:dLbls>
            <c:dLbl>
              <c:idx val="26"/>
              <c:layout>
                <c:manualLayout>
                  <c:x val="-5.5555555555555558E-3"/>
                  <c:y val="-5.284015852047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D-457A-B222-FE34A47C63A6}"/>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1FE0-430F-9678-198223B9F8BE}"/>
            </c:ext>
          </c:extLst>
        </c:ser>
        <c:ser>
          <c:idx val="1"/>
          <c:order val="1"/>
          <c:tx>
            <c:strRef>
              <c:f>'BC and NL'!$BJ$18</c:f>
              <c:strCache>
                <c:ptCount val="1"/>
                <c:pt idx="0">
                  <c:v>BC Debt Cost/Total Revenue</c:v>
                </c:pt>
              </c:strCache>
            </c:strRef>
          </c:tx>
          <c:spPr>
            <a:ln>
              <a:solidFill>
                <a:srgbClr val="0070C0"/>
              </a:solidFill>
            </a:ln>
          </c:spPr>
          <c:marker>
            <c:symbol val="none"/>
          </c:marker>
          <c:dLbls>
            <c:dLbl>
              <c:idx val="26"/>
              <c:layout>
                <c:manualLayout>
                  <c:x val="-8.3333333333333332E-3"/>
                  <c:y val="-3.963011889035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6D-457A-B222-FE34A47C63A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'BC and NL'!$BJ$23:$BJ$49</c:f>
              <c:numCache>
                <c:formatCode>0.0%</c:formatCode>
                <c:ptCount val="27"/>
                <c:pt idx="0">
                  <c:v>4.7196593328601842E-2</c:v>
                </c:pt>
                <c:pt idx="1">
                  <c:v>4.4940973805542891E-2</c:v>
                </c:pt>
                <c:pt idx="2">
                  <c:v>4.3988716158623209E-2</c:v>
                </c:pt>
                <c:pt idx="3">
                  <c:v>4.176682692307692E-2</c:v>
                </c:pt>
                <c:pt idx="4">
                  <c:v>0.12029008355667666</c:v>
                </c:pt>
                <c:pt idx="5">
                  <c:v>0.10940298507462687</c:v>
                </c:pt>
                <c:pt idx="6">
                  <c:v>0.10057597089831251</c:v>
                </c:pt>
                <c:pt idx="7">
                  <c:v>9.7521475848472053E-2</c:v>
                </c:pt>
                <c:pt idx="8">
                  <c:v>9.1439828080229227E-2</c:v>
                </c:pt>
                <c:pt idx="9">
                  <c:v>8.3410059676044326E-2</c:v>
                </c:pt>
                <c:pt idx="10">
                  <c:v>6.8672724564278267E-2</c:v>
                </c:pt>
                <c:pt idx="11">
                  <c:v>6.0822403010681279E-2</c:v>
                </c:pt>
                <c:pt idx="12">
                  <c:v>5.8679074576709317E-2</c:v>
                </c:pt>
                <c:pt idx="13">
                  <c:v>5.5892861604577369E-2</c:v>
                </c:pt>
                <c:pt idx="14">
                  <c:v>5.5733471074380168E-2</c:v>
                </c:pt>
                <c:pt idx="15">
                  <c:v>5.7849281162778453E-2</c:v>
                </c:pt>
                <c:pt idx="16">
                  <c:v>5.5358898721730582E-2</c:v>
                </c:pt>
                <c:pt idx="17">
                  <c:v>5.7002750867121157E-2</c:v>
                </c:pt>
                <c:pt idx="18">
                  <c:v>5.6827638680837914E-2</c:v>
                </c:pt>
                <c:pt idx="19">
                  <c:v>5.6776850051469749E-2</c:v>
                </c:pt>
                <c:pt idx="20">
                  <c:v>5.4187726414889691E-2</c:v>
                </c:pt>
                <c:pt idx="21">
                  <c:v>5.9368500661750805E-2</c:v>
                </c:pt>
                <c:pt idx="22">
                  <c:v>5.028280433050205E-2</c:v>
                </c:pt>
                <c:pt idx="23">
                  <c:v>5.0422914263744713E-2</c:v>
                </c:pt>
                <c:pt idx="24">
                  <c:v>4.6982215375997761E-2</c:v>
                </c:pt>
                <c:pt idx="25">
                  <c:v>4.6488237299693147E-2</c:v>
                </c:pt>
                <c:pt idx="26">
                  <c:v>4.3793036874959779E-2</c:v>
                </c:pt>
              </c:numCache>
            </c:numRef>
          </c:val>
          <c:smooth val="0"/>
          <c:extLst>
            <c:ext xmlns:c16="http://schemas.microsoft.com/office/drawing/2014/chart" uri="{C3380CC4-5D6E-409C-BE32-E72D297353CC}">
              <c16:uniqueId val="{00000001-1FE0-430F-9678-198223B9F8BE}"/>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'BC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D223-4993-B910-BFED8D6D1DF3}"/>
            </c:ext>
          </c:extLst>
        </c:ser>
        <c:ser>
          <c:idx val="1"/>
          <c:order val="1"/>
          <c:tx>
            <c:strRef>
              <c:f>'BC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D223-4993-B910-BFED8D6D1DF3}"/>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'BC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'BC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D223-4993-B910-BFED8D6D1DF3}"/>
                  </c:ext>
                </c:extLst>
              </c15:ser>
            </c15:filteredBarSeries>
            <c15:filteredBarSeries>
              <c15:ser>
                <c:idx val="4"/>
                <c:order val="3"/>
                <c:tx>
                  <c:strRef>
                    <c:extLst>
                      <c:ext xmlns:c15="http://schemas.microsoft.com/office/drawing/2012/chart" uri="{02D57815-91ED-43cb-92C2-25804820EDAC}">
                        <c15:formulaRef>
                          <c15:sqref>'BC and NL'!$T$73</c15:sqref>
                        </c15:formulaRef>
                      </c:ext>
                    </c:extLst>
                    <c:strCache>
                      <c:ptCount val="1"/>
                      <c:pt idx="0">
                        <c:v>BC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NL'!$T$74:$T$78</c15:sqref>
                        </c15:formulaRef>
                      </c:ext>
                    </c:extLst>
                    <c:numCache>
                      <c:formatCode>"$"#,##0.0</c:formatCode>
                      <c:ptCount val="5"/>
                      <c:pt idx="0">
                        <c:v>12074.490569791007</c:v>
                      </c:pt>
                      <c:pt idx="1">
                        <c:v>11322.285166821413</c:v>
                      </c:pt>
                      <c:pt idx="2">
                        <c:v>10473.846078945286</c:v>
                      </c:pt>
                      <c:pt idx="3">
                        <c:v>9369.3161867354484</c:v>
                      </c:pt>
                      <c:pt idx="4">
                        <c:v>8717.2651621067998</c:v>
                      </c:pt>
                    </c:numCache>
                  </c:numRef>
                </c:val>
                <c:extLst xmlns:c15="http://schemas.microsoft.com/office/drawing/2012/chart">
                  <c:ext xmlns:c16="http://schemas.microsoft.com/office/drawing/2014/chart" uri="{C3380CC4-5D6E-409C-BE32-E72D297353CC}">
                    <c16:uniqueId val="{00000003-D223-4993-B910-BFED8D6D1DF3}"/>
                  </c:ext>
                </c:extLst>
              </c15:ser>
            </c15:filteredBarSeries>
            <c15:filteredBarSeries>
              <c15:ser>
                <c:idx val="5"/>
                <c:order val="4"/>
                <c:tx>
                  <c:strRef>
                    <c:extLst>
                      <c:ext xmlns:c15="http://schemas.microsoft.com/office/drawing/2012/chart" uri="{02D57815-91ED-43cb-92C2-25804820EDAC}">
                        <c15:formulaRef>
                          <c15:sqref>'BC and NL'!$U$73</c15:sqref>
                        </c15:formulaRef>
                      </c:ext>
                    </c:extLst>
                    <c:strCache>
                      <c:ptCount val="1"/>
                      <c:pt idx="0">
                        <c:v>BC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NL'!$U$74:$U$78</c15:sqref>
                        </c15:formulaRef>
                      </c:ext>
                    </c:extLst>
                    <c:numCache>
                      <c:formatCode>"$"#,##0.0</c:formatCode>
                      <c:ptCount val="5"/>
                      <c:pt idx="0">
                        <c:v>13136.710056817476</c:v>
                      </c:pt>
                      <c:pt idx="1">
                        <c:v>11356.957320030298</c:v>
                      </c:pt>
                      <c:pt idx="2">
                        <c:v>10462.930733541052</c:v>
                      </c:pt>
                      <c:pt idx="3">
                        <c:v>9294.939741755632</c:v>
                      </c:pt>
                      <c:pt idx="4">
                        <c:v>8664.7221678638307</c:v>
                      </c:pt>
                    </c:numCache>
                  </c:numRef>
                </c:val>
                <c:extLst xmlns:c15="http://schemas.microsoft.com/office/drawing/2012/chart">
                  <c:ext xmlns:c16="http://schemas.microsoft.com/office/drawing/2014/chart" uri="{C3380CC4-5D6E-409C-BE32-E72D297353CC}">
                    <c16:uniqueId val="{00000004-D223-4993-B910-BFED8D6D1DF3}"/>
                  </c:ext>
                </c:extLst>
              </c15:ser>
            </c15:filteredBarSeries>
            <c15:filteredBarSeries>
              <c15:ser>
                <c:idx val="6"/>
                <c:order val="5"/>
                <c:tx>
                  <c:strRef>
                    <c:extLst>
                      <c:ext xmlns:c15="http://schemas.microsoft.com/office/drawing/2012/chart" uri="{02D57815-91ED-43cb-92C2-25804820EDAC}">
                        <c15:formulaRef>
                          <c15:sqref>'BC and NL'!$V$73</c15:sqref>
                        </c15:formulaRef>
                      </c:ext>
                    </c:extLst>
                    <c:strCache>
                      <c:ptCount val="1"/>
                      <c:pt idx="0">
                        <c:v>BC Exp/BC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NL'!$V$74:$V$78</c15:sqref>
                        </c15:formulaRef>
                      </c:ext>
                    </c:extLst>
                    <c:numCache>
                      <c:formatCode>0.0%</c:formatCode>
                      <c:ptCount val="5"/>
                      <c:pt idx="0">
                        <c:v>1.0879721989832034</c:v>
                      </c:pt>
                      <c:pt idx="1">
                        <c:v>1.0030622928762196</c:v>
                      </c:pt>
                      <c:pt idx="2">
                        <c:v>0.99895784744954619</c:v>
                      </c:pt>
                      <c:pt idx="3">
                        <c:v>0.9920616997550884</c:v>
                      </c:pt>
                      <c:pt idx="4">
                        <c:v>0.99397253688331411</c:v>
                      </c:pt>
                    </c:numCache>
                  </c:numRef>
                </c:val>
                <c:extLst xmlns:c15="http://schemas.microsoft.com/office/drawing/2012/chart">
                  <c:ext xmlns:c16="http://schemas.microsoft.com/office/drawing/2014/chart" uri="{C3380CC4-5D6E-409C-BE32-E72D297353CC}">
                    <c16:uniqueId val="{00000005-D223-4993-B910-BFED8D6D1DF3}"/>
                  </c:ext>
                </c:extLst>
              </c15:ser>
            </c15:filteredBarSeries>
            <c15:filteredBarSeries>
              <c15:ser>
                <c:idx val="7"/>
                <c:order val="6"/>
                <c:tx>
                  <c:strRef>
                    <c:extLst>
                      <c:ext xmlns:c15="http://schemas.microsoft.com/office/drawing/2012/chart" uri="{02D57815-91ED-43cb-92C2-25804820EDAC}">
                        <c15:formulaRef>
                          <c15:sqref>'BC and NL'!$W$73</c15:sqref>
                        </c15:formulaRef>
                      </c:ext>
                    </c:extLst>
                    <c:strCache>
                      <c:ptCount val="1"/>
                      <c:pt idx="0">
                        <c:v>NL Rev PC/BC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NL'!$W$74:$W$78</c15:sqref>
                        </c15:formulaRef>
                      </c:ext>
                    </c:extLst>
                    <c:numCache>
                      <c:formatCode>0.0%</c:formatCode>
                      <c:ptCount val="5"/>
                      <c:pt idx="0">
                        <c:v>1.1308776222127945</c:v>
                      </c:pt>
                      <c:pt idx="1">
                        <c:v>1.3088781598684662</c:v>
                      </c:pt>
                      <c:pt idx="2">
                        <c:v>1.3817462229513515</c:v>
                      </c:pt>
                      <c:pt idx="3">
                        <c:v>1.3748430582282178</c:v>
                      </c:pt>
                      <c:pt idx="4">
                        <c:v>1.3439029390116193</c:v>
                      </c:pt>
                    </c:numCache>
                  </c:numRef>
                </c:val>
                <c:extLst xmlns:c15="http://schemas.microsoft.com/office/drawing/2012/chart">
                  <c:ext xmlns:c16="http://schemas.microsoft.com/office/drawing/2014/chart" uri="{C3380CC4-5D6E-409C-BE32-E72D297353CC}">
                    <c16:uniqueId val="{00000006-D223-4993-B910-BFED8D6D1DF3}"/>
                  </c:ext>
                </c:extLst>
              </c15:ser>
            </c15:filteredBarSeries>
            <c15:filteredBarSeries>
              <c15:ser>
                <c:idx val="2"/>
                <c:order val="7"/>
                <c:tx>
                  <c:strRef>
                    <c:extLst>
                      <c:ext xmlns:c15="http://schemas.microsoft.com/office/drawing/2012/chart" uri="{02D57815-91ED-43cb-92C2-25804820EDAC}">
                        <c15:formulaRef>
                          <c15:sqref>'BC and NL'!$X$73</c15:sqref>
                        </c15:formulaRef>
                      </c:ext>
                    </c:extLst>
                    <c:strCache>
                      <c:ptCount val="1"/>
                      <c:pt idx="0">
                        <c:v>NL Exp PC/BC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NL'!$X$74:$X$78</c15:sqref>
                        </c15:formulaRef>
                      </c:ext>
                    </c:extLst>
                    <c:numCache>
                      <c:formatCode>0.0%</c:formatCode>
                      <c:ptCount val="5"/>
                      <c:pt idx="0">
                        <c:v>1.3074307715857396</c:v>
                      </c:pt>
                      <c:pt idx="1">
                        <c:v>1.4219631216339368</c:v>
                      </c:pt>
                      <c:pt idx="2">
                        <c:v>1.4945451935038514</c:v>
                      </c:pt>
                      <c:pt idx="3">
                        <c:v>1.4220093757358714</c:v>
                      </c:pt>
                      <c:pt idx="4">
                        <c:v>1.3877309246827927</c:v>
                      </c:pt>
                    </c:numCache>
                  </c:numRef>
                </c:val>
                <c:extLst xmlns:c15="http://schemas.microsoft.com/office/drawing/2012/chart">
                  <c:ext xmlns:c16="http://schemas.microsoft.com/office/drawing/2014/chart" uri="{C3380CC4-5D6E-409C-BE32-E72D297353CC}">
                    <c16:uniqueId val="{00000007-D223-4993-B910-BFED8D6D1DF3}"/>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BC</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'BC and NL'!$T$73</c:f>
              <c:strCache>
                <c:ptCount val="1"/>
                <c:pt idx="0">
                  <c:v>BC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NL'!$T$74:$T$78</c:f>
              <c:numCache>
                <c:formatCode>"$"#,##0.0</c:formatCode>
                <c:ptCount val="5"/>
                <c:pt idx="0">
                  <c:v>12074.490569791007</c:v>
                </c:pt>
                <c:pt idx="1">
                  <c:v>11322.285166821413</c:v>
                </c:pt>
                <c:pt idx="2">
                  <c:v>10473.846078945286</c:v>
                </c:pt>
                <c:pt idx="3">
                  <c:v>9369.3161867354484</c:v>
                </c:pt>
                <c:pt idx="4">
                  <c:v>8717.2651621067998</c:v>
                </c:pt>
              </c:numCache>
            </c:numRef>
          </c:val>
          <c:extLst>
            <c:ext xmlns:c16="http://schemas.microsoft.com/office/drawing/2014/chart" uri="{C3380CC4-5D6E-409C-BE32-E72D297353CC}">
              <c16:uniqueId val="{00000000-A933-4534-AFA3-4BA83553E863}"/>
            </c:ext>
          </c:extLst>
        </c:ser>
        <c:ser>
          <c:idx val="5"/>
          <c:order val="4"/>
          <c:tx>
            <c:strRef>
              <c:f>'BC and NL'!$U$73</c:f>
              <c:strCache>
                <c:ptCount val="1"/>
                <c:pt idx="0">
                  <c:v>BC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NL'!$U$74:$U$78</c:f>
              <c:numCache>
                <c:formatCode>"$"#,##0.0</c:formatCode>
                <c:ptCount val="5"/>
                <c:pt idx="0">
                  <c:v>13136.710056817476</c:v>
                </c:pt>
                <c:pt idx="1">
                  <c:v>11356.957320030298</c:v>
                </c:pt>
                <c:pt idx="2">
                  <c:v>10462.930733541052</c:v>
                </c:pt>
                <c:pt idx="3">
                  <c:v>9294.939741755632</c:v>
                </c:pt>
                <c:pt idx="4">
                  <c:v>8664.7221678638307</c:v>
                </c:pt>
              </c:numCache>
            </c:numRef>
          </c:val>
          <c:extLst>
            <c:ext xmlns:c16="http://schemas.microsoft.com/office/drawing/2014/chart" uri="{C3380CC4-5D6E-409C-BE32-E72D297353CC}">
              <c16:uniqueId val="{00000001-A933-4534-AFA3-4BA83553E863}"/>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'BC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'BC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A933-4534-AFA3-4BA83553E863}"/>
                  </c:ext>
                </c:extLst>
              </c15:ser>
            </c15:filteredBarSeries>
            <c15:filteredBarSeries>
              <c15:ser>
                <c:idx val="1"/>
                <c:order val="1"/>
                <c:tx>
                  <c:strRef>
                    <c:extLst>
                      <c:ext xmlns:c15="http://schemas.microsoft.com/office/drawing/2012/chart" uri="{02D57815-91ED-43cb-92C2-25804820EDAC}">
                        <c15:formulaRef>
                          <c15:sqref>'BC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A933-4534-AFA3-4BA83553E863}"/>
                  </c:ext>
                </c:extLst>
              </c15:ser>
            </c15:filteredBarSeries>
            <c15:filteredBarSeries>
              <c15:ser>
                <c:idx val="3"/>
                <c:order val="2"/>
                <c:tx>
                  <c:strRef>
                    <c:extLst>
                      <c:ext xmlns:c15="http://schemas.microsoft.com/office/drawing/2012/chart" uri="{02D57815-91ED-43cb-92C2-25804820EDAC}">
                        <c15:formulaRef>
                          <c15:sqref>'BC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A933-4534-AFA3-4BA83553E863}"/>
                  </c:ext>
                </c:extLst>
              </c15:ser>
            </c15:filteredBarSeries>
            <c15:filteredBarSeries>
              <c15:ser>
                <c:idx val="6"/>
                <c:order val="5"/>
                <c:tx>
                  <c:strRef>
                    <c:extLst>
                      <c:ext xmlns:c15="http://schemas.microsoft.com/office/drawing/2012/chart" uri="{02D57815-91ED-43cb-92C2-25804820EDAC}">
                        <c15:formulaRef>
                          <c15:sqref>'BC and NL'!$V$73</c15:sqref>
                        </c15:formulaRef>
                      </c:ext>
                    </c:extLst>
                    <c:strCache>
                      <c:ptCount val="1"/>
                      <c:pt idx="0">
                        <c:v>BC Exp/BC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NL'!$V$74:$V$78</c15:sqref>
                        </c15:formulaRef>
                      </c:ext>
                    </c:extLst>
                    <c:numCache>
                      <c:formatCode>0.0%</c:formatCode>
                      <c:ptCount val="5"/>
                      <c:pt idx="0">
                        <c:v>1.0879721989832034</c:v>
                      </c:pt>
                      <c:pt idx="1">
                        <c:v>1.0030622928762196</c:v>
                      </c:pt>
                      <c:pt idx="2">
                        <c:v>0.99895784744954619</c:v>
                      </c:pt>
                      <c:pt idx="3">
                        <c:v>0.9920616997550884</c:v>
                      </c:pt>
                      <c:pt idx="4">
                        <c:v>0.99397253688331411</c:v>
                      </c:pt>
                    </c:numCache>
                  </c:numRef>
                </c:val>
                <c:extLst xmlns:c15="http://schemas.microsoft.com/office/drawing/2012/chart">
                  <c:ext xmlns:c16="http://schemas.microsoft.com/office/drawing/2014/chart" uri="{C3380CC4-5D6E-409C-BE32-E72D297353CC}">
                    <c16:uniqueId val="{00000005-A933-4534-AFA3-4BA83553E863}"/>
                  </c:ext>
                </c:extLst>
              </c15:ser>
            </c15:filteredBarSeries>
            <c15:filteredBarSeries>
              <c15:ser>
                <c:idx val="7"/>
                <c:order val="6"/>
                <c:tx>
                  <c:strRef>
                    <c:extLst>
                      <c:ext xmlns:c15="http://schemas.microsoft.com/office/drawing/2012/chart" uri="{02D57815-91ED-43cb-92C2-25804820EDAC}">
                        <c15:formulaRef>
                          <c15:sqref>'BC and NL'!$W$73</c15:sqref>
                        </c15:formulaRef>
                      </c:ext>
                    </c:extLst>
                    <c:strCache>
                      <c:ptCount val="1"/>
                      <c:pt idx="0">
                        <c:v>NL Rev PC/BC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NL'!$W$74:$W$78</c15:sqref>
                        </c15:formulaRef>
                      </c:ext>
                    </c:extLst>
                    <c:numCache>
                      <c:formatCode>0.0%</c:formatCode>
                      <c:ptCount val="5"/>
                      <c:pt idx="0">
                        <c:v>1.1308776222127945</c:v>
                      </c:pt>
                      <c:pt idx="1">
                        <c:v>1.3088781598684662</c:v>
                      </c:pt>
                      <c:pt idx="2">
                        <c:v>1.3817462229513515</c:v>
                      </c:pt>
                      <c:pt idx="3">
                        <c:v>1.3748430582282178</c:v>
                      </c:pt>
                      <c:pt idx="4">
                        <c:v>1.3439029390116193</c:v>
                      </c:pt>
                    </c:numCache>
                  </c:numRef>
                </c:val>
                <c:extLst xmlns:c15="http://schemas.microsoft.com/office/drawing/2012/chart">
                  <c:ext xmlns:c16="http://schemas.microsoft.com/office/drawing/2014/chart" uri="{C3380CC4-5D6E-409C-BE32-E72D297353CC}">
                    <c16:uniqueId val="{00000006-A933-4534-AFA3-4BA83553E863}"/>
                  </c:ext>
                </c:extLst>
              </c15:ser>
            </c15:filteredBarSeries>
            <c15:filteredBarSeries>
              <c15:ser>
                <c:idx val="2"/>
                <c:order val="7"/>
                <c:tx>
                  <c:strRef>
                    <c:extLst>
                      <c:ext xmlns:c15="http://schemas.microsoft.com/office/drawing/2012/chart" uri="{02D57815-91ED-43cb-92C2-25804820EDAC}">
                        <c15:formulaRef>
                          <c15:sqref>'BC and NL'!$X$73</c15:sqref>
                        </c15:formulaRef>
                      </c:ext>
                    </c:extLst>
                    <c:strCache>
                      <c:ptCount val="1"/>
                      <c:pt idx="0">
                        <c:v>NL Exp PC/BC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NL'!$X$74:$X$78</c15:sqref>
                        </c15:formulaRef>
                      </c:ext>
                    </c:extLst>
                    <c:numCache>
                      <c:formatCode>0.0%</c:formatCode>
                      <c:ptCount val="5"/>
                      <c:pt idx="0">
                        <c:v>1.3074307715857396</c:v>
                      </c:pt>
                      <c:pt idx="1">
                        <c:v>1.4219631216339368</c:v>
                      </c:pt>
                      <c:pt idx="2">
                        <c:v>1.4945451935038514</c:v>
                      </c:pt>
                      <c:pt idx="3">
                        <c:v>1.4220093757358714</c:v>
                      </c:pt>
                      <c:pt idx="4">
                        <c:v>1.3877309246827927</c:v>
                      </c:pt>
                    </c:numCache>
                  </c:numRef>
                </c:val>
                <c:extLst xmlns:c15="http://schemas.microsoft.com/office/drawing/2012/chart">
                  <c:ext xmlns:c16="http://schemas.microsoft.com/office/drawing/2014/chart" uri="{C3380CC4-5D6E-409C-BE32-E72D297353CC}">
                    <c16:uniqueId val="{00000007-A933-4534-AFA3-4BA83553E863}"/>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 Expressed as a Percentage of CDN</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summary!$N$16</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A08A-4381-B6E4-ACED6EB5A048}"/>
              </c:ext>
            </c:extLst>
          </c:dPt>
          <c:dPt>
            <c:idx val="10"/>
            <c:invertIfNegative val="0"/>
            <c:bubble3D val="0"/>
            <c:spPr>
              <a:solidFill>
                <a:srgbClr val="FF0000"/>
              </a:solidFill>
              <a:ln>
                <a:noFill/>
              </a:ln>
              <a:effectLst/>
            </c:spPr>
            <c:extLst>
              <c:ext xmlns:c16="http://schemas.microsoft.com/office/drawing/2014/chart" uri="{C3380CC4-5D6E-409C-BE32-E72D297353CC}">
                <c16:uniqueId val="{00000007-A08A-4381-B6E4-ACED6EB5A04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summary!$O$14:$Y$14</c:f>
              <c:strCache>
                <c:ptCount val="11"/>
                <c:pt idx="0">
                  <c:v>ON</c:v>
                </c:pt>
                <c:pt idx="1">
                  <c:v>NS</c:v>
                </c:pt>
                <c:pt idx="2">
                  <c:v>BC</c:v>
                </c:pt>
                <c:pt idx="3">
                  <c:v>ROC</c:v>
                </c:pt>
                <c:pt idx="4">
                  <c:v>NB</c:v>
                </c:pt>
                <c:pt idx="5">
                  <c:v>QU</c:v>
                </c:pt>
                <c:pt idx="6">
                  <c:v>MN</c:v>
                </c:pt>
                <c:pt idx="7">
                  <c:v>AB</c:v>
                </c:pt>
                <c:pt idx="8">
                  <c:v>PE</c:v>
                </c:pt>
                <c:pt idx="9">
                  <c:v>SK</c:v>
                </c:pt>
                <c:pt idx="10">
                  <c:v>NL</c:v>
                </c:pt>
              </c:strCache>
            </c:strRef>
          </c:cat>
          <c:val>
            <c:numRef>
              <c:f>summary!$O$16:$Y$16</c:f>
              <c:numCache>
                <c:formatCode>0%</c:formatCode>
                <c:ptCount val="11"/>
                <c:pt idx="0">
                  <c:v>0.93300693763813136</c:v>
                </c:pt>
                <c:pt idx="1">
                  <c:v>0.93541122544923749</c:v>
                </c:pt>
                <c:pt idx="2">
                  <c:v>0.94147376729331711</c:v>
                </c:pt>
                <c:pt idx="3">
                  <c:v>0.99468380703316839</c:v>
                </c:pt>
                <c:pt idx="4">
                  <c:v>1.0380041498169192</c:v>
                </c:pt>
                <c:pt idx="5">
                  <c:v>1.0598467106489364</c:v>
                </c:pt>
                <c:pt idx="6">
                  <c:v>1.0666152514129441</c:v>
                </c:pt>
                <c:pt idx="7">
                  <c:v>1.0740447633300556</c:v>
                </c:pt>
                <c:pt idx="8">
                  <c:v>1.0969643933667448</c:v>
                </c:pt>
                <c:pt idx="9">
                  <c:v>1.136960834032926</c:v>
                </c:pt>
                <c:pt idx="10">
                  <c:v>1.3457817285953813</c:v>
                </c:pt>
              </c:numCache>
            </c:numRef>
          </c:val>
          <c:extLst>
            <c:ext xmlns:c16="http://schemas.microsoft.com/office/drawing/2014/chart" uri="{C3380CC4-5D6E-409C-BE32-E72D297353CC}">
              <c16:uniqueId val="{00000006-A08A-4381-B6E4-ACED6EB5A048}"/>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BC</a:t>
            </a:r>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'BC and NL'!$W$73</c:f>
              <c:strCache>
                <c:ptCount val="1"/>
                <c:pt idx="0">
                  <c:v>NL Rev PC/BC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NL'!$W$74:$W$78</c:f>
              <c:numCache>
                <c:formatCode>0.0%</c:formatCode>
                <c:ptCount val="5"/>
                <c:pt idx="0">
                  <c:v>1.1308776222127945</c:v>
                </c:pt>
                <c:pt idx="1">
                  <c:v>1.3088781598684662</c:v>
                </c:pt>
                <c:pt idx="2">
                  <c:v>1.3817462229513515</c:v>
                </c:pt>
                <c:pt idx="3">
                  <c:v>1.3748430582282178</c:v>
                </c:pt>
                <c:pt idx="4">
                  <c:v>1.3439029390116193</c:v>
                </c:pt>
              </c:numCache>
            </c:numRef>
          </c:val>
          <c:extLst>
            <c:ext xmlns:c16="http://schemas.microsoft.com/office/drawing/2014/chart" uri="{C3380CC4-5D6E-409C-BE32-E72D297353CC}">
              <c16:uniqueId val="{00000000-0A30-474C-86A4-C74D121BBFF8}"/>
            </c:ext>
          </c:extLst>
        </c:ser>
        <c:ser>
          <c:idx val="2"/>
          <c:order val="7"/>
          <c:tx>
            <c:strRef>
              <c:f>'BC and NL'!$X$73</c:f>
              <c:strCache>
                <c:ptCount val="1"/>
                <c:pt idx="0">
                  <c:v>NL Exp PC/BC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NL'!$X$74:$X$78</c:f>
              <c:numCache>
                <c:formatCode>0.0%</c:formatCode>
                <c:ptCount val="5"/>
                <c:pt idx="0">
                  <c:v>1.3074307715857396</c:v>
                </c:pt>
                <c:pt idx="1">
                  <c:v>1.4219631216339368</c:v>
                </c:pt>
                <c:pt idx="2">
                  <c:v>1.4945451935038514</c:v>
                </c:pt>
                <c:pt idx="3">
                  <c:v>1.4220093757358714</c:v>
                </c:pt>
                <c:pt idx="4">
                  <c:v>1.3877309246827927</c:v>
                </c:pt>
              </c:numCache>
            </c:numRef>
          </c:val>
          <c:extLst>
            <c:ext xmlns:c16="http://schemas.microsoft.com/office/drawing/2014/chart" uri="{C3380CC4-5D6E-409C-BE32-E72D297353CC}">
              <c16:uniqueId val="{00000002-0A30-474C-86A4-C74D121BBFF8}"/>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'BC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'BC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3-0A30-474C-86A4-C74D121BBFF8}"/>
                  </c:ext>
                </c:extLst>
              </c15:ser>
            </c15:filteredBarSeries>
            <c15:filteredBarSeries>
              <c15:ser>
                <c:idx val="1"/>
                <c:order val="1"/>
                <c:tx>
                  <c:strRef>
                    <c:extLst>
                      <c:ext xmlns:c15="http://schemas.microsoft.com/office/drawing/2012/chart" uri="{02D57815-91ED-43cb-92C2-25804820EDAC}">
                        <c15:formulaRef>
                          <c15:sqref>'BC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4-0A30-474C-86A4-C74D121BBFF8}"/>
                  </c:ext>
                </c:extLst>
              </c15:ser>
            </c15:filteredBarSeries>
            <c15:filteredBarSeries>
              <c15:ser>
                <c:idx val="3"/>
                <c:order val="2"/>
                <c:tx>
                  <c:strRef>
                    <c:extLst>
                      <c:ext xmlns:c15="http://schemas.microsoft.com/office/drawing/2012/chart" uri="{02D57815-91ED-43cb-92C2-25804820EDAC}">
                        <c15:formulaRef>
                          <c15:sqref>'BC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5-0A30-474C-86A4-C74D121BBFF8}"/>
                  </c:ext>
                </c:extLst>
              </c15:ser>
            </c15:filteredBarSeries>
            <c15:filteredBarSeries>
              <c15:ser>
                <c:idx val="4"/>
                <c:order val="3"/>
                <c:tx>
                  <c:strRef>
                    <c:extLst>
                      <c:ext xmlns:c15="http://schemas.microsoft.com/office/drawing/2012/chart" uri="{02D57815-91ED-43cb-92C2-25804820EDAC}">
                        <c15:formulaRef>
                          <c15:sqref>'BC and NL'!$T$73</c15:sqref>
                        </c15:formulaRef>
                      </c:ext>
                    </c:extLst>
                    <c:strCache>
                      <c:ptCount val="1"/>
                      <c:pt idx="0">
                        <c:v>BC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NL'!$T$74:$T$78</c15:sqref>
                        </c15:formulaRef>
                      </c:ext>
                    </c:extLst>
                    <c:numCache>
                      <c:formatCode>"$"#,##0.0</c:formatCode>
                      <c:ptCount val="5"/>
                      <c:pt idx="0">
                        <c:v>12074.490569791007</c:v>
                      </c:pt>
                      <c:pt idx="1">
                        <c:v>11322.285166821413</c:v>
                      </c:pt>
                      <c:pt idx="2">
                        <c:v>10473.846078945286</c:v>
                      </c:pt>
                      <c:pt idx="3">
                        <c:v>9369.3161867354484</c:v>
                      </c:pt>
                      <c:pt idx="4">
                        <c:v>8717.2651621067998</c:v>
                      </c:pt>
                    </c:numCache>
                  </c:numRef>
                </c:val>
                <c:extLst xmlns:c15="http://schemas.microsoft.com/office/drawing/2012/chart">
                  <c:ext xmlns:c16="http://schemas.microsoft.com/office/drawing/2014/chart" uri="{C3380CC4-5D6E-409C-BE32-E72D297353CC}">
                    <c16:uniqueId val="{00000006-0A30-474C-86A4-C74D121BBFF8}"/>
                  </c:ext>
                </c:extLst>
              </c15:ser>
            </c15:filteredBarSeries>
            <c15:filteredBarSeries>
              <c15:ser>
                <c:idx val="5"/>
                <c:order val="4"/>
                <c:tx>
                  <c:strRef>
                    <c:extLst>
                      <c:ext xmlns:c15="http://schemas.microsoft.com/office/drawing/2012/chart" uri="{02D57815-91ED-43cb-92C2-25804820EDAC}">
                        <c15:formulaRef>
                          <c15:sqref>'BC and NL'!$U$73</c15:sqref>
                        </c15:formulaRef>
                      </c:ext>
                    </c:extLst>
                    <c:strCache>
                      <c:ptCount val="1"/>
                      <c:pt idx="0">
                        <c:v>BC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NL'!$U$74:$U$78</c15:sqref>
                        </c15:formulaRef>
                      </c:ext>
                    </c:extLst>
                    <c:numCache>
                      <c:formatCode>"$"#,##0.0</c:formatCode>
                      <c:ptCount val="5"/>
                      <c:pt idx="0">
                        <c:v>13136.710056817476</c:v>
                      </c:pt>
                      <c:pt idx="1">
                        <c:v>11356.957320030298</c:v>
                      </c:pt>
                      <c:pt idx="2">
                        <c:v>10462.930733541052</c:v>
                      </c:pt>
                      <c:pt idx="3">
                        <c:v>9294.939741755632</c:v>
                      </c:pt>
                      <c:pt idx="4">
                        <c:v>8664.7221678638307</c:v>
                      </c:pt>
                    </c:numCache>
                  </c:numRef>
                </c:val>
                <c:extLst xmlns:c15="http://schemas.microsoft.com/office/drawing/2012/chart">
                  <c:ext xmlns:c16="http://schemas.microsoft.com/office/drawing/2014/chart" uri="{C3380CC4-5D6E-409C-BE32-E72D297353CC}">
                    <c16:uniqueId val="{00000007-0A30-474C-86A4-C74D121BBFF8}"/>
                  </c:ext>
                </c:extLst>
              </c15:ser>
            </c15:filteredBarSeries>
            <c15:filteredBarSeries>
              <c15:ser>
                <c:idx val="6"/>
                <c:order val="5"/>
                <c:tx>
                  <c:strRef>
                    <c:extLst>
                      <c:ext xmlns:c15="http://schemas.microsoft.com/office/drawing/2012/chart" uri="{02D57815-91ED-43cb-92C2-25804820EDAC}">
                        <c15:formulaRef>
                          <c15:sqref>'BC and NL'!$V$73</c15:sqref>
                        </c15:formulaRef>
                      </c:ext>
                    </c:extLst>
                    <c:strCache>
                      <c:ptCount val="1"/>
                      <c:pt idx="0">
                        <c:v>BC Exp/BC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NL'!$V$74:$V$78</c15:sqref>
                        </c15:formulaRef>
                      </c:ext>
                    </c:extLst>
                    <c:numCache>
                      <c:formatCode>0.0%</c:formatCode>
                      <c:ptCount val="5"/>
                      <c:pt idx="0">
                        <c:v>1.0879721989832034</c:v>
                      </c:pt>
                      <c:pt idx="1">
                        <c:v>1.0030622928762196</c:v>
                      </c:pt>
                      <c:pt idx="2">
                        <c:v>0.99895784744954619</c:v>
                      </c:pt>
                      <c:pt idx="3">
                        <c:v>0.9920616997550884</c:v>
                      </c:pt>
                      <c:pt idx="4">
                        <c:v>0.99397253688331411</c:v>
                      </c:pt>
                    </c:numCache>
                  </c:numRef>
                </c:val>
                <c:extLst xmlns:c15="http://schemas.microsoft.com/office/drawing/2012/chart">
                  <c:ext xmlns:c16="http://schemas.microsoft.com/office/drawing/2014/chart" uri="{C3380CC4-5D6E-409C-BE32-E72D297353CC}">
                    <c16:uniqueId val="{00000008-0A30-474C-86A4-C74D121BBFF8}"/>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BC</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'BC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2160-420A-9D34-E9868139E2C4}"/>
            </c:ext>
          </c:extLst>
        </c:ser>
        <c:ser>
          <c:idx val="6"/>
          <c:order val="5"/>
          <c:tx>
            <c:strRef>
              <c:f>'BC and NL'!$V$73</c:f>
              <c:strCache>
                <c:ptCount val="1"/>
                <c:pt idx="0">
                  <c:v>BC Exp/BC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 and NL'!$P$74:$P$78</c:f>
              <c:strCache>
                <c:ptCount val="5"/>
                <c:pt idx="1">
                  <c:v>5 year Ave</c:v>
                </c:pt>
                <c:pt idx="2">
                  <c:v>10 year Ave</c:v>
                </c:pt>
                <c:pt idx="3">
                  <c:v>20 year Ave</c:v>
                </c:pt>
                <c:pt idx="4">
                  <c:v>25 year Ave</c:v>
                </c:pt>
              </c:strCache>
            </c:strRef>
          </c:cat>
          <c:val>
            <c:numRef>
              <c:f>'BC and NL'!$V$74:$V$78</c:f>
              <c:numCache>
                <c:formatCode>0.0%</c:formatCode>
                <c:ptCount val="5"/>
                <c:pt idx="0">
                  <c:v>1.0879721989832034</c:v>
                </c:pt>
                <c:pt idx="1">
                  <c:v>1.0030622928762196</c:v>
                </c:pt>
                <c:pt idx="2">
                  <c:v>0.99895784744954619</c:v>
                </c:pt>
                <c:pt idx="3">
                  <c:v>0.9920616997550884</c:v>
                </c:pt>
                <c:pt idx="4">
                  <c:v>0.99397253688331411</c:v>
                </c:pt>
              </c:numCache>
            </c:numRef>
          </c:val>
          <c:extLst>
            <c:ext xmlns:c16="http://schemas.microsoft.com/office/drawing/2014/chart" uri="{C3380CC4-5D6E-409C-BE32-E72D297353CC}">
              <c16:uniqueId val="{00000001-2160-420A-9D34-E9868139E2C4}"/>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'BC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uri="{02D57815-91ED-43cb-92C2-25804820EDAC}">
                        <c15:formulaRef>
                          <c15:sqref>'BC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2160-420A-9D34-E9868139E2C4}"/>
                  </c:ext>
                </c:extLst>
              </c15:ser>
            </c15:filteredBarSeries>
            <c15:filteredBarSeries>
              <c15:ser>
                <c:idx val="1"/>
                <c:order val="1"/>
                <c:tx>
                  <c:strRef>
                    <c:extLst>
                      <c:ext xmlns:c15="http://schemas.microsoft.com/office/drawing/2012/chart" uri="{02D57815-91ED-43cb-92C2-25804820EDAC}">
                        <c15:formulaRef>
                          <c15:sqref>'BC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2160-420A-9D34-E9868139E2C4}"/>
                  </c:ext>
                </c:extLst>
              </c15:ser>
            </c15:filteredBarSeries>
            <c15:filteredBarSeries>
              <c15:ser>
                <c:idx val="4"/>
                <c:order val="3"/>
                <c:tx>
                  <c:strRef>
                    <c:extLst>
                      <c:ext xmlns:c15="http://schemas.microsoft.com/office/drawing/2012/chart" uri="{02D57815-91ED-43cb-92C2-25804820EDAC}">
                        <c15:formulaRef>
                          <c15:sqref>'BC and NL'!$T$73</c15:sqref>
                        </c15:formulaRef>
                      </c:ext>
                    </c:extLst>
                    <c:strCache>
                      <c:ptCount val="1"/>
                      <c:pt idx="0">
                        <c:v>BC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NL'!$T$74:$T$78</c15:sqref>
                        </c15:formulaRef>
                      </c:ext>
                    </c:extLst>
                    <c:numCache>
                      <c:formatCode>"$"#,##0.0</c:formatCode>
                      <c:ptCount val="5"/>
                      <c:pt idx="0">
                        <c:v>12074.490569791007</c:v>
                      </c:pt>
                      <c:pt idx="1">
                        <c:v>11322.285166821413</c:v>
                      </c:pt>
                      <c:pt idx="2">
                        <c:v>10473.846078945286</c:v>
                      </c:pt>
                      <c:pt idx="3">
                        <c:v>9369.3161867354484</c:v>
                      </c:pt>
                      <c:pt idx="4">
                        <c:v>8717.2651621067998</c:v>
                      </c:pt>
                    </c:numCache>
                  </c:numRef>
                </c:val>
                <c:extLst xmlns:c15="http://schemas.microsoft.com/office/drawing/2012/chart">
                  <c:ext xmlns:c16="http://schemas.microsoft.com/office/drawing/2014/chart" uri="{C3380CC4-5D6E-409C-BE32-E72D297353CC}">
                    <c16:uniqueId val="{00000004-2160-420A-9D34-E9868139E2C4}"/>
                  </c:ext>
                </c:extLst>
              </c15:ser>
            </c15:filteredBarSeries>
            <c15:filteredBarSeries>
              <c15:ser>
                <c:idx val="5"/>
                <c:order val="4"/>
                <c:tx>
                  <c:strRef>
                    <c:extLst>
                      <c:ext xmlns:c15="http://schemas.microsoft.com/office/drawing/2012/chart" uri="{02D57815-91ED-43cb-92C2-25804820EDAC}">
                        <c15:formulaRef>
                          <c15:sqref>'BC and NL'!$U$73</c15:sqref>
                        </c15:formulaRef>
                      </c:ext>
                    </c:extLst>
                    <c:strCache>
                      <c:ptCount val="1"/>
                      <c:pt idx="0">
                        <c:v>BC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NL'!$U$74:$U$78</c15:sqref>
                        </c15:formulaRef>
                      </c:ext>
                    </c:extLst>
                    <c:numCache>
                      <c:formatCode>"$"#,##0.0</c:formatCode>
                      <c:ptCount val="5"/>
                      <c:pt idx="0">
                        <c:v>13136.710056817476</c:v>
                      </c:pt>
                      <c:pt idx="1">
                        <c:v>11356.957320030298</c:v>
                      </c:pt>
                      <c:pt idx="2">
                        <c:v>10462.930733541052</c:v>
                      </c:pt>
                      <c:pt idx="3">
                        <c:v>9294.939741755632</c:v>
                      </c:pt>
                      <c:pt idx="4">
                        <c:v>8664.7221678638307</c:v>
                      </c:pt>
                    </c:numCache>
                  </c:numRef>
                </c:val>
                <c:extLst xmlns:c15="http://schemas.microsoft.com/office/drawing/2012/chart">
                  <c:ext xmlns:c16="http://schemas.microsoft.com/office/drawing/2014/chart" uri="{C3380CC4-5D6E-409C-BE32-E72D297353CC}">
                    <c16:uniqueId val="{00000005-2160-420A-9D34-E9868139E2C4}"/>
                  </c:ext>
                </c:extLst>
              </c15:ser>
            </c15:filteredBarSeries>
            <c15:filteredBarSeries>
              <c15:ser>
                <c:idx val="7"/>
                <c:order val="6"/>
                <c:tx>
                  <c:strRef>
                    <c:extLst>
                      <c:ext xmlns:c15="http://schemas.microsoft.com/office/drawing/2012/chart" uri="{02D57815-91ED-43cb-92C2-25804820EDAC}">
                        <c15:formulaRef>
                          <c15:sqref>'BC and NL'!$W$73</c15:sqref>
                        </c15:formulaRef>
                      </c:ext>
                    </c:extLst>
                    <c:strCache>
                      <c:ptCount val="1"/>
                      <c:pt idx="0">
                        <c:v>NL Rev PC/BC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NL'!$W$74:$W$78</c15:sqref>
                        </c15:formulaRef>
                      </c:ext>
                    </c:extLst>
                    <c:numCache>
                      <c:formatCode>0.0%</c:formatCode>
                      <c:ptCount val="5"/>
                      <c:pt idx="0">
                        <c:v>1.1308776222127945</c:v>
                      </c:pt>
                      <c:pt idx="1">
                        <c:v>1.3088781598684662</c:v>
                      </c:pt>
                      <c:pt idx="2">
                        <c:v>1.3817462229513515</c:v>
                      </c:pt>
                      <c:pt idx="3">
                        <c:v>1.3748430582282178</c:v>
                      </c:pt>
                      <c:pt idx="4">
                        <c:v>1.3439029390116193</c:v>
                      </c:pt>
                    </c:numCache>
                  </c:numRef>
                </c:val>
                <c:extLst xmlns:c15="http://schemas.microsoft.com/office/drawing/2012/chart">
                  <c:ext xmlns:c16="http://schemas.microsoft.com/office/drawing/2014/chart" uri="{C3380CC4-5D6E-409C-BE32-E72D297353CC}">
                    <c16:uniqueId val="{00000006-2160-420A-9D34-E9868139E2C4}"/>
                  </c:ext>
                </c:extLst>
              </c15:ser>
            </c15:filteredBarSeries>
            <c15:filteredBarSeries>
              <c15:ser>
                <c:idx val="2"/>
                <c:order val="7"/>
                <c:tx>
                  <c:strRef>
                    <c:extLst>
                      <c:ext xmlns:c15="http://schemas.microsoft.com/office/drawing/2012/chart" uri="{02D57815-91ED-43cb-92C2-25804820EDAC}">
                        <c15:formulaRef>
                          <c15:sqref>'BC and NL'!$X$73</c15:sqref>
                        </c15:formulaRef>
                      </c:ext>
                    </c:extLst>
                    <c:strCache>
                      <c:ptCount val="1"/>
                      <c:pt idx="0">
                        <c:v>NL Exp PC/BC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'BC and NL'!$P$74:$P$78</c15:sqref>
                        </c15:formulaRef>
                      </c:ext>
                    </c:extLst>
                    <c:strCache>
                      <c:ptCount val="5"/>
                      <c:pt idx="1">
                        <c:v>5 year Ave</c:v>
                      </c:pt>
                      <c:pt idx="2">
                        <c:v>10 year Ave</c:v>
                      </c:pt>
                      <c:pt idx="3">
                        <c:v>20 year Ave</c:v>
                      </c:pt>
                      <c:pt idx="4">
                        <c:v>25 year Ave</c:v>
                      </c:pt>
                    </c:strCache>
                  </c:strRef>
                </c:cat>
                <c:val>
                  <c:numRef>
                    <c:extLst>
                      <c:ext xmlns:c15="http://schemas.microsoft.com/office/drawing/2012/chart" uri="{02D57815-91ED-43cb-92C2-25804820EDAC}">
                        <c15:formulaRef>
                          <c15:sqref>'BC and NL'!$X$74:$X$78</c15:sqref>
                        </c15:formulaRef>
                      </c:ext>
                    </c:extLst>
                    <c:numCache>
                      <c:formatCode>0.0%</c:formatCode>
                      <c:ptCount val="5"/>
                      <c:pt idx="0">
                        <c:v>1.3074307715857396</c:v>
                      </c:pt>
                      <c:pt idx="1">
                        <c:v>1.4219631216339368</c:v>
                      </c:pt>
                      <c:pt idx="2">
                        <c:v>1.4945451935038514</c:v>
                      </c:pt>
                      <c:pt idx="3">
                        <c:v>1.4220093757358714</c:v>
                      </c:pt>
                      <c:pt idx="4">
                        <c:v>1.3877309246827927</c:v>
                      </c:pt>
                    </c:numCache>
                  </c:numRef>
                </c:val>
                <c:extLst xmlns:c15="http://schemas.microsoft.com/office/drawing/2012/chart">
                  <c:ext xmlns:c16="http://schemas.microsoft.com/office/drawing/2014/chart" uri="{C3380CC4-5D6E-409C-BE32-E72D297353CC}">
                    <c16:uniqueId val="{00000007-2160-420A-9D34-E9868139E2C4}"/>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BC</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'BC and NL'!$BV$18</c:f>
              <c:strCache>
                <c:ptCount val="1"/>
                <c:pt idx="0">
                  <c:v>NL Federal Transfers/GDP</c:v>
                </c:pt>
              </c:strCache>
            </c:strRef>
          </c:tx>
          <c:spPr>
            <a:ln w="28575" cap="rnd">
              <a:solidFill>
                <a:srgbClr val="FF0000"/>
              </a:solidFill>
              <a:round/>
            </a:ln>
            <a:effectLst/>
          </c:spPr>
          <c:marker>
            <c:symbol val="none"/>
          </c:marker>
          <c:dLbls>
            <c:dLbl>
              <c:idx val="30"/>
              <c:layout>
                <c:manualLayout>
                  <c:x val="-1.1111111111111112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F8-4834-BC52-16993074AD5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'BC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EFF1-4E20-956E-1DF4DAEB7F81}"/>
            </c:ext>
          </c:extLst>
        </c:ser>
        <c:ser>
          <c:idx val="1"/>
          <c:order val="1"/>
          <c:tx>
            <c:strRef>
              <c:f>'BC and NL'!$BW$18</c:f>
              <c:strCache>
                <c:ptCount val="1"/>
                <c:pt idx="0">
                  <c:v>BC Federal Transfers/GDP</c:v>
                </c:pt>
              </c:strCache>
            </c:strRef>
          </c:tx>
          <c:spPr>
            <a:ln w="28575" cap="rnd">
              <a:solidFill>
                <a:srgbClr val="0070C0"/>
              </a:solidFill>
              <a:round/>
            </a:ln>
            <a:effectLst/>
          </c:spPr>
          <c:marker>
            <c:symbol val="none"/>
          </c:marker>
          <c:dLbls>
            <c:dLbl>
              <c:idx val="30"/>
              <c:layout>
                <c:manualLayout>
                  <c:x val="-1.1111111111111112E-2"/>
                  <c:y val="0.13888888888888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F8-4834-BC52-16993074AD5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'BC and NL'!$BW$19:$BW$49</c:f>
              <c:numCache>
                <c:formatCode>"$"#,##0</c:formatCode>
                <c:ptCount val="31"/>
                <c:pt idx="0">
                  <c:v>636.55204821465622</c:v>
                </c:pt>
                <c:pt idx="1">
                  <c:v>651.46377053441734</c:v>
                </c:pt>
                <c:pt idx="2">
                  <c:v>696.34992138496227</c:v>
                </c:pt>
                <c:pt idx="3">
                  <c:v>635.99916138138872</c:v>
                </c:pt>
                <c:pt idx="4">
                  <c:v>669.87207823561812</c:v>
                </c:pt>
                <c:pt idx="5">
                  <c:v>633.79741038124212</c:v>
                </c:pt>
                <c:pt idx="6">
                  <c:v>504.60506974519637</c:v>
                </c:pt>
                <c:pt idx="7">
                  <c:v>465.23018510691048</c:v>
                </c:pt>
                <c:pt idx="8">
                  <c:v>639.95171615768879</c:v>
                </c:pt>
                <c:pt idx="9">
                  <c:v>792.74562961578022</c:v>
                </c:pt>
                <c:pt idx="10">
                  <c:v>815.99710835976168</c:v>
                </c:pt>
                <c:pt idx="11">
                  <c:v>814.34802732775381</c:v>
                </c:pt>
                <c:pt idx="12">
                  <c:v>932.40241053948864</c:v>
                </c:pt>
                <c:pt idx="13">
                  <c:v>878.04445121251854</c:v>
                </c:pt>
                <c:pt idx="14">
                  <c:v>1259.2006242092391</c:v>
                </c:pt>
                <c:pt idx="15">
                  <c:v>1390.6883227941323</c:v>
                </c:pt>
                <c:pt idx="16">
                  <c:v>1508.1249435661391</c:v>
                </c:pt>
                <c:pt idx="17">
                  <c:v>1384.7626700424237</c:v>
                </c:pt>
                <c:pt idx="18">
                  <c:v>1378.3472340629032</c:v>
                </c:pt>
                <c:pt idx="19">
                  <c:v>1570.5064911774355</c:v>
                </c:pt>
                <c:pt idx="20">
                  <c:v>1793.357880698373</c:v>
                </c:pt>
                <c:pt idx="21">
                  <c:v>1716.7729203298675</c:v>
                </c:pt>
                <c:pt idx="22">
                  <c:v>1550.0550998726435</c:v>
                </c:pt>
                <c:pt idx="23">
                  <c:v>1637.0081486579431</c:v>
                </c:pt>
                <c:pt idx="24">
                  <c:v>1566.5682835671528</c:v>
                </c:pt>
                <c:pt idx="25">
                  <c:v>1628.8584209552093</c:v>
                </c:pt>
                <c:pt idx="26">
                  <c:v>1716.6008990137584</c:v>
                </c:pt>
                <c:pt idx="27">
                  <c:v>1879.7382690215811</c:v>
                </c:pt>
                <c:pt idx="28">
                  <c:v>1806.6147807114535</c:v>
                </c:pt>
                <c:pt idx="29">
                  <c:v>1872.9295387604093</c:v>
                </c:pt>
                <c:pt idx="30">
                  <c:v>2504.802133452687</c:v>
                </c:pt>
              </c:numCache>
            </c:numRef>
          </c:val>
          <c:smooth val="0"/>
          <c:extLst>
            <c:ext xmlns:c16="http://schemas.microsoft.com/office/drawing/2014/chart" uri="{C3380CC4-5D6E-409C-BE32-E72D297353CC}">
              <c16:uniqueId val="{00000001-EFF1-4E20-956E-1DF4DAEB7F81}"/>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 Expressed as a Percentage of CDN</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summary!$N$19</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1540-49AB-8A07-486568223BF1}"/>
              </c:ext>
            </c:extLst>
          </c:dPt>
          <c:dPt>
            <c:idx val="10"/>
            <c:invertIfNegative val="0"/>
            <c:bubble3D val="0"/>
            <c:spPr>
              <a:solidFill>
                <a:srgbClr val="FF0000"/>
              </a:solidFill>
              <a:ln>
                <a:noFill/>
              </a:ln>
              <a:effectLst/>
            </c:spPr>
            <c:extLst>
              <c:ext xmlns:c16="http://schemas.microsoft.com/office/drawing/2014/chart" uri="{C3380CC4-5D6E-409C-BE32-E72D297353CC}">
                <c16:uniqueId val="{00000007-1540-49AB-8A07-486568223BF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summary!$O$17:$Y$17</c:f>
              <c:strCache>
                <c:ptCount val="11"/>
                <c:pt idx="0">
                  <c:v>NS</c:v>
                </c:pt>
                <c:pt idx="1">
                  <c:v>ON</c:v>
                </c:pt>
                <c:pt idx="2">
                  <c:v>BC</c:v>
                </c:pt>
                <c:pt idx="3">
                  <c:v>ROC</c:v>
                </c:pt>
                <c:pt idx="4">
                  <c:v>NB</c:v>
                </c:pt>
                <c:pt idx="5">
                  <c:v>MN</c:v>
                </c:pt>
                <c:pt idx="6">
                  <c:v>AB</c:v>
                </c:pt>
                <c:pt idx="7">
                  <c:v>QU</c:v>
                </c:pt>
                <c:pt idx="8">
                  <c:v>PE</c:v>
                </c:pt>
                <c:pt idx="9">
                  <c:v>SK</c:v>
                </c:pt>
                <c:pt idx="10">
                  <c:v>NL</c:v>
                </c:pt>
              </c:strCache>
            </c:strRef>
          </c:cat>
          <c:val>
            <c:numRef>
              <c:f>summary!$O$19:$Y$19</c:f>
              <c:numCache>
                <c:formatCode>0%</c:formatCode>
                <c:ptCount val="11"/>
                <c:pt idx="0">
                  <c:v>0.93365688403641145</c:v>
                </c:pt>
                <c:pt idx="1">
                  <c:v>0.93866582414401634</c:v>
                </c:pt>
                <c:pt idx="2">
                  <c:v>0.95119897555278266</c:v>
                </c:pt>
                <c:pt idx="3">
                  <c:v>0.99476653914765545</c:v>
                </c:pt>
                <c:pt idx="4">
                  <c:v>1.0344108219116561</c:v>
                </c:pt>
                <c:pt idx="5">
                  <c:v>1.0418349691610014</c:v>
                </c:pt>
                <c:pt idx="6">
                  <c:v>1.0534065693118608</c:v>
                </c:pt>
                <c:pt idx="7">
                  <c:v>1.0610324312450958</c:v>
                </c:pt>
                <c:pt idx="8">
                  <c:v>1.0910713936706111</c:v>
                </c:pt>
                <c:pt idx="9">
                  <c:v>1.1202536307472455</c:v>
                </c:pt>
                <c:pt idx="10">
                  <c:v>1.3338330102975511</c:v>
                </c:pt>
              </c:numCache>
            </c:numRef>
          </c:val>
          <c:extLst>
            <c:ext xmlns:c16="http://schemas.microsoft.com/office/drawing/2014/chart" uri="{C3380CC4-5D6E-409C-BE32-E72D297353CC}">
              <c16:uniqueId val="{00000006-1540-49AB-8A07-486568223BF1}"/>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 Expressed as a Percentgae of CDN</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summary!$AA$10</c:f>
              <c:strCache>
                <c:ptCount val="1"/>
              </c:strCache>
            </c:strRef>
          </c:tx>
          <c:spPr>
            <a:solidFill>
              <a:schemeClr val="accent2"/>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7-7441-4408-A673-2E3C5B201F23}"/>
              </c:ext>
            </c:extLst>
          </c:dPt>
          <c:dPt>
            <c:idx val="4"/>
            <c:invertIfNegative val="0"/>
            <c:bubble3D val="0"/>
            <c:spPr>
              <a:solidFill>
                <a:srgbClr val="00B050"/>
              </a:solidFill>
              <a:ln>
                <a:noFill/>
              </a:ln>
              <a:effectLst/>
            </c:spPr>
            <c:extLst>
              <c:ext xmlns:c16="http://schemas.microsoft.com/office/drawing/2014/chart" uri="{C3380CC4-5D6E-409C-BE32-E72D297353CC}">
                <c16:uniqueId val="{00000008-7441-4408-A673-2E3C5B201F2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summary!$AB$8:$AL$8</c:f>
              <c:strCache>
                <c:ptCount val="11"/>
                <c:pt idx="0">
                  <c:v>AB</c:v>
                </c:pt>
                <c:pt idx="1">
                  <c:v>NL</c:v>
                </c:pt>
                <c:pt idx="2">
                  <c:v>ON</c:v>
                </c:pt>
                <c:pt idx="3">
                  <c:v>SK</c:v>
                </c:pt>
                <c:pt idx="4">
                  <c:v>ROC</c:v>
                </c:pt>
                <c:pt idx="5">
                  <c:v>MN</c:v>
                </c:pt>
                <c:pt idx="6">
                  <c:v>PE</c:v>
                </c:pt>
                <c:pt idx="7">
                  <c:v>BC</c:v>
                </c:pt>
                <c:pt idx="8">
                  <c:v>NB</c:v>
                </c:pt>
                <c:pt idx="9">
                  <c:v>NS</c:v>
                </c:pt>
                <c:pt idx="10">
                  <c:v>QU</c:v>
                </c:pt>
              </c:strCache>
            </c:strRef>
          </c:cat>
          <c:val>
            <c:numRef>
              <c:f>summary!$AB$10:$AL$10</c:f>
              <c:numCache>
                <c:formatCode>0%</c:formatCode>
                <c:ptCount val="11"/>
                <c:pt idx="0">
                  <c:v>3.8517388126409378</c:v>
                </c:pt>
                <c:pt idx="1">
                  <c:v>2.3407639578670905</c:v>
                </c:pt>
                <c:pt idx="2">
                  <c:v>1.5382282824151607</c:v>
                </c:pt>
                <c:pt idx="3">
                  <c:v>1.2594700220791906</c:v>
                </c:pt>
                <c:pt idx="4">
                  <c:v>0.98026398005681892</c:v>
                </c:pt>
                <c:pt idx="5">
                  <c:v>0.69842696944935068</c:v>
                </c:pt>
                <c:pt idx="6">
                  <c:v>9.3335923255232642E-2</c:v>
                </c:pt>
                <c:pt idx="7">
                  <c:v>6.410901142310016E-2</c:v>
                </c:pt>
                <c:pt idx="8">
                  <c:v>-7.7394557204634548E-2</c:v>
                </c:pt>
                <c:pt idx="9">
                  <c:v>-0.21572720063006284</c:v>
                </c:pt>
                <c:pt idx="10">
                  <c:v>-0.61922068498306726</c:v>
                </c:pt>
              </c:numCache>
            </c:numRef>
          </c:val>
          <c:extLst>
            <c:ext xmlns:c16="http://schemas.microsoft.com/office/drawing/2014/chart" uri="{C3380CC4-5D6E-409C-BE32-E72D297353CC}">
              <c16:uniqueId val="{00000006-7441-4408-A673-2E3C5B201F23}"/>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 Expressed as a Percentage of CDN</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summary!$AA$13</c:f>
              <c:strCache>
                <c:ptCount val="1"/>
              </c:strCache>
            </c:strRef>
          </c:tx>
          <c:spPr>
            <a:solidFill>
              <a:schemeClr val="accent2"/>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7-2930-4446-828E-E6603153AD26}"/>
              </c:ext>
            </c:extLst>
          </c:dPt>
          <c:dPt>
            <c:idx val="3"/>
            <c:invertIfNegative val="0"/>
            <c:bubble3D val="0"/>
            <c:spPr>
              <a:solidFill>
                <a:srgbClr val="00B050"/>
              </a:solidFill>
              <a:ln>
                <a:noFill/>
              </a:ln>
              <a:effectLst/>
            </c:spPr>
            <c:extLst>
              <c:ext xmlns:c16="http://schemas.microsoft.com/office/drawing/2014/chart" uri="{C3380CC4-5D6E-409C-BE32-E72D297353CC}">
                <c16:uniqueId val="{00000008-2930-4446-828E-E6603153AD2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summary!$AB$11:$AL$11</c:f>
              <c:strCache>
                <c:ptCount val="11"/>
                <c:pt idx="0">
                  <c:v>AB</c:v>
                </c:pt>
                <c:pt idx="1">
                  <c:v>NL</c:v>
                </c:pt>
                <c:pt idx="2">
                  <c:v>ON</c:v>
                </c:pt>
                <c:pt idx="3">
                  <c:v>ROC</c:v>
                </c:pt>
                <c:pt idx="4">
                  <c:v>MN</c:v>
                </c:pt>
                <c:pt idx="5">
                  <c:v>SK</c:v>
                </c:pt>
                <c:pt idx="6">
                  <c:v>NB</c:v>
                </c:pt>
                <c:pt idx="7">
                  <c:v>PE</c:v>
                </c:pt>
                <c:pt idx="8">
                  <c:v>NS</c:v>
                </c:pt>
                <c:pt idx="9">
                  <c:v>BC</c:v>
                </c:pt>
                <c:pt idx="10">
                  <c:v>QU</c:v>
                </c:pt>
              </c:strCache>
            </c:strRef>
          </c:cat>
          <c:val>
            <c:numRef>
              <c:f>summary!$AB$13:$AL$13</c:f>
              <c:numCache>
                <c:formatCode>0%</c:formatCode>
                <c:ptCount val="11"/>
                <c:pt idx="0">
                  <c:v>2.5699839902132502</c:v>
                </c:pt>
                <c:pt idx="1">
                  <c:v>2.3794356004847748</c:v>
                </c:pt>
                <c:pt idx="2">
                  <c:v>1.6693057297581466</c:v>
                </c:pt>
                <c:pt idx="3">
                  <c:v>0.97973058298541615</c:v>
                </c:pt>
                <c:pt idx="4">
                  <c:v>0.88017531335705235</c:v>
                </c:pt>
                <c:pt idx="5">
                  <c:v>0.86238219888789824</c:v>
                </c:pt>
                <c:pt idx="6">
                  <c:v>0.49738031156135476</c:v>
                </c:pt>
                <c:pt idx="7">
                  <c:v>0.39409627487982085</c:v>
                </c:pt>
                <c:pt idx="8">
                  <c:v>0.18297986076645767</c:v>
                </c:pt>
                <c:pt idx="9">
                  <c:v>5.026416983236115E-2</c:v>
                </c:pt>
                <c:pt idx="10">
                  <c:v>-0.28356855025153282</c:v>
                </c:pt>
              </c:numCache>
            </c:numRef>
          </c:val>
          <c:extLst>
            <c:ext xmlns:c16="http://schemas.microsoft.com/office/drawing/2014/chart" uri="{C3380CC4-5D6E-409C-BE32-E72D297353CC}">
              <c16:uniqueId val="{00000006-2930-4446-828E-E6603153AD26}"/>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 Expressed as a Percentage of CDN</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summary!$AA$16</c:f>
              <c:strCache>
                <c:ptCount val="1"/>
              </c:strCache>
            </c:strRef>
          </c:tx>
          <c:spPr>
            <a:solidFill>
              <a:schemeClr val="accent2"/>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7-BDD9-4DC6-A369-7FC7BC5930B2}"/>
              </c:ext>
            </c:extLst>
          </c:dPt>
          <c:dPt>
            <c:idx val="2"/>
            <c:invertIfNegative val="0"/>
            <c:bubble3D val="0"/>
            <c:spPr>
              <a:solidFill>
                <a:srgbClr val="00B050"/>
              </a:solidFill>
              <a:ln>
                <a:noFill/>
              </a:ln>
              <a:effectLst/>
            </c:spPr>
            <c:extLst>
              <c:ext xmlns:c16="http://schemas.microsoft.com/office/drawing/2014/chart" uri="{C3380CC4-5D6E-409C-BE32-E72D297353CC}">
                <c16:uniqueId val="{00000008-BDD9-4DC6-A369-7FC7BC5930B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summary!$AB$14:$AL$14</c:f>
              <c:strCache>
                <c:ptCount val="11"/>
                <c:pt idx="0">
                  <c:v>ON</c:v>
                </c:pt>
                <c:pt idx="1">
                  <c:v>NL</c:v>
                </c:pt>
                <c:pt idx="2">
                  <c:v>ROC</c:v>
                </c:pt>
                <c:pt idx="3">
                  <c:v>PE</c:v>
                </c:pt>
                <c:pt idx="4">
                  <c:v>AB</c:v>
                </c:pt>
                <c:pt idx="5">
                  <c:v>MN</c:v>
                </c:pt>
                <c:pt idx="6">
                  <c:v>NB</c:v>
                </c:pt>
                <c:pt idx="7">
                  <c:v>QU</c:v>
                </c:pt>
                <c:pt idx="8">
                  <c:v>NS</c:v>
                </c:pt>
                <c:pt idx="9">
                  <c:v>BC</c:v>
                </c:pt>
                <c:pt idx="10">
                  <c:v>SK</c:v>
                </c:pt>
              </c:strCache>
            </c:strRef>
          </c:cat>
          <c:val>
            <c:numRef>
              <c:f>summary!$AB$16:$AL$16</c:f>
              <c:numCache>
                <c:formatCode>0%</c:formatCode>
                <c:ptCount val="11"/>
                <c:pt idx="0">
                  <c:v>2.3025090256130469</c:v>
                </c:pt>
                <c:pt idx="1">
                  <c:v>1.438913730369882</c:v>
                </c:pt>
                <c:pt idx="2">
                  <c:v>0.99340191247211473</c:v>
                </c:pt>
                <c:pt idx="3">
                  <c:v>0.91182748923251533</c:v>
                </c:pt>
                <c:pt idx="4">
                  <c:v>0.74771214753943493</c:v>
                </c:pt>
                <c:pt idx="5">
                  <c:v>0.65900124680711769</c:v>
                </c:pt>
                <c:pt idx="6">
                  <c:v>0.63848121442697381</c:v>
                </c:pt>
                <c:pt idx="7">
                  <c:v>-0.13156364001093304</c:v>
                </c:pt>
                <c:pt idx="8">
                  <c:v>-0.14414933452306589</c:v>
                </c:pt>
                <c:pt idx="9">
                  <c:v>-0.19656789902707</c:v>
                </c:pt>
                <c:pt idx="10">
                  <c:v>-0.20039901618448946</c:v>
                </c:pt>
              </c:numCache>
            </c:numRef>
          </c:val>
          <c:extLst>
            <c:ext xmlns:c16="http://schemas.microsoft.com/office/drawing/2014/chart" uri="{C3380CC4-5D6E-409C-BE32-E72D297353CC}">
              <c16:uniqueId val="{00000006-BDD9-4DC6-A369-7FC7BC5930B2}"/>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 Expressed as a Percentage of CDN</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summary!$AA$19</c:f>
              <c:strCache>
                <c:ptCount val="1"/>
              </c:strCache>
            </c:strRef>
          </c:tx>
          <c:spPr>
            <a:solidFill>
              <a:schemeClr val="accent2"/>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7-6114-47A1-AF8F-69529875147F}"/>
              </c:ext>
            </c:extLst>
          </c:dPt>
          <c:dPt>
            <c:idx val="2"/>
            <c:invertIfNegative val="0"/>
            <c:bubble3D val="0"/>
            <c:spPr>
              <a:solidFill>
                <a:srgbClr val="00B050"/>
              </a:solidFill>
              <a:ln>
                <a:noFill/>
              </a:ln>
              <a:effectLst/>
            </c:spPr>
            <c:extLst>
              <c:ext xmlns:c16="http://schemas.microsoft.com/office/drawing/2014/chart" uri="{C3380CC4-5D6E-409C-BE32-E72D297353CC}">
                <c16:uniqueId val="{00000008-6114-47A1-AF8F-69529875147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summary!$AB$17:$AL$17</c:f>
              <c:strCache>
                <c:ptCount val="11"/>
                <c:pt idx="0">
                  <c:v>ON</c:v>
                </c:pt>
                <c:pt idx="1">
                  <c:v>NL</c:v>
                </c:pt>
                <c:pt idx="2">
                  <c:v>ROC</c:v>
                </c:pt>
                <c:pt idx="3">
                  <c:v>PE</c:v>
                </c:pt>
                <c:pt idx="4">
                  <c:v>MN</c:v>
                </c:pt>
                <c:pt idx="5">
                  <c:v>NB</c:v>
                </c:pt>
                <c:pt idx="6">
                  <c:v>NS</c:v>
                </c:pt>
                <c:pt idx="7">
                  <c:v>QU</c:v>
                </c:pt>
                <c:pt idx="8">
                  <c:v>BC</c:v>
                </c:pt>
                <c:pt idx="9">
                  <c:v>AB</c:v>
                </c:pt>
                <c:pt idx="10">
                  <c:v>SK</c:v>
                </c:pt>
              </c:strCache>
            </c:strRef>
          </c:cat>
          <c:val>
            <c:numRef>
              <c:f>summary!$AB$19:$AL$19</c:f>
              <c:numCache>
                <c:formatCode>0%</c:formatCode>
                <c:ptCount val="11"/>
                <c:pt idx="0">
                  <c:v>2.5039786044568304</c:v>
                </c:pt>
                <c:pt idx="1">
                  <c:v>1.7387806378225872</c:v>
                </c:pt>
                <c:pt idx="2">
                  <c:v>0.98816996132082724</c:v>
                </c:pt>
                <c:pt idx="3">
                  <c:v>0.94954171418598043</c:v>
                </c:pt>
                <c:pt idx="4">
                  <c:v>0.62055236204839381</c:v>
                </c:pt>
                <c:pt idx="5">
                  <c:v>0.61479424928174631</c:v>
                </c:pt>
                <c:pt idx="6">
                  <c:v>0.16556224372061037</c:v>
                </c:pt>
                <c:pt idx="7">
                  <c:v>-2.7184674834841702E-2</c:v>
                </c:pt>
                <c:pt idx="8">
                  <c:v>-0.16123214126172503</c:v>
                </c:pt>
                <c:pt idx="9">
                  <c:v>-0.34375202723501741</c:v>
                </c:pt>
                <c:pt idx="10">
                  <c:v>-0.57750056667667293</c:v>
                </c:pt>
              </c:numCache>
            </c:numRef>
          </c:val>
          <c:extLst>
            <c:ext xmlns:c16="http://schemas.microsoft.com/office/drawing/2014/chart" uri="{C3380CC4-5D6E-409C-BE32-E72D297353CC}">
              <c16:uniqueId val="{00000006-6114-47A1-AF8F-69529875147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 Expressed as a Percentage of CDN</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summary!$AN$10</c:f>
              <c:strCache>
                <c:ptCount val="1"/>
              </c:strCache>
            </c:strRef>
          </c:tx>
          <c:spPr>
            <a:solidFill>
              <a:schemeClr val="accent2"/>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8-2072-454F-B5C0-94004411987F}"/>
              </c:ext>
            </c:extLst>
          </c:dPt>
          <c:dPt>
            <c:idx val="10"/>
            <c:invertIfNegative val="0"/>
            <c:bubble3D val="0"/>
            <c:spPr>
              <a:solidFill>
                <a:srgbClr val="FF0000"/>
              </a:solidFill>
              <a:ln>
                <a:noFill/>
              </a:ln>
              <a:effectLst/>
            </c:spPr>
            <c:extLst>
              <c:ext xmlns:c16="http://schemas.microsoft.com/office/drawing/2014/chart" uri="{C3380CC4-5D6E-409C-BE32-E72D297353CC}">
                <c16:uniqueId val="{00000007-2072-454F-B5C0-94004411987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summary!$AO$8:$AY$8</c:f>
              <c:strCache>
                <c:ptCount val="11"/>
                <c:pt idx="0">
                  <c:v>AB</c:v>
                </c:pt>
                <c:pt idx="1">
                  <c:v>BC</c:v>
                </c:pt>
                <c:pt idx="2">
                  <c:v>SK</c:v>
                </c:pt>
                <c:pt idx="3">
                  <c:v>PE</c:v>
                </c:pt>
                <c:pt idx="4">
                  <c:v>NS</c:v>
                </c:pt>
                <c:pt idx="5">
                  <c:v>NB</c:v>
                </c:pt>
                <c:pt idx="6">
                  <c:v>ROC</c:v>
                </c:pt>
                <c:pt idx="7">
                  <c:v>MN</c:v>
                </c:pt>
                <c:pt idx="8">
                  <c:v>QU</c:v>
                </c:pt>
                <c:pt idx="9">
                  <c:v>ON</c:v>
                </c:pt>
                <c:pt idx="10">
                  <c:v>NL</c:v>
                </c:pt>
              </c:strCache>
            </c:strRef>
          </c:cat>
          <c:val>
            <c:numRef>
              <c:f>summary!$AO$10:$AY$10</c:f>
              <c:numCache>
                <c:formatCode>0%</c:formatCode>
                <c:ptCount val="11"/>
                <c:pt idx="0">
                  <c:v>0.3481167540753079</c:v>
                </c:pt>
                <c:pt idx="1">
                  <c:v>0.49558050950122923</c:v>
                </c:pt>
                <c:pt idx="2">
                  <c:v>0.55959322796366029</c:v>
                </c:pt>
                <c:pt idx="3">
                  <c:v>0.78230037982404244</c:v>
                </c:pt>
                <c:pt idx="4">
                  <c:v>0.85618784378752255</c:v>
                </c:pt>
                <c:pt idx="5">
                  <c:v>0.97831297249055116</c:v>
                </c:pt>
                <c:pt idx="6">
                  <c:v>0.9922535052890471</c:v>
                </c:pt>
                <c:pt idx="7">
                  <c:v>0.99947041292807104</c:v>
                </c:pt>
                <c:pt idx="8">
                  <c:v>1.1590255549599131</c:v>
                </c:pt>
                <c:pt idx="9">
                  <c:v>1.3063507076431755</c:v>
                </c:pt>
                <c:pt idx="10">
                  <c:v>1.5374661803811627</c:v>
                </c:pt>
              </c:numCache>
            </c:numRef>
          </c:val>
          <c:extLst>
            <c:ext xmlns:c16="http://schemas.microsoft.com/office/drawing/2014/chart" uri="{C3380CC4-5D6E-409C-BE32-E72D297353CC}">
              <c16:uniqueId val="{00000006-2072-454F-B5C0-94004411987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66286676851959"/>
          <c:y val="0.14685185185185184"/>
          <c:w val="0.85178164296627124"/>
          <c:h val="0.60619568387284928"/>
        </c:manualLayout>
      </c:layout>
      <c:barChart>
        <c:barDir val="col"/>
        <c:grouping val="clustered"/>
        <c:varyColors val="0"/>
        <c:ser>
          <c:idx val="0"/>
          <c:order val="0"/>
          <c:tx>
            <c:strRef>
              <c:f>summary!$A$15</c:f>
              <c:strCache>
                <c:ptCount val="1"/>
                <c:pt idx="0">
                  <c:v>Total Revenue Per Capita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1016-4A18-AD56-91242F5E9198}"/>
              </c:ext>
            </c:extLst>
          </c:dPt>
          <c:dPt>
            <c:idx val="10"/>
            <c:invertIfNegative val="0"/>
            <c:bubble3D val="0"/>
            <c:spPr>
              <a:solidFill>
                <a:srgbClr val="FF0000"/>
              </a:solidFill>
              <a:ln>
                <a:noFill/>
              </a:ln>
              <a:effectLst/>
            </c:spPr>
            <c:extLst>
              <c:ext xmlns:c16="http://schemas.microsoft.com/office/drawing/2014/chart" uri="{C3380CC4-5D6E-409C-BE32-E72D297353CC}">
                <c16:uniqueId val="{00000006-1016-4A18-AD56-91242F5E919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summary!$B$14:$L$14</c:f>
              <c:strCache>
                <c:ptCount val="11"/>
                <c:pt idx="0">
                  <c:v>ON</c:v>
                </c:pt>
                <c:pt idx="1">
                  <c:v>NS</c:v>
                </c:pt>
                <c:pt idx="2">
                  <c:v>BC</c:v>
                </c:pt>
                <c:pt idx="3">
                  <c:v>ROC</c:v>
                </c:pt>
                <c:pt idx="4">
                  <c:v>NB</c:v>
                </c:pt>
                <c:pt idx="5">
                  <c:v>MN</c:v>
                </c:pt>
                <c:pt idx="6">
                  <c:v>AB</c:v>
                </c:pt>
                <c:pt idx="7">
                  <c:v>QU</c:v>
                </c:pt>
                <c:pt idx="8">
                  <c:v>PE</c:v>
                </c:pt>
                <c:pt idx="9">
                  <c:v>SK</c:v>
                </c:pt>
                <c:pt idx="10">
                  <c:v>NL</c:v>
                </c:pt>
              </c:strCache>
            </c:strRef>
          </c:cat>
          <c:val>
            <c:numRef>
              <c:f>summary!$B$15:$L$15</c:f>
              <c:numCache>
                <c:formatCode>"$"#,##0</c:formatCode>
                <c:ptCount val="11"/>
                <c:pt idx="0">
                  <c:v>8623.1698735099908</c:v>
                </c:pt>
                <c:pt idx="1">
                  <c:v>9268.1343424338265</c:v>
                </c:pt>
                <c:pt idx="2">
                  <c:v>9369.3161867354484</c:v>
                </c:pt>
                <c:pt idx="3">
                  <c:v>9579.2488790254538</c:v>
                </c:pt>
                <c:pt idx="4">
                  <c:v>10056.78942125601</c:v>
                </c:pt>
                <c:pt idx="5">
                  <c:v>10384.766025302693</c:v>
                </c:pt>
                <c:pt idx="6">
                  <c:v>10412.66253902166</c:v>
                </c:pt>
                <c:pt idx="7">
                  <c:v>10544.191193993611</c:v>
                </c:pt>
                <c:pt idx="8">
                  <c:v>10633.618561676274</c:v>
                </c:pt>
                <c:pt idx="9">
                  <c:v>11276.132368779963</c:v>
                </c:pt>
                <c:pt idx="10">
                  <c:v>12919.036645551583</c:v>
                </c:pt>
              </c:numCache>
            </c:numRef>
          </c:val>
          <c:extLst>
            <c:ext xmlns:c16="http://schemas.microsoft.com/office/drawing/2014/chart" uri="{C3380CC4-5D6E-409C-BE32-E72D297353CC}">
              <c16:uniqueId val="{00000004-1016-4A18-AD56-91242F5E9198}"/>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 Expressed as a Percentage of CDN</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summary!$AN$13</c:f>
              <c:strCache>
                <c:ptCount val="1"/>
              </c:strCache>
            </c:strRef>
          </c:tx>
          <c:spPr>
            <a:solidFill>
              <a:schemeClr val="accent2"/>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8-B19A-4868-B3F6-1C43F6E505FC}"/>
              </c:ext>
            </c:extLst>
          </c:dPt>
          <c:dPt>
            <c:idx val="10"/>
            <c:invertIfNegative val="0"/>
            <c:bubble3D val="0"/>
            <c:spPr>
              <a:solidFill>
                <a:srgbClr val="FF0000"/>
              </a:solidFill>
              <a:ln>
                <a:noFill/>
              </a:ln>
              <a:effectLst/>
            </c:spPr>
            <c:extLst>
              <c:ext xmlns:c16="http://schemas.microsoft.com/office/drawing/2014/chart" uri="{C3380CC4-5D6E-409C-BE32-E72D297353CC}">
                <c16:uniqueId val="{00000007-B19A-4868-B3F6-1C43F6E505F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summary!$AO$11:$AY$11</c:f>
              <c:strCache>
                <c:ptCount val="11"/>
                <c:pt idx="0">
                  <c:v>AB</c:v>
                </c:pt>
                <c:pt idx="1">
                  <c:v>SK</c:v>
                </c:pt>
                <c:pt idx="2">
                  <c:v>BC</c:v>
                </c:pt>
                <c:pt idx="3">
                  <c:v>PE</c:v>
                </c:pt>
                <c:pt idx="4">
                  <c:v>NS</c:v>
                </c:pt>
                <c:pt idx="5">
                  <c:v>MN</c:v>
                </c:pt>
                <c:pt idx="6">
                  <c:v>ROC</c:v>
                </c:pt>
                <c:pt idx="7">
                  <c:v>NB</c:v>
                </c:pt>
                <c:pt idx="8">
                  <c:v>QU</c:v>
                </c:pt>
                <c:pt idx="9">
                  <c:v>ON</c:v>
                </c:pt>
                <c:pt idx="10">
                  <c:v>NL</c:v>
                </c:pt>
              </c:strCache>
            </c:strRef>
          </c:cat>
          <c:val>
            <c:numRef>
              <c:f>summary!$AO$13:$AY$13</c:f>
              <c:numCache>
                <c:formatCode>0%</c:formatCode>
                <c:ptCount val="11"/>
                <c:pt idx="0">
                  <c:v>9.4079827200552579E-2</c:v>
                </c:pt>
                <c:pt idx="1">
                  <c:v>0.45172973662277305</c:v>
                </c:pt>
                <c:pt idx="2">
                  <c:v>0.51452493444768677</c:v>
                </c:pt>
                <c:pt idx="3">
                  <c:v>0.84434005788573185</c:v>
                </c:pt>
                <c:pt idx="4">
                  <c:v>0.91589570265830944</c:v>
                </c:pt>
                <c:pt idx="5">
                  <c:v>0.95977708671634798</c:v>
                </c:pt>
                <c:pt idx="6">
                  <c:v>0.99457097877733025</c:v>
                </c:pt>
                <c:pt idx="7">
                  <c:v>0.99577862261989658</c:v>
                </c:pt>
                <c:pt idx="8">
                  <c:v>1.2821838193464323</c:v>
                </c:pt>
                <c:pt idx="9">
                  <c:v>1.3091363459827878</c:v>
                </c:pt>
                <c:pt idx="10">
                  <c:v>1.3725424973657152</c:v>
                </c:pt>
              </c:numCache>
            </c:numRef>
          </c:val>
          <c:extLst>
            <c:ext xmlns:c16="http://schemas.microsoft.com/office/drawing/2014/chart" uri="{C3380CC4-5D6E-409C-BE32-E72D297353CC}">
              <c16:uniqueId val="{00000006-B19A-4868-B3F6-1C43F6E505FC}"/>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 Debt</a:t>
            </a:r>
            <a:r>
              <a:rPr lang="en-US" baseline="0"/>
              <a:t> Per Capita Expressed as a Percentage of CDN</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summary!$AN$16</c:f>
              <c:strCache>
                <c:ptCount val="1"/>
              </c:strCache>
            </c:strRef>
          </c:tx>
          <c:spPr>
            <a:solidFill>
              <a:schemeClr val="accent2"/>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8-8349-4381-840E-37DEB7F43AEB}"/>
              </c:ext>
            </c:extLst>
          </c:dPt>
          <c:dPt>
            <c:idx val="10"/>
            <c:invertIfNegative val="0"/>
            <c:bubble3D val="0"/>
            <c:spPr>
              <a:solidFill>
                <a:srgbClr val="FF0000"/>
              </a:solidFill>
              <a:ln>
                <a:noFill/>
              </a:ln>
              <a:effectLst/>
            </c:spPr>
            <c:extLst>
              <c:ext xmlns:c16="http://schemas.microsoft.com/office/drawing/2014/chart" uri="{C3380CC4-5D6E-409C-BE32-E72D297353CC}">
                <c16:uniqueId val="{00000007-8349-4381-840E-37DEB7F43AE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summary!$AO$14:$AY$14</c:f>
              <c:strCache>
                <c:ptCount val="11"/>
                <c:pt idx="0">
                  <c:v>AB</c:v>
                </c:pt>
                <c:pt idx="1">
                  <c:v>SK</c:v>
                </c:pt>
                <c:pt idx="2">
                  <c:v>BC</c:v>
                </c:pt>
                <c:pt idx="3">
                  <c:v>PE</c:v>
                </c:pt>
                <c:pt idx="4">
                  <c:v>MN</c:v>
                </c:pt>
                <c:pt idx="5">
                  <c:v>NB</c:v>
                </c:pt>
                <c:pt idx="6">
                  <c:v>ROC</c:v>
                </c:pt>
                <c:pt idx="7">
                  <c:v>NS</c:v>
                </c:pt>
                <c:pt idx="8">
                  <c:v>ON</c:v>
                </c:pt>
                <c:pt idx="9">
                  <c:v>QU</c:v>
                </c:pt>
                <c:pt idx="10">
                  <c:v>NL</c:v>
                </c:pt>
              </c:strCache>
            </c:strRef>
          </c:cat>
          <c:val>
            <c:numRef>
              <c:f>summary!$AO$16:$AY$16</c:f>
              <c:numCache>
                <c:formatCode>0%</c:formatCode>
                <c:ptCount val="11"/>
                <c:pt idx="0">
                  <c:v>-0.17079386639329475</c:v>
                </c:pt>
                <c:pt idx="1">
                  <c:v>0.52871757394285657</c:v>
                </c:pt>
                <c:pt idx="2">
                  <c:v>0.55926727960888523</c:v>
                </c:pt>
                <c:pt idx="3">
                  <c:v>0.88525283374283159</c:v>
                </c:pt>
                <c:pt idx="4">
                  <c:v>0.93988566967261833</c:v>
                </c:pt>
                <c:pt idx="5">
                  <c:v>0.98264258449934383</c:v>
                </c:pt>
                <c:pt idx="6">
                  <c:v>0.99107315415370256</c:v>
                </c:pt>
                <c:pt idx="7">
                  <c:v>1.0554074991550539</c:v>
                </c:pt>
                <c:pt idx="8">
                  <c:v>1.2813437617637864</c:v>
                </c:pt>
                <c:pt idx="9">
                  <c:v>1.365358277147277</c:v>
                </c:pt>
                <c:pt idx="10">
                  <c:v>1.571465010260946</c:v>
                </c:pt>
              </c:numCache>
            </c:numRef>
          </c:val>
          <c:extLst>
            <c:ext xmlns:c16="http://schemas.microsoft.com/office/drawing/2014/chart" uri="{C3380CC4-5D6E-409C-BE32-E72D297353CC}">
              <c16:uniqueId val="{00000006-8349-4381-840E-37DEB7F43AEB}"/>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Net</a:t>
            </a:r>
            <a:r>
              <a:rPr lang="en-US" baseline="0"/>
              <a:t> Debt Per Capita Expressed as a Percentage of CDN</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1"/>
          <c:order val="0"/>
          <c:tx>
            <c:strRef>
              <c:f>summary!$AN$19</c:f>
              <c:strCache>
                <c:ptCount val="1"/>
              </c:strCache>
            </c:strRef>
          </c:tx>
          <c:spPr>
            <a:solidFill>
              <a:schemeClr val="accent2"/>
            </a:solidFill>
            <a:ln>
              <a:noFill/>
            </a:ln>
            <a:effectLst/>
          </c:spPr>
          <c:invertIfNegative val="0"/>
          <c:dPt>
            <c:idx val="6"/>
            <c:invertIfNegative val="0"/>
            <c:bubble3D val="0"/>
            <c:spPr>
              <a:solidFill>
                <a:srgbClr val="00B050"/>
              </a:solidFill>
              <a:ln>
                <a:noFill/>
              </a:ln>
              <a:effectLst/>
            </c:spPr>
            <c:extLst>
              <c:ext xmlns:c16="http://schemas.microsoft.com/office/drawing/2014/chart" uri="{C3380CC4-5D6E-409C-BE32-E72D297353CC}">
                <c16:uniqueId val="{00000008-75A7-4C25-91D6-321275A409F2}"/>
              </c:ext>
            </c:extLst>
          </c:dPt>
          <c:dPt>
            <c:idx val="10"/>
            <c:invertIfNegative val="0"/>
            <c:bubble3D val="0"/>
            <c:spPr>
              <a:solidFill>
                <a:srgbClr val="FF0000"/>
              </a:solidFill>
              <a:ln>
                <a:noFill/>
              </a:ln>
              <a:effectLst/>
            </c:spPr>
            <c:extLst>
              <c:ext xmlns:c16="http://schemas.microsoft.com/office/drawing/2014/chart" uri="{C3380CC4-5D6E-409C-BE32-E72D297353CC}">
                <c16:uniqueId val="{00000007-75A7-4C25-91D6-321275A409F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summary!$AO$17:$AY$17</c:f>
              <c:strCache>
                <c:ptCount val="11"/>
                <c:pt idx="0">
                  <c:v>AB</c:v>
                </c:pt>
                <c:pt idx="1">
                  <c:v>BC</c:v>
                </c:pt>
                <c:pt idx="2">
                  <c:v>SK</c:v>
                </c:pt>
                <c:pt idx="3">
                  <c:v>PE</c:v>
                </c:pt>
                <c:pt idx="4">
                  <c:v>MN</c:v>
                </c:pt>
                <c:pt idx="5">
                  <c:v>NB</c:v>
                </c:pt>
                <c:pt idx="6">
                  <c:v>ROC</c:v>
                </c:pt>
                <c:pt idx="7">
                  <c:v>NS</c:v>
                </c:pt>
                <c:pt idx="8">
                  <c:v>ON</c:v>
                </c:pt>
                <c:pt idx="9">
                  <c:v>QU</c:v>
                </c:pt>
                <c:pt idx="10">
                  <c:v>NL</c:v>
                </c:pt>
              </c:strCache>
            </c:strRef>
          </c:cat>
          <c:val>
            <c:numRef>
              <c:f>summary!$AO$19:$AY$19</c:f>
              <c:numCache>
                <c:formatCode>0%</c:formatCode>
                <c:ptCount val="11"/>
                <c:pt idx="0">
                  <c:v>-0.12706399992561415</c:v>
                </c:pt>
                <c:pt idx="1">
                  <c:v>0.55429551141036604</c:v>
                </c:pt>
                <c:pt idx="2">
                  <c:v>0.5897536895992187</c:v>
                </c:pt>
                <c:pt idx="3">
                  <c:v>0.876507381643015</c:v>
                </c:pt>
                <c:pt idx="4">
                  <c:v>0.93406865318991639</c:v>
                </c:pt>
                <c:pt idx="5">
                  <c:v>0.9750266524981519</c:v>
                </c:pt>
                <c:pt idx="6">
                  <c:v>0.9907817179883267</c:v>
                </c:pt>
                <c:pt idx="7">
                  <c:v>1.0840313296325812</c:v>
                </c:pt>
                <c:pt idx="8">
                  <c:v>1.2667802721151895</c:v>
                </c:pt>
                <c:pt idx="9">
                  <c:v>1.3530439543980179</c:v>
                </c:pt>
                <c:pt idx="10">
                  <c:v>1.5754474876091282</c:v>
                </c:pt>
              </c:numCache>
            </c:numRef>
          </c:val>
          <c:extLst>
            <c:ext xmlns:c16="http://schemas.microsoft.com/office/drawing/2014/chart" uri="{C3380CC4-5D6E-409C-BE32-E72D297353CC}">
              <c16:uniqueId val="{00000006-75A7-4C25-91D6-321275A409F2}"/>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Percent of CDN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21566939760063"/>
          <c:y val="0.14685185185185184"/>
          <c:w val="0.83722889901920161"/>
          <c:h val="0.60619568387284928"/>
        </c:manualLayout>
      </c:layout>
      <c:barChart>
        <c:barDir val="col"/>
        <c:grouping val="clustered"/>
        <c:varyColors val="0"/>
        <c:ser>
          <c:idx val="0"/>
          <c:order val="0"/>
          <c:tx>
            <c:strRef>
              <c:f>summary!$BG$9</c:f>
              <c:strCache>
                <c:ptCount val="1"/>
                <c:pt idx="0">
                  <c:v>Federal Transfers Per Capta (5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6-3264-4FCC-90A5-BB5F1D3E2556}"/>
              </c:ext>
            </c:extLst>
          </c:dPt>
          <c:dPt>
            <c:idx val="6"/>
            <c:invertIfNegative val="0"/>
            <c:bubble3D val="0"/>
            <c:spPr>
              <a:solidFill>
                <a:srgbClr val="FF0000"/>
              </a:solidFill>
              <a:ln>
                <a:noFill/>
              </a:ln>
              <a:effectLst/>
            </c:spPr>
            <c:extLst>
              <c:ext xmlns:c16="http://schemas.microsoft.com/office/drawing/2014/chart" uri="{C3380CC4-5D6E-409C-BE32-E72D297353CC}">
                <c16:uniqueId val="{00000001-3264-4FCC-90A5-BB5F1D3E255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summary!$BH$8:$BR$8</c:f>
              <c:strCache>
                <c:ptCount val="11"/>
                <c:pt idx="0">
                  <c:v>ON</c:v>
                </c:pt>
                <c:pt idx="1">
                  <c:v>AB</c:v>
                </c:pt>
                <c:pt idx="2">
                  <c:v>BC</c:v>
                </c:pt>
                <c:pt idx="3">
                  <c:v>ROC</c:v>
                </c:pt>
                <c:pt idx="4">
                  <c:v>SK</c:v>
                </c:pt>
                <c:pt idx="5">
                  <c:v>QU</c:v>
                </c:pt>
                <c:pt idx="6">
                  <c:v>NL</c:v>
                </c:pt>
                <c:pt idx="7">
                  <c:v>MN</c:v>
                </c:pt>
                <c:pt idx="8">
                  <c:v>NS</c:v>
                </c:pt>
                <c:pt idx="9">
                  <c:v>NB</c:v>
                </c:pt>
                <c:pt idx="10">
                  <c:v>PE</c:v>
                </c:pt>
              </c:strCache>
            </c:strRef>
          </c:cat>
          <c:val>
            <c:numRef>
              <c:f>summary!$BH$9:$BR$9</c:f>
              <c:numCache>
                <c:formatCode>"$"#,##0</c:formatCode>
                <c:ptCount val="11"/>
                <c:pt idx="0">
                  <c:v>1859.5184466562009</c:v>
                </c:pt>
                <c:pt idx="1">
                  <c:v>1932.4765186339323</c:v>
                </c:pt>
                <c:pt idx="2">
                  <c:v>1956.137124191978</c:v>
                </c:pt>
                <c:pt idx="3">
                  <c:v>2304.8726731680472</c:v>
                </c:pt>
                <c:pt idx="4">
                  <c:v>2350.4371304102433</c:v>
                </c:pt>
                <c:pt idx="5">
                  <c:v>2870.6775753245465</c:v>
                </c:pt>
                <c:pt idx="6">
                  <c:v>3286.4833816166329</c:v>
                </c:pt>
                <c:pt idx="7">
                  <c:v>3376.5325314978413</c:v>
                </c:pt>
                <c:pt idx="8">
                  <c:v>3864.8014656343098</c:v>
                </c:pt>
                <c:pt idx="9">
                  <c:v>4454.822243154862</c:v>
                </c:pt>
                <c:pt idx="10">
                  <c:v>5192.1460958137523</c:v>
                </c:pt>
              </c:numCache>
            </c:numRef>
          </c:val>
          <c:extLst>
            <c:ext xmlns:c16="http://schemas.microsoft.com/office/drawing/2014/chart" uri="{C3380CC4-5D6E-409C-BE32-E72D297353CC}">
              <c16:uniqueId val="{00000004-3264-4FCC-90A5-BB5F1D3E2556}"/>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91472472823487"/>
          <c:y val="0.14685185185185184"/>
          <c:w val="0.83452984368856731"/>
          <c:h val="0.60619568387284928"/>
        </c:manualLayout>
      </c:layout>
      <c:barChart>
        <c:barDir val="col"/>
        <c:grouping val="clustered"/>
        <c:varyColors val="0"/>
        <c:ser>
          <c:idx val="0"/>
          <c:order val="0"/>
          <c:tx>
            <c:strRef>
              <c:f>summary!$BG$12</c:f>
              <c:strCache>
                <c:ptCount val="1"/>
                <c:pt idx="0">
                  <c:v>Federal Transfers Per Capta (10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6-B239-4CD7-BDF6-A3D9927142DA}"/>
              </c:ext>
            </c:extLst>
          </c:dPt>
          <c:dPt>
            <c:idx val="6"/>
            <c:invertIfNegative val="0"/>
            <c:bubble3D val="0"/>
            <c:spPr>
              <a:solidFill>
                <a:srgbClr val="FF0000"/>
              </a:solidFill>
              <a:ln>
                <a:noFill/>
              </a:ln>
              <a:effectLst/>
            </c:spPr>
            <c:extLst>
              <c:ext xmlns:c16="http://schemas.microsoft.com/office/drawing/2014/chart" uri="{C3380CC4-5D6E-409C-BE32-E72D297353CC}">
                <c16:uniqueId val="{00000001-B239-4CD7-BDF6-A3D9927142D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summary!$BH$11:$BR$11</c:f>
              <c:strCache>
                <c:ptCount val="11"/>
                <c:pt idx="0">
                  <c:v>AB</c:v>
                </c:pt>
                <c:pt idx="1">
                  <c:v>ON</c:v>
                </c:pt>
                <c:pt idx="2">
                  <c:v>BC</c:v>
                </c:pt>
                <c:pt idx="3">
                  <c:v>ROC</c:v>
                </c:pt>
                <c:pt idx="4">
                  <c:v>SK</c:v>
                </c:pt>
                <c:pt idx="5">
                  <c:v>QU</c:v>
                </c:pt>
                <c:pt idx="6">
                  <c:v>NL</c:v>
                </c:pt>
                <c:pt idx="7">
                  <c:v>MN</c:v>
                </c:pt>
                <c:pt idx="8">
                  <c:v>NS</c:v>
                </c:pt>
                <c:pt idx="9">
                  <c:v>NB</c:v>
                </c:pt>
                <c:pt idx="10">
                  <c:v>PE</c:v>
                </c:pt>
              </c:strCache>
            </c:strRef>
          </c:cat>
          <c:val>
            <c:numRef>
              <c:f>summary!$BH$12:$BR$12</c:f>
              <c:numCache>
                <c:formatCode>"$"#,##0</c:formatCode>
                <c:ptCount val="11"/>
                <c:pt idx="0">
                  <c:v>1726.2780532849538</c:v>
                </c:pt>
                <c:pt idx="1">
                  <c:v>1750.003570337926</c:v>
                </c:pt>
                <c:pt idx="2">
                  <c:v>1787.9948494342705</c:v>
                </c:pt>
                <c:pt idx="3">
                  <c:v>2121.7864004664939</c:v>
                </c:pt>
                <c:pt idx="4">
                  <c:v>2165.9416552178241</c:v>
                </c:pt>
                <c:pt idx="5">
                  <c:v>2545.8297975508804</c:v>
                </c:pt>
                <c:pt idx="6">
                  <c:v>2719.5980905860192</c:v>
                </c:pt>
                <c:pt idx="7">
                  <c:v>3249.4989265245026</c:v>
                </c:pt>
                <c:pt idx="8">
                  <c:v>3631.2102966079196</c:v>
                </c:pt>
                <c:pt idx="9">
                  <c:v>4175.5788689727069</c:v>
                </c:pt>
                <c:pt idx="10">
                  <c:v>4790.6245656829396</c:v>
                </c:pt>
              </c:numCache>
            </c:numRef>
          </c:val>
          <c:extLst>
            <c:ext xmlns:c16="http://schemas.microsoft.com/office/drawing/2014/chart" uri="{C3380CC4-5D6E-409C-BE32-E72D297353CC}">
              <c16:uniqueId val="{00000004-B239-4CD7-BDF6-A3D9927142DA}"/>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zPerson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283538950343"/>
          <c:y val="0.14685185185185184"/>
          <c:w val="0.8291317330272987"/>
          <c:h val="0.60619568387284928"/>
        </c:manualLayout>
      </c:layout>
      <c:barChart>
        <c:barDir val="col"/>
        <c:grouping val="clustered"/>
        <c:varyColors val="0"/>
        <c:ser>
          <c:idx val="0"/>
          <c:order val="0"/>
          <c:tx>
            <c:strRef>
              <c:f>summary!$BG$15</c:f>
              <c:strCache>
                <c:ptCount val="1"/>
                <c:pt idx="0">
                  <c:v>Federal Transfers Per Capta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51DC-48C4-B800-2C33B1B2984F}"/>
              </c:ext>
            </c:extLst>
          </c:dPt>
          <c:dPt>
            <c:idx val="7"/>
            <c:invertIfNegative val="0"/>
            <c:bubble3D val="0"/>
            <c:spPr>
              <a:solidFill>
                <a:srgbClr val="FF0000"/>
              </a:solidFill>
              <a:ln>
                <a:noFill/>
              </a:ln>
              <a:effectLst/>
            </c:spPr>
            <c:extLst>
              <c:ext xmlns:c16="http://schemas.microsoft.com/office/drawing/2014/chart" uri="{C3380CC4-5D6E-409C-BE32-E72D297353CC}">
                <c16:uniqueId val="{00000006-51DC-48C4-B800-2C33B1B2984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summary!$BH$14:$BR$14</c:f>
              <c:strCache>
                <c:ptCount val="11"/>
                <c:pt idx="0">
                  <c:v>AB</c:v>
                </c:pt>
                <c:pt idx="1">
                  <c:v>ON</c:v>
                </c:pt>
                <c:pt idx="2">
                  <c:v>BC</c:v>
                </c:pt>
                <c:pt idx="3">
                  <c:v>ROC</c:v>
                </c:pt>
                <c:pt idx="4">
                  <c:v>SK</c:v>
                </c:pt>
                <c:pt idx="5">
                  <c:v>QU</c:v>
                </c:pt>
                <c:pt idx="6">
                  <c:v>MN</c:v>
                </c:pt>
                <c:pt idx="7">
                  <c:v>NL</c:v>
                </c:pt>
                <c:pt idx="8">
                  <c:v>NS</c:v>
                </c:pt>
                <c:pt idx="9">
                  <c:v>NB</c:v>
                </c:pt>
                <c:pt idx="10">
                  <c:v>PE</c:v>
                </c:pt>
              </c:strCache>
            </c:strRef>
          </c:cat>
          <c:val>
            <c:numRef>
              <c:f>summary!$BH$15:$BR$15</c:f>
              <c:numCache>
                <c:formatCode>"$"#,##0</c:formatCode>
                <c:ptCount val="11"/>
                <c:pt idx="0">
                  <c:v>1377.6569913502535</c:v>
                </c:pt>
                <c:pt idx="1">
                  <c:v>1433.0939520534605</c:v>
                </c:pt>
                <c:pt idx="2">
                  <c:v>1539.4865774986558</c:v>
                </c:pt>
                <c:pt idx="3">
                  <c:v>1781.740226936349</c:v>
                </c:pt>
                <c:pt idx="4">
                  <c:v>1929.8531422206815</c:v>
                </c:pt>
                <c:pt idx="5">
                  <c:v>2098.1246553606297</c:v>
                </c:pt>
                <c:pt idx="6">
                  <c:v>2980.7476636660308</c:v>
                </c:pt>
                <c:pt idx="7">
                  <c:v>3064.0091135273315</c:v>
                </c:pt>
                <c:pt idx="8">
                  <c:v>3158.1329906945825</c:v>
                </c:pt>
                <c:pt idx="9">
                  <c:v>3725.1359316001203</c:v>
                </c:pt>
                <c:pt idx="10">
                  <c:v>4145.1931110533569</c:v>
                </c:pt>
              </c:numCache>
            </c:numRef>
          </c:val>
          <c:extLst>
            <c:ext xmlns:c16="http://schemas.microsoft.com/office/drawing/2014/chart" uri="{C3380CC4-5D6E-409C-BE32-E72D297353CC}">
              <c16:uniqueId val="{00000004-51DC-48C4-B800-2C33B1B2984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11850340569777"/>
          <c:y val="0.14685185185185184"/>
          <c:w val="0.84532606501110452"/>
          <c:h val="0.60619568387284928"/>
        </c:manualLayout>
      </c:layout>
      <c:barChart>
        <c:barDir val="col"/>
        <c:grouping val="clustered"/>
        <c:varyColors val="0"/>
        <c:ser>
          <c:idx val="0"/>
          <c:order val="0"/>
          <c:tx>
            <c:strRef>
              <c:f>summary!$BG$18</c:f>
              <c:strCache>
                <c:ptCount val="1"/>
                <c:pt idx="0">
                  <c:v>Federal Transfers Per Capta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500A-4040-8D8B-0EE76CC389DF}"/>
              </c:ext>
            </c:extLst>
          </c:dPt>
          <c:dPt>
            <c:idx val="8"/>
            <c:invertIfNegative val="0"/>
            <c:bubble3D val="0"/>
            <c:spPr>
              <a:solidFill>
                <a:srgbClr val="FF0000"/>
              </a:solidFill>
              <a:ln>
                <a:noFill/>
              </a:ln>
              <a:effectLst/>
            </c:spPr>
            <c:extLst>
              <c:ext xmlns:c16="http://schemas.microsoft.com/office/drawing/2014/chart" uri="{C3380CC4-5D6E-409C-BE32-E72D297353CC}">
                <c16:uniqueId val="{00000006-500A-4040-8D8B-0EE76CC389D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summary!$BH$17:$BR$17</c:f>
              <c:strCache>
                <c:ptCount val="11"/>
                <c:pt idx="0">
                  <c:v>AB</c:v>
                </c:pt>
                <c:pt idx="1">
                  <c:v>ON</c:v>
                </c:pt>
                <c:pt idx="2">
                  <c:v>BC</c:v>
                </c:pt>
                <c:pt idx="3">
                  <c:v>ROC</c:v>
                </c:pt>
                <c:pt idx="4">
                  <c:v>SK</c:v>
                </c:pt>
                <c:pt idx="5">
                  <c:v>QU</c:v>
                </c:pt>
                <c:pt idx="6">
                  <c:v>MN</c:v>
                </c:pt>
                <c:pt idx="7">
                  <c:v>NS</c:v>
                </c:pt>
                <c:pt idx="8">
                  <c:v>NL</c:v>
                </c:pt>
                <c:pt idx="9">
                  <c:v>NB</c:v>
                </c:pt>
                <c:pt idx="10">
                  <c:v>PE</c:v>
                </c:pt>
              </c:strCache>
            </c:strRef>
          </c:cat>
          <c:val>
            <c:numRef>
              <c:f>summary!$BH$18:$BR$18</c:f>
              <c:numCache>
                <c:formatCode>"$"#,##0</c:formatCode>
                <c:ptCount val="11"/>
                <c:pt idx="0">
                  <c:v>1203.0965735869022</c:v>
                </c:pt>
                <c:pt idx="1">
                  <c:v>1242.8257533276974</c:v>
                </c:pt>
                <c:pt idx="2">
                  <c:v>1360.3304503583381</c:v>
                </c:pt>
                <c:pt idx="3">
                  <c:v>1586.3639272106893</c:v>
                </c:pt>
                <c:pt idx="4">
                  <c:v>1748.7495228800356</c:v>
                </c:pt>
                <c:pt idx="5">
                  <c:v>1877.38829585798</c:v>
                </c:pt>
                <c:pt idx="6">
                  <c:v>2711.7867461118881</c:v>
                </c:pt>
                <c:pt idx="7">
                  <c:v>2943.0796225154627</c:v>
                </c:pt>
                <c:pt idx="8">
                  <c:v>3101.1927781471918</c:v>
                </c:pt>
                <c:pt idx="9">
                  <c:v>3454.8716067069449</c:v>
                </c:pt>
                <c:pt idx="10">
                  <c:v>3805.6109967532657</c:v>
                </c:pt>
              </c:numCache>
            </c:numRef>
          </c:val>
          <c:extLst>
            <c:ext xmlns:c16="http://schemas.microsoft.com/office/drawing/2014/chart" uri="{C3380CC4-5D6E-409C-BE32-E72D297353CC}">
              <c16:uniqueId val="{00000004-500A-4040-8D8B-0EE76CC389D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 Expressed as a Percentage of CDN</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21566939760063"/>
          <c:y val="0.14685185185185184"/>
          <c:w val="0.83722889901920161"/>
          <c:h val="0.60619568387284928"/>
        </c:manualLayout>
      </c:layout>
      <c:barChart>
        <c:barDir val="col"/>
        <c:grouping val="clustered"/>
        <c:varyColors val="0"/>
        <c:ser>
          <c:idx val="1"/>
          <c:order val="0"/>
          <c:tx>
            <c:strRef>
              <c:f>summary!$BG$10</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D6C9-4E75-B39F-0CBB2CA9D8ED}"/>
              </c:ext>
            </c:extLst>
          </c:dPt>
          <c:dPt>
            <c:idx val="6"/>
            <c:invertIfNegative val="0"/>
            <c:bubble3D val="0"/>
            <c:spPr>
              <a:solidFill>
                <a:srgbClr val="FF0000"/>
              </a:solidFill>
              <a:ln>
                <a:noFill/>
              </a:ln>
              <a:effectLst/>
            </c:spPr>
            <c:extLst>
              <c:ext xmlns:c16="http://schemas.microsoft.com/office/drawing/2014/chart" uri="{C3380CC4-5D6E-409C-BE32-E72D297353CC}">
                <c16:uniqueId val="{00000007-D6C9-4E75-B39F-0CBB2CA9D8E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summary!$BH$8:$BR$8</c:f>
              <c:strCache>
                <c:ptCount val="11"/>
                <c:pt idx="0">
                  <c:v>ON</c:v>
                </c:pt>
                <c:pt idx="1">
                  <c:v>AB</c:v>
                </c:pt>
                <c:pt idx="2">
                  <c:v>BC</c:v>
                </c:pt>
                <c:pt idx="3">
                  <c:v>ROC</c:v>
                </c:pt>
                <c:pt idx="4">
                  <c:v>SK</c:v>
                </c:pt>
                <c:pt idx="5">
                  <c:v>QU</c:v>
                </c:pt>
                <c:pt idx="6">
                  <c:v>NL</c:v>
                </c:pt>
                <c:pt idx="7">
                  <c:v>MN</c:v>
                </c:pt>
                <c:pt idx="8">
                  <c:v>NS</c:v>
                </c:pt>
                <c:pt idx="9">
                  <c:v>NB</c:v>
                </c:pt>
                <c:pt idx="10">
                  <c:v>PE</c:v>
                </c:pt>
              </c:strCache>
            </c:strRef>
          </c:cat>
          <c:val>
            <c:numRef>
              <c:f>summary!$BH$10:$BR$10</c:f>
              <c:numCache>
                <c:formatCode>0%</c:formatCode>
                <c:ptCount val="11"/>
                <c:pt idx="0">
                  <c:v>0.80200390090494711</c:v>
                </c:pt>
                <c:pt idx="1">
                  <c:v>0.8334704660438208</c:v>
                </c:pt>
                <c:pt idx="2">
                  <c:v>0.84367520372171179</c:v>
                </c:pt>
                <c:pt idx="3">
                  <c:v>0.9940836447705067</c:v>
                </c:pt>
                <c:pt idx="4">
                  <c:v>1.0137354382316415</c:v>
                </c:pt>
                <c:pt idx="5">
                  <c:v>1.2381133501475308</c:v>
                </c:pt>
                <c:pt idx="6">
                  <c:v>1.4174489621522637</c:v>
                </c:pt>
                <c:pt idx="7">
                  <c:v>1.4562868503204449</c:v>
                </c:pt>
                <c:pt idx="8">
                  <c:v>1.66687555976418</c:v>
                </c:pt>
                <c:pt idx="9">
                  <c:v>1.9213494887737914</c:v>
                </c:pt>
                <c:pt idx="10">
                  <c:v>2.23935472670302</c:v>
                </c:pt>
              </c:numCache>
            </c:numRef>
          </c:val>
          <c:extLst>
            <c:ext xmlns:c16="http://schemas.microsoft.com/office/drawing/2014/chart" uri="{C3380CC4-5D6E-409C-BE32-E72D297353CC}">
              <c16:uniqueId val="{00000006-D6C9-4E75-B39F-0CBB2CA9D8ED}"/>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 Expressed as a Percentage of CDN</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91472472823487"/>
          <c:y val="0.14685185185185184"/>
          <c:w val="0.83452984368856731"/>
          <c:h val="0.60619568387284928"/>
        </c:manualLayout>
      </c:layout>
      <c:barChart>
        <c:barDir val="col"/>
        <c:grouping val="clustered"/>
        <c:varyColors val="0"/>
        <c:ser>
          <c:idx val="1"/>
          <c:order val="0"/>
          <c:tx>
            <c:strRef>
              <c:f>summary!$BG$13</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A973-4251-A841-716D3BAF3C76}"/>
              </c:ext>
            </c:extLst>
          </c:dPt>
          <c:dPt>
            <c:idx val="6"/>
            <c:invertIfNegative val="0"/>
            <c:bubble3D val="0"/>
            <c:spPr>
              <a:solidFill>
                <a:srgbClr val="FF0000"/>
              </a:solidFill>
              <a:ln>
                <a:noFill/>
              </a:ln>
              <a:effectLst/>
            </c:spPr>
            <c:extLst>
              <c:ext xmlns:c16="http://schemas.microsoft.com/office/drawing/2014/chart" uri="{C3380CC4-5D6E-409C-BE32-E72D297353CC}">
                <c16:uniqueId val="{00000007-A973-4251-A841-716D3BAF3C7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summary!$BH$11:$BR$11</c:f>
              <c:strCache>
                <c:ptCount val="11"/>
                <c:pt idx="0">
                  <c:v>AB</c:v>
                </c:pt>
                <c:pt idx="1">
                  <c:v>ON</c:v>
                </c:pt>
                <c:pt idx="2">
                  <c:v>BC</c:v>
                </c:pt>
                <c:pt idx="3">
                  <c:v>ROC</c:v>
                </c:pt>
                <c:pt idx="4">
                  <c:v>SK</c:v>
                </c:pt>
                <c:pt idx="5">
                  <c:v>QU</c:v>
                </c:pt>
                <c:pt idx="6">
                  <c:v>NL</c:v>
                </c:pt>
                <c:pt idx="7">
                  <c:v>MN</c:v>
                </c:pt>
                <c:pt idx="8">
                  <c:v>NS</c:v>
                </c:pt>
                <c:pt idx="9">
                  <c:v>NB</c:v>
                </c:pt>
                <c:pt idx="10">
                  <c:v>PE</c:v>
                </c:pt>
              </c:strCache>
            </c:strRef>
          </c:cat>
          <c:val>
            <c:numRef>
              <c:f>summary!$BH$13:$BR$13</c:f>
              <c:numCache>
                <c:formatCode>0%</c:formatCode>
                <c:ptCount val="11"/>
                <c:pt idx="0">
                  <c:v>0.81034983057905963</c:v>
                </c:pt>
                <c:pt idx="1">
                  <c:v>0.82148706811022754</c:v>
                </c:pt>
                <c:pt idx="2">
                  <c:v>0.83932094285631553</c:v>
                </c:pt>
                <c:pt idx="3">
                  <c:v>0.99600944753432452</c:v>
                </c:pt>
                <c:pt idx="4">
                  <c:v>1.016736817113534</c:v>
                </c:pt>
                <c:pt idx="5">
                  <c:v>1.1950639940088144</c:v>
                </c:pt>
                <c:pt idx="6">
                  <c:v>1.2766343450615212</c:v>
                </c:pt>
                <c:pt idx="7">
                  <c:v>1.5253805142023107</c:v>
                </c:pt>
                <c:pt idx="8">
                  <c:v>1.7045635510766948</c:v>
                </c:pt>
                <c:pt idx="9">
                  <c:v>1.9601011682924965</c:v>
                </c:pt>
                <c:pt idx="10">
                  <c:v>2.2488160570551159</c:v>
                </c:pt>
              </c:numCache>
            </c:numRef>
          </c:val>
          <c:extLst>
            <c:ext xmlns:c16="http://schemas.microsoft.com/office/drawing/2014/chart" uri="{C3380CC4-5D6E-409C-BE32-E72D297353CC}">
              <c16:uniqueId val="{00000006-A973-4251-A841-716D3BAF3C76}"/>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zPerson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 Expressed as a Percentage of CDN</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283538950343"/>
          <c:y val="0.14685185185185184"/>
          <c:w val="0.8291317330272987"/>
          <c:h val="0.60619568387284928"/>
        </c:manualLayout>
      </c:layout>
      <c:barChart>
        <c:barDir val="col"/>
        <c:grouping val="clustered"/>
        <c:varyColors val="0"/>
        <c:ser>
          <c:idx val="1"/>
          <c:order val="0"/>
          <c:tx>
            <c:strRef>
              <c:f>summary!$BG$16</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5026-4FE4-A0DC-D800ED3F87D1}"/>
              </c:ext>
            </c:extLst>
          </c:dPt>
          <c:dPt>
            <c:idx val="7"/>
            <c:invertIfNegative val="0"/>
            <c:bubble3D val="0"/>
            <c:spPr>
              <a:solidFill>
                <a:srgbClr val="FF0000"/>
              </a:solidFill>
              <a:ln>
                <a:noFill/>
              </a:ln>
              <a:effectLst/>
            </c:spPr>
            <c:extLst>
              <c:ext xmlns:c16="http://schemas.microsoft.com/office/drawing/2014/chart" uri="{C3380CC4-5D6E-409C-BE32-E72D297353CC}">
                <c16:uniqueId val="{00000007-5026-4FE4-A0DC-D800ED3F87D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summary!$BH$14:$BR$14</c:f>
              <c:strCache>
                <c:ptCount val="11"/>
                <c:pt idx="0">
                  <c:v>AB</c:v>
                </c:pt>
                <c:pt idx="1">
                  <c:v>ON</c:v>
                </c:pt>
                <c:pt idx="2">
                  <c:v>BC</c:v>
                </c:pt>
                <c:pt idx="3">
                  <c:v>ROC</c:v>
                </c:pt>
                <c:pt idx="4">
                  <c:v>SK</c:v>
                </c:pt>
                <c:pt idx="5">
                  <c:v>QU</c:v>
                </c:pt>
                <c:pt idx="6">
                  <c:v>MN</c:v>
                </c:pt>
                <c:pt idx="7">
                  <c:v>NL</c:v>
                </c:pt>
                <c:pt idx="8">
                  <c:v>NS</c:v>
                </c:pt>
                <c:pt idx="9">
                  <c:v>NB</c:v>
                </c:pt>
                <c:pt idx="10">
                  <c:v>PE</c:v>
                </c:pt>
              </c:strCache>
            </c:strRef>
          </c:cat>
          <c:val>
            <c:numRef>
              <c:f>summary!$BH$16:$BR$16</c:f>
              <c:numCache>
                <c:formatCode>0%</c:formatCode>
                <c:ptCount val="11"/>
                <c:pt idx="0">
                  <c:v>0.76464112638672155</c:v>
                </c:pt>
                <c:pt idx="1">
                  <c:v>0.79541030938488599</c:v>
                </c:pt>
                <c:pt idx="2">
                  <c:v>0.85446142114233503</c:v>
                </c:pt>
                <c:pt idx="3">
                  <c:v>0.98891949346393604</c:v>
                </c:pt>
                <c:pt idx="4">
                  <c:v>1.0711266227323273</c:v>
                </c:pt>
                <c:pt idx="5">
                  <c:v>1.1645223810045078</c:v>
                </c:pt>
                <c:pt idx="6">
                  <c:v>1.6544047359613925</c:v>
                </c:pt>
                <c:pt idx="7">
                  <c:v>1.7006173485393157</c:v>
                </c:pt>
                <c:pt idx="8">
                  <c:v>1.7528589354574882</c:v>
                </c:pt>
                <c:pt idx="9">
                  <c:v>2.0675626462655496</c:v>
                </c:pt>
                <c:pt idx="10">
                  <c:v>2.3007070333376523</c:v>
                </c:pt>
              </c:numCache>
            </c:numRef>
          </c:val>
          <c:extLst>
            <c:ext xmlns:c16="http://schemas.microsoft.com/office/drawing/2014/chart" uri="{C3380CC4-5D6E-409C-BE32-E72D297353CC}">
              <c16:uniqueId val="{00000006-5026-4FE4-A0DC-D800ED3F87D1}"/>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Revenue</a:t>
            </a:r>
            <a:r>
              <a:rPr lang="en-US" baseline="0"/>
              <a:t> Per Capita</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15042895757433"/>
          <c:y val="0.14685185185185184"/>
          <c:w val="0.84929408077721624"/>
          <c:h val="0.60619568387284928"/>
        </c:manualLayout>
      </c:layout>
      <c:barChart>
        <c:barDir val="col"/>
        <c:grouping val="clustered"/>
        <c:varyColors val="0"/>
        <c:ser>
          <c:idx val="0"/>
          <c:order val="0"/>
          <c:tx>
            <c:strRef>
              <c:f>summary!$A$18</c:f>
              <c:strCache>
                <c:ptCount val="1"/>
                <c:pt idx="0">
                  <c:v>Total Revenue Per Capita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5046-4329-8E41-F7891EA7AF9E}"/>
              </c:ext>
            </c:extLst>
          </c:dPt>
          <c:dPt>
            <c:idx val="10"/>
            <c:invertIfNegative val="0"/>
            <c:bubble3D val="0"/>
            <c:spPr>
              <a:solidFill>
                <a:srgbClr val="FF0000"/>
              </a:solidFill>
              <a:ln>
                <a:noFill/>
              </a:ln>
              <a:effectLst/>
            </c:spPr>
            <c:extLst>
              <c:ext xmlns:c16="http://schemas.microsoft.com/office/drawing/2014/chart" uri="{C3380CC4-5D6E-409C-BE32-E72D297353CC}">
                <c16:uniqueId val="{00000008-5046-4329-8E41-F7891EA7AF9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summary!$B$17:$L$17</c:f>
              <c:strCache>
                <c:ptCount val="11"/>
                <c:pt idx="0">
                  <c:v>ON</c:v>
                </c:pt>
                <c:pt idx="1">
                  <c:v>NS</c:v>
                </c:pt>
                <c:pt idx="2">
                  <c:v>BC</c:v>
                </c:pt>
                <c:pt idx="3">
                  <c:v>ROC</c:v>
                </c:pt>
                <c:pt idx="4">
                  <c:v>NB</c:v>
                </c:pt>
                <c:pt idx="5">
                  <c:v>MN</c:v>
                </c:pt>
                <c:pt idx="6">
                  <c:v>AB</c:v>
                </c:pt>
                <c:pt idx="7">
                  <c:v>QU</c:v>
                </c:pt>
                <c:pt idx="8">
                  <c:v>PE</c:v>
                </c:pt>
                <c:pt idx="9">
                  <c:v>SK</c:v>
                </c:pt>
                <c:pt idx="10">
                  <c:v>NL</c:v>
                </c:pt>
              </c:strCache>
            </c:strRef>
          </c:cat>
          <c:val>
            <c:numRef>
              <c:f>summary!$B$18:$L$18</c:f>
              <c:numCache>
                <c:formatCode>"$"#,##0</c:formatCode>
                <c:ptCount val="11"/>
                <c:pt idx="0">
                  <c:v>8042.7493157176123</c:v>
                </c:pt>
                <c:pt idx="1">
                  <c:v>8468.3307637313446</c:v>
                </c:pt>
                <c:pt idx="2">
                  <c:v>8717.2651621067998</c:v>
                </c:pt>
                <c:pt idx="3">
                  <c:v>8871.7276290490208</c:v>
                </c:pt>
                <c:pt idx="4">
                  <c:v>9275.5819393941019</c:v>
                </c:pt>
                <c:pt idx="5">
                  <c:v>9389.3375264611514</c:v>
                </c:pt>
                <c:pt idx="6">
                  <c:v>9665.3806336281777</c:v>
                </c:pt>
                <c:pt idx="7">
                  <c:v>9708.3180128515996</c:v>
                </c:pt>
                <c:pt idx="8">
                  <c:v>9768.3354178193804</c:v>
                </c:pt>
                <c:pt idx="9">
                  <c:v>10321.806280809556</c:v>
                </c:pt>
                <c:pt idx="10">
                  <c:v>11797.641501785931</c:v>
                </c:pt>
              </c:numCache>
            </c:numRef>
          </c:val>
          <c:extLst>
            <c:ext xmlns:c16="http://schemas.microsoft.com/office/drawing/2014/chart" uri="{C3380CC4-5D6E-409C-BE32-E72D297353CC}">
              <c16:uniqueId val="{00000004-5046-4329-8E41-F7891EA7AF9E}"/>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Federal Transfers</a:t>
            </a:r>
            <a:r>
              <a:rPr lang="en-US" baseline="0"/>
              <a:t> Per Capita Expressed as a Percentage of CDN</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11850340569777"/>
          <c:y val="0.14685185185185184"/>
          <c:w val="0.84532606501110452"/>
          <c:h val="0.60619568387284928"/>
        </c:manualLayout>
      </c:layout>
      <c:barChart>
        <c:barDir val="col"/>
        <c:grouping val="clustered"/>
        <c:varyColors val="0"/>
        <c:ser>
          <c:idx val="1"/>
          <c:order val="0"/>
          <c:tx>
            <c:strRef>
              <c:f>summary!$BG$19</c:f>
              <c:strCache>
                <c:ptCount val="1"/>
              </c:strCache>
            </c:strRef>
          </c:tx>
          <c:spPr>
            <a:solidFill>
              <a:schemeClr val="accent2"/>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8-0A45-434C-BCB6-6636CEBF469A}"/>
              </c:ext>
            </c:extLst>
          </c:dPt>
          <c:dPt>
            <c:idx val="8"/>
            <c:invertIfNegative val="0"/>
            <c:bubble3D val="0"/>
            <c:spPr>
              <a:solidFill>
                <a:srgbClr val="FF0000"/>
              </a:solidFill>
              <a:ln>
                <a:noFill/>
              </a:ln>
              <a:effectLst/>
            </c:spPr>
            <c:extLst>
              <c:ext xmlns:c16="http://schemas.microsoft.com/office/drawing/2014/chart" uri="{C3380CC4-5D6E-409C-BE32-E72D297353CC}">
                <c16:uniqueId val="{00000007-0A45-434C-BCB6-6636CEBF469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summary!$BH$17:$BR$17</c:f>
              <c:strCache>
                <c:ptCount val="11"/>
                <c:pt idx="0">
                  <c:v>AB</c:v>
                </c:pt>
                <c:pt idx="1">
                  <c:v>ON</c:v>
                </c:pt>
                <c:pt idx="2">
                  <c:v>BC</c:v>
                </c:pt>
                <c:pt idx="3">
                  <c:v>ROC</c:v>
                </c:pt>
                <c:pt idx="4">
                  <c:v>SK</c:v>
                </c:pt>
                <c:pt idx="5">
                  <c:v>QU</c:v>
                </c:pt>
                <c:pt idx="6">
                  <c:v>MN</c:v>
                </c:pt>
                <c:pt idx="7">
                  <c:v>NS</c:v>
                </c:pt>
                <c:pt idx="8">
                  <c:v>NL</c:v>
                </c:pt>
                <c:pt idx="9">
                  <c:v>NB</c:v>
                </c:pt>
                <c:pt idx="10">
                  <c:v>PE</c:v>
                </c:pt>
              </c:strCache>
            </c:strRef>
          </c:cat>
          <c:val>
            <c:numRef>
              <c:f>summary!$BH$19:$BR$19</c:f>
              <c:numCache>
                <c:formatCode>0%</c:formatCode>
                <c:ptCount val="11"/>
                <c:pt idx="0">
                  <c:v>0.74672554557449733</c:v>
                </c:pt>
                <c:pt idx="1">
                  <c:v>0.77138424219826396</c:v>
                </c:pt>
                <c:pt idx="2">
                  <c:v>0.84431584297256645</c:v>
                </c:pt>
                <c:pt idx="3">
                  <c:v>0.984607965006842</c:v>
                </c:pt>
                <c:pt idx="4">
                  <c:v>1.085395778040102</c:v>
                </c:pt>
                <c:pt idx="5">
                  <c:v>1.1652379619868181</c:v>
                </c:pt>
                <c:pt idx="6">
                  <c:v>1.6831237673920807</c:v>
                </c:pt>
                <c:pt idx="7">
                  <c:v>1.8266802391764123</c:v>
                </c:pt>
                <c:pt idx="8">
                  <c:v>1.9248162782888867</c:v>
                </c:pt>
                <c:pt idx="9">
                  <c:v>2.1443339978241043</c:v>
                </c:pt>
                <c:pt idx="10">
                  <c:v>2.3620272970460952</c:v>
                </c:pt>
              </c:numCache>
            </c:numRef>
          </c:val>
          <c:extLst>
            <c:ext xmlns:c16="http://schemas.microsoft.com/office/drawing/2014/chart" uri="{C3380CC4-5D6E-409C-BE32-E72D297353CC}">
              <c16:uniqueId val="{00000006-0A45-434C-BCB6-6636CEBF469A}"/>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ALL Provinces</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'CDN and NL'!$N$18</c:f>
              <c:strCache>
                <c:ptCount val="1"/>
                <c:pt idx="0">
                  <c:v>CDN Rev PC</c:v>
                </c:pt>
              </c:strCache>
            </c:strRef>
          </c:tx>
          <c:spPr>
            <a:ln w="28575" cap="rnd">
              <a:solidFill>
                <a:srgbClr val="0070C0"/>
              </a:solidFill>
              <a:round/>
            </a:ln>
            <a:effectLst/>
          </c:spPr>
          <c:marker>
            <c:symbol val="none"/>
          </c:marker>
          <c:dLbls>
            <c:dLbl>
              <c:idx val="26"/>
              <c:layout>
                <c:manualLayout>
                  <c:x val="-1.9089544758608658E-16"/>
                  <c:y val="4.1551246537396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4A-4856-B8F5-A963A1EE5D9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NL'!$N$23:$N$49</c:f>
              <c:numCache>
                <c:formatCode>"$"#,##0.0</c:formatCode>
                <c:ptCount val="27"/>
                <c:pt idx="0">
                  <c:v>5215.6349994399088</c:v>
                </c:pt>
                <c:pt idx="1">
                  <c:v>5372.1512132372236</c:v>
                </c:pt>
                <c:pt idx="2">
                  <c:v>5320.3884692641541</c:v>
                </c:pt>
                <c:pt idx="3">
                  <c:v>5672.6702390695336</c:v>
                </c:pt>
                <c:pt idx="4">
                  <c:v>6015.3835486880216</c:v>
                </c:pt>
                <c:pt idx="5">
                  <c:v>6449.6521355957557</c:v>
                </c:pt>
                <c:pt idx="6">
                  <c:v>6865.8230643997895</c:v>
                </c:pt>
                <c:pt idx="7">
                  <c:v>6645.5924784922827</c:v>
                </c:pt>
                <c:pt idx="8">
                  <c:v>6763.8139439204551</c:v>
                </c:pt>
                <c:pt idx="9">
                  <c:v>6978.9932855028956</c:v>
                </c:pt>
                <c:pt idx="10">
                  <c:v>7677.8982180596049</c:v>
                </c:pt>
                <c:pt idx="11">
                  <c:v>8453.8098079378033</c:v>
                </c:pt>
                <c:pt idx="12">
                  <c:v>8988.7292000392808</c:v>
                </c:pt>
                <c:pt idx="13">
                  <c:v>9443.1031803503793</c:v>
                </c:pt>
                <c:pt idx="14">
                  <c:v>9275.5517980068653</c:v>
                </c:pt>
                <c:pt idx="15">
                  <c:v>9184.6573400411544</c:v>
                </c:pt>
                <c:pt idx="16">
                  <c:v>9712.5944564837591</c:v>
                </c:pt>
                <c:pt idx="17">
                  <c:v>10011.612056799479</c:v>
                </c:pt>
                <c:pt idx="18">
                  <c:v>10031.175256998562</c:v>
                </c:pt>
                <c:pt idx="19">
                  <c:v>10399.287065616707</c:v>
                </c:pt>
                <c:pt idx="20">
                  <c:v>10546.371387889812</c:v>
                </c:pt>
                <c:pt idx="21">
                  <c:v>10674.46530394097</c:v>
                </c:pt>
                <c:pt idx="22">
                  <c:v>10926.781319453428</c:v>
                </c:pt>
                <c:pt idx="23">
                  <c:v>11426.624837360745</c:v>
                </c:pt>
                <c:pt idx="24">
                  <c:v>11824.050935100233</c:v>
                </c:pt>
                <c:pt idx="25">
                  <c:v>11832.545889167804</c:v>
                </c:pt>
                <c:pt idx="26">
                  <c:v>11799.740365765727</c:v>
                </c:pt>
              </c:numCache>
            </c:numRef>
          </c:val>
          <c:smooth val="0"/>
          <c:extLst>
            <c:ext xmlns:c16="http://schemas.microsoft.com/office/drawing/2014/chart" uri="{C3380CC4-5D6E-409C-BE32-E72D297353CC}">
              <c16:uniqueId val="{00000000-18F1-4AC6-AEF6-18658FCE8AB6}"/>
            </c:ext>
          </c:extLst>
        </c:ser>
        <c:ser>
          <c:idx val="3"/>
          <c:order val="1"/>
          <c:tx>
            <c:strRef>
              <c:f>'CDN and NL'!$O$18</c:f>
              <c:strCache>
                <c:ptCount val="1"/>
                <c:pt idx="0">
                  <c:v>CDN Expend PC</c:v>
                </c:pt>
              </c:strCache>
            </c:strRef>
          </c:tx>
          <c:spPr>
            <a:ln w="28575" cap="rnd">
              <a:solidFill>
                <a:srgbClr val="00B050"/>
              </a:solidFill>
              <a:prstDash val="sysDash"/>
              <a:round/>
            </a:ln>
            <a:effectLst/>
          </c:spPr>
          <c:marker>
            <c:symbol val="none"/>
          </c:marker>
          <c:dLbls>
            <c:dLbl>
              <c:idx val="26"/>
              <c:layout>
                <c:manualLayout>
                  <c:x val="-1.3015749056358194E-2"/>
                  <c:y val="-5.540166204986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4A-4856-B8F5-A963A1EE5D92}"/>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NL'!$O$23:$O$49</c:f>
              <c:numCache>
                <c:formatCode>"$"#,##0.0</c:formatCode>
                <c:ptCount val="27"/>
                <c:pt idx="0">
                  <c:v>5776.6163654500169</c:v>
                </c:pt>
                <c:pt idx="1">
                  <c:v>5766.5389200012223</c:v>
                </c:pt>
                <c:pt idx="2">
                  <c:v>5573.6681032743227</c:v>
                </c:pt>
                <c:pt idx="3">
                  <c:v>5783.4415899650821</c:v>
                </c:pt>
                <c:pt idx="4">
                  <c:v>6080.67163939906</c:v>
                </c:pt>
                <c:pt idx="5">
                  <c:v>6351.4486492330152</c:v>
                </c:pt>
                <c:pt idx="6">
                  <c:v>6487.2612184636901</c:v>
                </c:pt>
                <c:pt idx="7">
                  <c:v>6734.4048600991036</c:v>
                </c:pt>
                <c:pt idx="8">
                  <c:v>6826.2637220781589</c:v>
                </c:pt>
                <c:pt idx="9">
                  <c:v>7177.6328140603309</c:v>
                </c:pt>
                <c:pt idx="10">
                  <c:v>7486.2985680317779</c:v>
                </c:pt>
                <c:pt idx="11">
                  <c:v>8018.1082546525813</c:v>
                </c:pt>
                <c:pt idx="12">
                  <c:v>8419.1273328280804</c:v>
                </c:pt>
                <c:pt idx="13">
                  <c:v>9086.1306329883755</c:v>
                </c:pt>
                <c:pt idx="14">
                  <c:v>9261.9981270129974</c:v>
                </c:pt>
                <c:pt idx="15">
                  <c:v>9963.2862944668268</c:v>
                </c:pt>
                <c:pt idx="16">
                  <c:v>10353.525443568305</c:v>
                </c:pt>
                <c:pt idx="17">
                  <c:v>10540.866127265401</c:v>
                </c:pt>
                <c:pt idx="18">
                  <c:v>10577.01335822599</c:v>
                </c:pt>
                <c:pt idx="19">
                  <c:v>10822.975558472162</c:v>
                </c:pt>
                <c:pt idx="20">
                  <c:v>10837.472557142793</c:v>
                </c:pt>
                <c:pt idx="21">
                  <c:v>11016.466354385551</c:v>
                </c:pt>
                <c:pt idx="22">
                  <c:v>11181.70195461999</c:v>
                </c:pt>
                <c:pt idx="23">
                  <c:v>11646.796543744316</c:v>
                </c:pt>
                <c:pt idx="24">
                  <c:v>11971.837346572378</c:v>
                </c:pt>
                <c:pt idx="25">
                  <c:v>12310.724502455612</c:v>
                </c:pt>
                <c:pt idx="26">
                  <c:v>13222.467487772539</c:v>
                </c:pt>
              </c:numCache>
            </c:numRef>
          </c:val>
          <c:smooth val="0"/>
          <c:extLst>
            <c:ext xmlns:c16="http://schemas.microsoft.com/office/drawing/2014/chart" uri="{C3380CC4-5D6E-409C-BE32-E72D297353CC}">
              <c16:uniqueId val="{00000001-18F1-4AC6-AEF6-18658FCE8AB6}"/>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All Provinces</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'CDN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7.5901328273244783E-3"/>
                  <c:y val="-6.9252077562326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8A-4540-A169-0294055CE85F}"/>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7CE8-4502-AC8C-FD39FC129C93}"/>
            </c:ext>
          </c:extLst>
        </c:ser>
        <c:ser>
          <c:idx val="3"/>
          <c:order val="1"/>
          <c:tx>
            <c:strRef>
              <c:f>'CDN and NL'!$O$18</c:f>
              <c:strCache>
                <c:ptCount val="1"/>
                <c:pt idx="0">
                  <c:v>CDN Expend PC</c:v>
                </c:pt>
              </c:strCache>
            </c:strRef>
          </c:tx>
          <c:spPr>
            <a:ln w="28575" cap="rnd">
              <a:solidFill>
                <a:srgbClr val="0070C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8A-4540-A169-0294055CE85F}"/>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NL'!$O$23:$O$49</c:f>
              <c:numCache>
                <c:formatCode>"$"#,##0.0</c:formatCode>
                <c:ptCount val="27"/>
                <c:pt idx="0">
                  <c:v>5776.6163654500169</c:v>
                </c:pt>
                <c:pt idx="1">
                  <c:v>5766.5389200012223</c:v>
                </c:pt>
                <c:pt idx="2">
                  <c:v>5573.6681032743227</c:v>
                </c:pt>
                <c:pt idx="3">
                  <c:v>5783.4415899650821</c:v>
                </c:pt>
                <c:pt idx="4">
                  <c:v>6080.67163939906</c:v>
                </c:pt>
                <c:pt idx="5">
                  <c:v>6351.4486492330152</c:v>
                </c:pt>
                <c:pt idx="6">
                  <c:v>6487.2612184636901</c:v>
                </c:pt>
                <c:pt idx="7">
                  <c:v>6734.4048600991036</c:v>
                </c:pt>
                <c:pt idx="8">
                  <c:v>6826.2637220781589</c:v>
                </c:pt>
                <c:pt idx="9">
                  <c:v>7177.6328140603309</c:v>
                </c:pt>
                <c:pt idx="10">
                  <c:v>7486.2985680317779</c:v>
                </c:pt>
                <c:pt idx="11">
                  <c:v>8018.1082546525813</c:v>
                </c:pt>
                <c:pt idx="12">
                  <c:v>8419.1273328280804</c:v>
                </c:pt>
                <c:pt idx="13">
                  <c:v>9086.1306329883755</c:v>
                </c:pt>
                <c:pt idx="14">
                  <c:v>9261.9981270129974</c:v>
                </c:pt>
                <c:pt idx="15">
                  <c:v>9963.2862944668268</c:v>
                </c:pt>
                <c:pt idx="16">
                  <c:v>10353.525443568305</c:v>
                </c:pt>
                <c:pt idx="17">
                  <c:v>10540.866127265401</c:v>
                </c:pt>
                <c:pt idx="18">
                  <c:v>10577.01335822599</c:v>
                </c:pt>
                <c:pt idx="19">
                  <c:v>10822.975558472162</c:v>
                </c:pt>
                <c:pt idx="20">
                  <c:v>10837.472557142793</c:v>
                </c:pt>
                <c:pt idx="21">
                  <c:v>11016.466354385551</c:v>
                </c:pt>
                <c:pt idx="22">
                  <c:v>11181.70195461999</c:v>
                </c:pt>
                <c:pt idx="23">
                  <c:v>11646.796543744316</c:v>
                </c:pt>
                <c:pt idx="24">
                  <c:v>11971.837346572378</c:v>
                </c:pt>
                <c:pt idx="25">
                  <c:v>12310.724502455612</c:v>
                </c:pt>
                <c:pt idx="26">
                  <c:v>13222.467487772539</c:v>
                </c:pt>
              </c:numCache>
            </c:numRef>
          </c:val>
          <c:smooth val="0"/>
          <c:extLst>
            <c:ext xmlns:c16="http://schemas.microsoft.com/office/drawing/2014/chart" uri="{C3380CC4-5D6E-409C-BE32-E72D297353CC}">
              <c16:uniqueId val="{00000001-7CE8-4502-AC8C-FD39FC129C93}"/>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All Provinces</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'CDN and NL'!$L$18</c:f>
              <c:strCache>
                <c:ptCount val="1"/>
                <c:pt idx="0">
                  <c:v>NL Rev PC</c:v>
                </c:pt>
              </c:strCache>
            </c:strRef>
          </c:tx>
          <c:spPr>
            <a:ln w="28575" cap="rnd">
              <a:solidFill>
                <a:srgbClr val="FF0000"/>
              </a:solidFill>
              <a:round/>
            </a:ln>
            <a:effectLst/>
          </c:spPr>
          <c:marker>
            <c:symbol val="none"/>
          </c:marker>
          <c:dLbls>
            <c:dLbl>
              <c:idx val="26"/>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43-4530-B90F-F035AAF2937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2F7B-4986-B23E-B9A7ED2B953A}"/>
            </c:ext>
          </c:extLst>
        </c:ser>
        <c:ser>
          <c:idx val="1"/>
          <c:order val="1"/>
          <c:tx>
            <c:strRef>
              <c:f>'CDN and NL'!$N$18</c:f>
              <c:strCache>
                <c:ptCount val="1"/>
                <c:pt idx="0">
                  <c:v>CDN Rev PC</c:v>
                </c:pt>
              </c:strCache>
            </c:strRef>
          </c:tx>
          <c:spPr>
            <a:ln w="28575" cap="rnd">
              <a:solidFill>
                <a:srgbClr val="0070C0"/>
              </a:solidFill>
              <a:round/>
            </a:ln>
            <a:effectLst/>
          </c:spPr>
          <c:marker>
            <c:symbol val="none"/>
          </c:marker>
          <c:dLbls>
            <c:dLbl>
              <c:idx val="26"/>
              <c:layout>
                <c:manualLayout>
                  <c:x val="-7.243752263672582E-3"/>
                  <c:y val="2.7777777777777776E-2"/>
                </c:manualLayout>
              </c:layout>
              <c:tx>
                <c:rich>
                  <a:bodyPr/>
                  <a:lstStyle/>
                  <a:p>
                    <a:fld id="{2CF5D085-0A2C-415B-B669-EB06C330C5FD}"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F43-4530-B90F-F035AAF293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NL'!$N$23:$N$49</c:f>
              <c:numCache>
                <c:formatCode>"$"#,##0.0</c:formatCode>
                <c:ptCount val="27"/>
                <c:pt idx="0">
                  <c:v>5215.6349994399088</c:v>
                </c:pt>
                <c:pt idx="1">
                  <c:v>5372.1512132372236</c:v>
                </c:pt>
                <c:pt idx="2">
                  <c:v>5320.3884692641541</c:v>
                </c:pt>
                <c:pt idx="3">
                  <c:v>5672.6702390695336</c:v>
                </c:pt>
                <c:pt idx="4">
                  <c:v>6015.3835486880216</c:v>
                </c:pt>
                <c:pt idx="5">
                  <c:v>6449.6521355957557</c:v>
                </c:pt>
                <c:pt idx="6">
                  <c:v>6865.8230643997895</c:v>
                </c:pt>
                <c:pt idx="7">
                  <c:v>6645.5924784922827</c:v>
                </c:pt>
                <c:pt idx="8">
                  <c:v>6763.8139439204551</c:v>
                </c:pt>
                <c:pt idx="9">
                  <c:v>6978.9932855028956</c:v>
                </c:pt>
                <c:pt idx="10">
                  <c:v>7677.8982180596049</c:v>
                </c:pt>
                <c:pt idx="11">
                  <c:v>8453.8098079378033</c:v>
                </c:pt>
                <c:pt idx="12">
                  <c:v>8988.7292000392808</c:v>
                </c:pt>
                <c:pt idx="13">
                  <c:v>9443.1031803503793</c:v>
                </c:pt>
                <c:pt idx="14">
                  <c:v>9275.5517980068653</c:v>
                </c:pt>
                <c:pt idx="15">
                  <c:v>9184.6573400411544</c:v>
                </c:pt>
                <c:pt idx="16">
                  <c:v>9712.5944564837591</c:v>
                </c:pt>
                <c:pt idx="17">
                  <c:v>10011.612056799479</c:v>
                </c:pt>
                <c:pt idx="18">
                  <c:v>10031.175256998562</c:v>
                </c:pt>
                <c:pt idx="19">
                  <c:v>10399.287065616707</c:v>
                </c:pt>
                <c:pt idx="20">
                  <c:v>10546.371387889812</c:v>
                </c:pt>
                <c:pt idx="21">
                  <c:v>10674.46530394097</c:v>
                </c:pt>
                <c:pt idx="22">
                  <c:v>10926.781319453428</c:v>
                </c:pt>
                <c:pt idx="23">
                  <c:v>11426.624837360745</c:v>
                </c:pt>
                <c:pt idx="24">
                  <c:v>11824.050935100233</c:v>
                </c:pt>
                <c:pt idx="25">
                  <c:v>11832.545889167804</c:v>
                </c:pt>
                <c:pt idx="26">
                  <c:v>11799.740365765727</c:v>
                </c:pt>
              </c:numCache>
            </c:numRef>
          </c:val>
          <c:smooth val="0"/>
          <c:extLst>
            <c:ext xmlns:c16="http://schemas.microsoft.com/office/drawing/2014/chart" uri="{C3380CC4-5D6E-409C-BE32-E72D297353CC}">
              <c16:uniqueId val="{00000001-2F7B-4986-B23E-B9A7ED2B953A}"/>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'CDN and NL'!$L$18</c:f>
              <c:strCache>
                <c:ptCount val="1"/>
                <c:pt idx="0">
                  <c:v>NL Rev PC</c:v>
                </c:pt>
              </c:strCache>
            </c:strRef>
          </c:tx>
          <c:spPr>
            <a:ln w="28575" cap="rnd">
              <a:solidFill>
                <a:srgbClr val="FF0000"/>
              </a:solidFill>
              <a:round/>
            </a:ln>
            <a:effectLst/>
          </c:spPr>
          <c:marker>
            <c:symbol val="none"/>
          </c:marker>
          <c:dLbls>
            <c:dLbl>
              <c:idx val="26"/>
              <c:layout>
                <c:manualLayout>
                  <c:x val="-2.8974055050704595E-2"/>
                  <c:y val="5.0925925925925923E-2"/>
                </c:manualLayout>
              </c:layout>
              <c:tx>
                <c:rich>
                  <a:bodyPr/>
                  <a:lstStyle/>
                  <a:p>
                    <a:fld id="{0DF5E423-1200-48D2-8ECB-D615BDEDEB55}" type="VALUE">
                      <a:rPr lang="en-US" b="1" i="0" baseline="0">
                        <a:solidFill>
                          <a:srgbClr val="FF000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A1D-48F4-9199-B00012A5A982}"/>
                </c:ext>
              </c:extLst>
            </c:dLbl>
            <c:numFmt formatCode="&quot;$&quot;#,##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E916-4DAB-A02A-AEE284F74B0C}"/>
            </c:ext>
          </c:extLst>
        </c:ser>
        <c:ser>
          <c:idx val="2"/>
          <c:order val="1"/>
          <c:tx>
            <c:strRef>
              <c:f>'CDN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2.634005004609702E-3"/>
                  <c:y val="-4.6296296296296294E-2"/>
                </c:manualLayout>
              </c:layout>
              <c:tx>
                <c:rich>
                  <a:bodyPr wrap="square" lIns="38100" tIns="19050" rIns="38100" bIns="19050" anchor="ctr">
                    <a:spAutoFit/>
                  </a:bodyPr>
                  <a:lstStyle/>
                  <a:p>
                    <a:pPr>
                      <a:defRPr b="1" i="0" baseline="0"/>
                    </a:pPr>
                    <a:fld id="{2C81A78E-D4A0-4F0A-985D-7A4B42FB8834}" type="VALUE">
                      <a:rPr lang="en-US" b="1" i="0" baseline="0">
                        <a:solidFill>
                          <a:schemeClr val="accent6"/>
                        </a:solidFill>
                      </a:rPr>
                      <a:pPr>
                        <a:defRPr b="1" i="0" baseline="0"/>
                      </a:pPr>
                      <a:t>[VALUE]</a:t>
                    </a:fld>
                    <a:endParaRPr lang="en-CA"/>
                  </a:p>
                </c:rich>
              </c:tx>
              <c:numFmt formatCode="&quot;$&quot;#,##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A1D-48F4-9199-B00012A5A9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E916-4DAB-A02A-AEE284F74B0C}"/>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All Provinces</a:t>
            </a:r>
            <a:endParaRPr lang="en-US"/>
          </a:p>
        </c:rich>
      </c:tx>
      <c:layout>
        <c:manualLayout>
          <c:xMode val="edge"/>
          <c:yMode val="edge"/>
          <c:x val="0.10417344706911635"/>
          <c:y val="3.7037037037037035E-2"/>
        </c:manualLayout>
      </c:layout>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'CDN and NL'!$G$18</c:f>
              <c:strCache>
                <c:ptCount val="1"/>
                <c:pt idx="0">
                  <c:v>NL Net Debt PC</c:v>
                </c:pt>
              </c:strCache>
            </c:strRef>
          </c:tx>
          <c:spPr>
            <a:ln w="28575" cap="rnd">
              <a:solidFill>
                <a:srgbClr val="FF0000"/>
              </a:solidFill>
              <a:round/>
            </a:ln>
            <a:effectLst/>
          </c:spPr>
          <c:marker>
            <c:symbol val="none"/>
          </c:marker>
          <c:dLbls>
            <c:dLbl>
              <c:idx val="26"/>
              <c:layout>
                <c:manualLayout>
                  <c:x val="-8.3333333333333332E-3"/>
                  <c:y val="-8.3333333333333329E-2"/>
                </c:manualLayout>
              </c:layout>
              <c:tx>
                <c:rich>
                  <a:bodyPr/>
                  <a:lstStyle/>
                  <a:p>
                    <a:fld id="{428202C0-8A56-4667-AB5C-D5B04FF4F1D2}" type="VALUE">
                      <a:rPr lang="en-US" b="1" i="0" baseline="0">
                        <a:solidFill>
                          <a:srgbClr val="FF000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5ED-4B14-A88B-9117C146C9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F8FC-4AED-A1D8-D3C71BBAE3B4}"/>
            </c:ext>
          </c:extLst>
        </c:ser>
        <c:ser>
          <c:idx val="1"/>
          <c:order val="1"/>
          <c:tx>
            <c:strRef>
              <c:f>'CDN and NL'!$Y$18</c:f>
              <c:strCache>
                <c:ptCount val="1"/>
                <c:pt idx="0">
                  <c:v>CDN Net Debt PC</c:v>
                </c:pt>
              </c:strCache>
            </c:strRef>
          </c:tx>
          <c:spPr>
            <a:ln w="28575" cap="rnd">
              <a:solidFill>
                <a:srgbClr val="0070C0"/>
              </a:solidFill>
              <a:round/>
            </a:ln>
            <a:effectLst/>
          </c:spPr>
          <c:marker>
            <c:symbol val="none"/>
          </c:marker>
          <c:dLbls>
            <c:dLbl>
              <c:idx val="26"/>
              <c:layout>
                <c:manualLayout>
                  <c:x val="-2.0370135052831988E-16"/>
                  <c:y val="8.3333333333333245E-2"/>
                </c:manualLayout>
              </c:layout>
              <c:tx>
                <c:rich>
                  <a:bodyPr/>
                  <a:lstStyle/>
                  <a:p>
                    <a:fld id="{7FCD2396-894A-4C91-B2BB-685BB0ED1B15}"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5ED-4B14-A88B-9117C146C9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NL'!$Y$23:$Y$49</c:f>
              <c:numCache>
                <c:formatCode>"$"#,##0.0</c:formatCode>
                <c:ptCount val="27"/>
                <c:pt idx="0">
                  <c:v>7346.6702442406922</c:v>
                </c:pt>
                <c:pt idx="1">
                  <c:v>7758.0641345167696</c:v>
                </c:pt>
                <c:pt idx="2">
                  <c:v>7914.8435786945001</c:v>
                </c:pt>
                <c:pt idx="3">
                  <c:v>8806.5158765620072</c:v>
                </c:pt>
                <c:pt idx="4">
                  <c:v>9121.312117580921</c:v>
                </c:pt>
                <c:pt idx="5">
                  <c:v>9725.0679081965463</c:v>
                </c:pt>
                <c:pt idx="6">
                  <c:v>9381.3674953749633</c:v>
                </c:pt>
                <c:pt idx="7">
                  <c:v>9495.9429147265364</c:v>
                </c:pt>
                <c:pt idx="8">
                  <c:v>9616.8157052540719</c:v>
                </c:pt>
                <c:pt idx="9">
                  <c:v>9803.1676755465414</c:v>
                </c:pt>
                <c:pt idx="10">
                  <c:v>9563.5721840226361</c:v>
                </c:pt>
                <c:pt idx="11">
                  <c:v>9700.3304163694356</c:v>
                </c:pt>
                <c:pt idx="12">
                  <c:v>9898.1827514603447</c:v>
                </c:pt>
                <c:pt idx="13">
                  <c:v>9783.653088494224</c:v>
                </c:pt>
                <c:pt idx="14">
                  <c:v>10341.892462855387</c:v>
                </c:pt>
                <c:pt idx="15">
                  <c:v>11755.786478690203</c:v>
                </c:pt>
                <c:pt idx="16">
                  <c:v>12875.334774864741</c:v>
                </c:pt>
                <c:pt idx="17">
                  <c:v>13983.610685708698</c:v>
                </c:pt>
                <c:pt idx="18">
                  <c:v>15011.176086189167</c:v>
                </c:pt>
                <c:pt idx="19">
                  <c:v>15562.031984293126</c:v>
                </c:pt>
                <c:pt idx="20">
                  <c:v>16149.737382313588</c:v>
                </c:pt>
                <c:pt idx="21">
                  <c:v>16811.786852822006</c:v>
                </c:pt>
                <c:pt idx="22">
                  <c:v>17172.286804569318</c:v>
                </c:pt>
                <c:pt idx="23">
                  <c:v>17579.695367012886</c:v>
                </c:pt>
                <c:pt idx="24">
                  <c:v>17980.605304487177</c:v>
                </c:pt>
                <c:pt idx="25">
                  <c:v>18506.957100895917</c:v>
                </c:pt>
                <c:pt idx="26">
                  <c:v>20886.566324183699</c:v>
                </c:pt>
              </c:numCache>
            </c:numRef>
          </c:val>
          <c:smooth val="0"/>
          <c:extLst>
            <c:ext xmlns:c16="http://schemas.microsoft.com/office/drawing/2014/chart" uri="{C3380CC4-5D6E-409C-BE32-E72D297353CC}">
              <c16:uniqueId val="{00000001-F8FC-4AED-A1D8-D3C71BBAE3B4}"/>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All Provinces</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'CDN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5.092592592592584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D8-4F02-90B5-CEE22CF6B4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132B-492C-BCDC-C94D490BD027}"/>
            </c:ext>
          </c:extLst>
        </c:ser>
        <c:ser>
          <c:idx val="1"/>
          <c:order val="1"/>
          <c:tx>
            <c:strRef>
              <c:f>'CDN and NL'!$X$18</c:f>
              <c:strCache>
                <c:ptCount val="1"/>
                <c:pt idx="0">
                  <c:v>CDN Deficit PC</c:v>
                </c:pt>
              </c:strCache>
            </c:strRef>
          </c:tx>
          <c:spPr>
            <a:ln w="28575" cap="rnd">
              <a:solidFill>
                <a:srgbClr val="0070C0"/>
              </a:solidFill>
              <a:round/>
            </a:ln>
            <a:effectLst/>
          </c:spPr>
          <c:marker>
            <c:symbol val="none"/>
          </c:marker>
          <c:dLbls>
            <c:dLbl>
              <c:idx val="26"/>
              <c:layout>
                <c:manualLayout>
                  <c:x val="-1.3917884481558803E-2"/>
                  <c:y val="2.3148148148148147E-2"/>
                </c:manualLayout>
              </c:layout>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D8-4F02-90B5-CEE22CF6B4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NL'!$X$23:$X$49</c:f>
              <c:numCache>
                <c:formatCode>"$"#,##0.0</c:formatCode>
                <c:ptCount val="27"/>
                <c:pt idx="0">
                  <c:v>-560.96060906952368</c:v>
                </c:pt>
                <c:pt idx="1">
                  <c:v>-394.42194693807073</c:v>
                </c:pt>
                <c:pt idx="2">
                  <c:v>-244.33327016005103</c:v>
                </c:pt>
                <c:pt idx="3">
                  <c:v>-114.12630782092128</c:v>
                </c:pt>
                <c:pt idx="4">
                  <c:v>-71.465641657913011</c:v>
                </c:pt>
                <c:pt idx="5">
                  <c:v>92.108802406411797</c:v>
                </c:pt>
                <c:pt idx="6">
                  <c:v>376.86258956774935</c:v>
                </c:pt>
                <c:pt idx="7">
                  <c:v>-57.535996036409664</c:v>
                </c:pt>
                <c:pt idx="8">
                  <c:v>-68.568680893729251</c:v>
                </c:pt>
                <c:pt idx="9">
                  <c:v>-207.51748966264478</c:v>
                </c:pt>
                <c:pt idx="10">
                  <c:v>204.38496838602288</c:v>
                </c:pt>
                <c:pt idx="11">
                  <c:v>415.03983371049793</c:v>
                </c:pt>
                <c:pt idx="12">
                  <c:v>565.50505226611779</c:v>
                </c:pt>
                <c:pt idx="13">
                  <c:v>348.17579006023135</c:v>
                </c:pt>
                <c:pt idx="14">
                  <c:v>15.485020977629485</c:v>
                </c:pt>
                <c:pt idx="15">
                  <c:v>-780.32947791840411</c:v>
                </c:pt>
                <c:pt idx="16">
                  <c:v>-644.61895034251893</c:v>
                </c:pt>
                <c:pt idx="17">
                  <c:v>-580.5253633535176</c:v>
                </c:pt>
                <c:pt idx="18">
                  <c:v>-550.22657517776349</c:v>
                </c:pt>
                <c:pt idx="19">
                  <c:v>-426.54262786203742</c:v>
                </c:pt>
                <c:pt idx="20">
                  <c:v>-292.68225954856422</c:v>
                </c:pt>
                <c:pt idx="21">
                  <c:v>-344.94104087197087</c:v>
                </c:pt>
                <c:pt idx="22">
                  <c:v>-254.92063516655992</c:v>
                </c:pt>
                <c:pt idx="23">
                  <c:v>-218.80510479264984</c:v>
                </c:pt>
                <c:pt idx="24">
                  <c:v>-136.74461155968444</c:v>
                </c:pt>
                <c:pt idx="25">
                  <c:v>-472.07737000899289</c:v>
                </c:pt>
                <c:pt idx="26">
                  <c:v>-1621.6082496239571</c:v>
                </c:pt>
              </c:numCache>
            </c:numRef>
          </c:val>
          <c:smooth val="0"/>
          <c:extLst>
            <c:ext xmlns:c16="http://schemas.microsoft.com/office/drawing/2014/chart" uri="{C3380CC4-5D6E-409C-BE32-E72D297353CC}">
              <c16:uniqueId val="{00000001-132B-492C-BCDC-C94D490BD027}"/>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All Provinces</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'CDN and NL'!$D$18</c:f>
              <c:strCache>
                <c:ptCount val="1"/>
                <c:pt idx="0">
                  <c:v>NL Debt Charge PC</c:v>
                </c:pt>
              </c:strCache>
            </c:strRef>
          </c:tx>
          <c:spPr>
            <a:ln w="28575" cap="rnd">
              <a:solidFill>
                <a:srgbClr val="FF0000"/>
              </a:solidFill>
              <a:round/>
            </a:ln>
            <a:effectLst/>
          </c:spPr>
          <c:marker>
            <c:symbol val="none"/>
          </c:marker>
          <c:dLbls>
            <c:dLbl>
              <c:idx val="26"/>
              <c:layout>
                <c:manualLayout>
                  <c:x val="-1.5661707126076743E-2"/>
                  <c:y val="-7.8703703703703706E-2"/>
                </c:manualLayout>
              </c:layout>
              <c:tx>
                <c:rich>
                  <a:bodyPr/>
                  <a:lstStyle/>
                  <a:p>
                    <a:fld id="{073EE832-8266-4C9B-9CB0-E8AD69517D24}" type="VALUE">
                      <a:rPr lang="en-US" b="1" i="0" baseline="0">
                        <a:solidFill>
                          <a:srgbClr val="FF000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2B5-40D5-A4D6-D08AE79D08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2ACC-452F-8E0B-C43A32C78F94}"/>
            </c:ext>
          </c:extLst>
        </c:ser>
        <c:ser>
          <c:idx val="1"/>
          <c:order val="1"/>
          <c:tx>
            <c:strRef>
              <c:f>'CDN and NL'!$V$18</c:f>
              <c:strCache>
                <c:ptCount val="1"/>
                <c:pt idx="0">
                  <c:v>CDN Debt Charge PC</c:v>
                </c:pt>
              </c:strCache>
            </c:strRef>
          </c:tx>
          <c:spPr>
            <a:ln w="28575" cap="rnd">
              <a:solidFill>
                <a:srgbClr val="0070C0"/>
              </a:solidFill>
              <a:round/>
            </a:ln>
            <a:effectLst/>
          </c:spPr>
          <c:marker>
            <c:symbol val="none"/>
          </c:marker>
          <c:dLbls>
            <c:dLbl>
              <c:idx val="26"/>
              <c:layout>
                <c:manualLayout>
                  <c:x val="-7.8308535630383716E-3"/>
                  <c:y val="6.9444444444444448E-2"/>
                </c:manualLayout>
              </c:layout>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B5-40D5-A4D6-D08AE79D08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NL'!$V$23:$V$49</c:f>
              <c:numCache>
                <c:formatCode>"$"#,##0.0</c:formatCode>
                <c:ptCount val="27"/>
                <c:pt idx="0">
                  <c:v>726.63527848237982</c:v>
                </c:pt>
                <c:pt idx="1">
                  <c:v>733.06192516953763</c:v>
                </c:pt>
                <c:pt idx="2">
                  <c:v>707.06859252897368</c:v>
                </c:pt>
                <c:pt idx="3">
                  <c:v>749.12232649353791</c:v>
                </c:pt>
                <c:pt idx="4">
                  <c:v>831.39123818335054</c:v>
                </c:pt>
                <c:pt idx="5">
                  <c:v>872.36279818498747</c:v>
                </c:pt>
                <c:pt idx="6">
                  <c:v>873.39700511855881</c:v>
                </c:pt>
                <c:pt idx="7">
                  <c:v>818.4214781578878</c:v>
                </c:pt>
                <c:pt idx="8">
                  <c:v>763.31742411796949</c:v>
                </c:pt>
                <c:pt idx="9">
                  <c:v>760.91561964062453</c:v>
                </c:pt>
                <c:pt idx="10">
                  <c:v>746.08904336541252</c:v>
                </c:pt>
                <c:pt idx="11">
                  <c:v>735.91692992985429</c:v>
                </c:pt>
                <c:pt idx="12">
                  <c:v>749.67687527237661</c:v>
                </c:pt>
                <c:pt idx="13">
                  <c:v>746.74086217208583</c:v>
                </c:pt>
                <c:pt idx="14">
                  <c:v>706.20129018403748</c:v>
                </c:pt>
                <c:pt idx="15">
                  <c:v>697.91596370903869</c:v>
                </c:pt>
                <c:pt idx="16">
                  <c:v>756.20267476468655</c:v>
                </c:pt>
                <c:pt idx="17">
                  <c:v>783.61700186455141</c:v>
                </c:pt>
                <c:pt idx="18">
                  <c:v>795.82798175295648</c:v>
                </c:pt>
                <c:pt idx="19">
                  <c:v>819.86709149514866</c:v>
                </c:pt>
                <c:pt idx="20">
                  <c:v>805.24584302421692</c:v>
                </c:pt>
                <c:pt idx="21">
                  <c:v>815.4271489692029</c:v>
                </c:pt>
                <c:pt idx="22">
                  <c:v>796.46506638147241</c:v>
                </c:pt>
                <c:pt idx="23">
                  <c:v>800.56650009068767</c:v>
                </c:pt>
                <c:pt idx="24">
                  <c:v>813.93416678033759</c:v>
                </c:pt>
                <c:pt idx="25">
                  <c:v>786.66384739191949</c:v>
                </c:pt>
                <c:pt idx="26">
                  <c:v>782.84230767118765</c:v>
                </c:pt>
              </c:numCache>
            </c:numRef>
          </c:val>
          <c:smooth val="0"/>
          <c:extLst>
            <c:ext xmlns:c16="http://schemas.microsoft.com/office/drawing/2014/chart" uri="{C3380CC4-5D6E-409C-BE32-E72D297353CC}">
              <c16:uniqueId val="{00000001-2ACC-452F-8E0B-C43A32C78F94}"/>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All Provinces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'CDN and NL'!$AW$18</c:f>
              <c:strCache>
                <c:ptCount val="1"/>
                <c:pt idx="0">
                  <c:v>NL Net Debt/Total Revenue</c:v>
                </c:pt>
              </c:strCache>
            </c:strRef>
          </c:tx>
          <c:spPr>
            <a:ln>
              <a:solidFill>
                <a:srgbClr val="FF0000"/>
              </a:solidFill>
            </a:ln>
          </c:spPr>
          <c:marker>
            <c:symbol val="none"/>
          </c:marker>
          <c:dLbls>
            <c:dLbl>
              <c:idx val="26"/>
              <c:layout>
                <c:manualLayout>
                  <c:x val="-1.6992353440951572E-2"/>
                  <c:y val="-7.4659639877031184E-2"/>
                </c:manualLayout>
              </c:layout>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51-49AF-A64F-1A382894A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DA61-4EC7-B27C-7B5B813A5BB3}"/>
            </c:ext>
          </c:extLst>
        </c:ser>
        <c:ser>
          <c:idx val="1"/>
          <c:order val="1"/>
          <c:tx>
            <c:strRef>
              <c:f>'CDN and NL'!$AX$18</c:f>
              <c:strCache>
                <c:ptCount val="1"/>
                <c:pt idx="0">
                  <c:v>CDN Net Debt/Total Revenue</c:v>
                </c:pt>
              </c:strCache>
            </c:strRef>
          </c:tx>
          <c:spPr>
            <a:ln>
              <a:solidFill>
                <a:srgbClr val="0070C0"/>
              </a:solidFill>
            </a:ln>
          </c:spPr>
          <c:marker>
            <c:symbol val="none"/>
          </c:marker>
          <c:dLbls>
            <c:dLbl>
              <c:idx val="26"/>
              <c:layout>
                <c:manualLayout>
                  <c:x val="0"/>
                  <c:y val="7.4659639877031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1-49AF-A64F-1A382894A66B}"/>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NL'!$AX$23:$AX$49</c:f>
              <c:numCache>
                <c:formatCode>0.0%</c:formatCode>
                <c:ptCount val="27"/>
                <c:pt idx="0">
                  <c:v>1.4085859622135424</c:v>
                </c:pt>
                <c:pt idx="1">
                  <c:v>1.4441261659576052</c:v>
                </c:pt>
                <c:pt idx="2">
                  <c:v>1.4876439238259562</c:v>
                </c:pt>
                <c:pt idx="3">
                  <c:v>1.5524462916791208</c:v>
                </c:pt>
                <c:pt idx="4">
                  <c:v>1.5163309278209394</c:v>
                </c:pt>
                <c:pt idx="5">
                  <c:v>1.5078437881205573</c:v>
                </c:pt>
                <c:pt idx="6">
                  <c:v>1.3663864342817993</c:v>
                </c:pt>
                <c:pt idx="7">
                  <c:v>1.4289083998844487</c:v>
                </c:pt>
                <c:pt idx="8">
                  <c:v>1.4218037020219916</c:v>
                </c:pt>
                <c:pt idx="9">
                  <c:v>1.4046678760832396</c:v>
                </c:pt>
                <c:pt idx="10">
                  <c:v>1.2455976769173149</c:v>
                </c:pt>
                <c:pt idx="11">
                  <c:v>1.1474507514069214</c:v>
                </c:pt>
                <c:pt idx="12">
                  <c:v>1.1011770998081787</c:v>
                </c:pt>
                <c:pt idx="13">
                  <c:v>1.0360633471476279</c:v>
                </c:pt>
                <c:pt idx="14">
                  <c:v>1.1149625044493479</c:v>
                </c:pt>
                <c:pt idx="15">
                  <c:v>1.2799374046803067</c:v>
                </c:pt>
                <c:pt idx="16">
                  <c:v>1.3256329019554252</c:v>
                </c:pt>
                <c:pt idx="17">
                  <c:v>1.3967391671166085</c:v>
                </c:pt>
                <c:pt idx="18">
                  <c:v>1.4964523798660732</c:v>
                </c:pt>
                <c:pt idx="19">
                  <c:v>1.4964518131003486</c:v>
                </c:pt>
                <c:pt idx="20">
                  <c:v>1.5313074789740488</c:v>
                </c:pt>
                <c:pt idx="21">
                  <c:v>1.5749535338894365</c:v>
                </c:pt>
                <c:pt idx="22">
                  <c:v>1.5715777869551339</c:v>
                </c:pt>
                <c:pt idx="23">
                  <c:v>1.538485389800663</c:v>
                </c:pt>
                <c:pt idx="24">
                  <c:v>1.5206806367106329</c:v>
                </c:pt>
                <c:pt idx="25">
                  <c:v>1.5640722862387757</c:v>
                </c:pt>
                <c:pt idx="26">
                  <c:v>1.7700869406229767</c:v>
                </c:pt>
              </c:numCache>
            </c:numRef>
          </c:val>
          <c:smooth val="0"/>
          <c:extLst>
            <c:ext xmlns:c16="http://schemas.microsoft.com/office/drawing/2014/chart" uri="{C3380CC4-5D6E-409C-BE32-E72D297353CC}">
              <c16:uniqueId val="{00000001-DA61-4EC7-B27C-7B5B813A5BB3}"/>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All Provinces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'CDN and NL'!$BA$18</c:f>
              <c:strCache>
                <c:ptCount val="1"/>
                <c:pt idx="0">
                  <c:v>NL Net Debt/Own Source Revenue</c:v>
                </c:pt>
              </c:strCache>
            </c:strRef>
          </c:tx>
          <c:spPr>
            <a:ln>
              <a:solidFill>
                <a:srgbClr val="FF0000"/>
              </a:solidFill>
            </a:ln>
          </c:spPr>
          <c:marker>
            <c:symbol val="none"/>
          </c:marker>
          <c:dLbls>
            <c:dLbl>
              <c:idx val="26"/>
              <c:layout>
                <c:manualLayout>
                  <c:x val="0"/>
                  <c:y val="-1.75669740887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EA-4EC5-AF69-963D24212C9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'CDN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21E3-43A6-87F9-983F56F53CB4}"/>
            </c:ext>
          </c:extLst>
        </c:ser>
        <c:ser>
          <c:idx val="1"/>
          <c:order val="1"/>
          <c:tx>
            <c:strRef>
              <c:f>'CDN and NL'!$BB$18</c:f>
              <c:strCache>
                <c:ptCount val="1"/>
                <c:pt idx="0">
                  <c:v>CDN Net Debt/Own Source Revenue</c:v>
                </c:pt>
              </c:strCache>
            </c:strRef>
          </c:tx>
          <c:spPr>
            <a:ln>
              <a:solidFill>
                <a:srgbClr val="0070C0"/>
              </a:solidFill>
            </a:ln>
          </c:spPr>
          <c:marker>
            <c:symbol val="none"/>
          </c:marker>
          <c:dLbls>
            <c:dLbl>
              <c:idx val="26"/>
              <c:layout>
                <c:manualLayout>
                  <c:x val="-2.8284542497526138E-3"/>
                  <c:y val="7.026789635485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EA-4EC5-AF69-963D24212C9D}"/>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NL'!$BB$23:$BB$49</c:f>
              <c:numCache>
                <c:formatCode>0.0%</c:formatCode>
                <c:ptCount val="27"/>
                <c:pt idx="0">
                  <c:v>1.7358755558134937</c:v>
                </c:pt>
                <c:pt idx="1">
                  <c:v>1.7648067347877598</c:v>
                </c:pt>
                <c:pt idx="2">
                  <c:v>1.7460393402198167</c:v>
                </c:pt>
                <c:pt idx="3">
                  <c:v>1.7984680310361083</c:v>
                </c:pt>
                <c:pt idx="4">
                  <c:v>1.7692478225617221</c:v>
                </c:pt>
                <c:pt idx="5">
                  <c:v>1.74765058480133</c:v>
                </c:pt>
                <c:pt idx="6">
                  <c:v>1.5822602826387184</c:v>
                </c:pt>
                <c:pt idx="7">
                  <c:v>1.7006428357962786</c:v>
                </c:pt>
                <c:pt idx="8">
                  <c:v>1.6912450494503588</c:v>
                </c:pt>
                <c:pt idx="9">
                  <c:v>1.6830131244210154</c:v>
                </c:pt>
                <c:pt idx="10">
                  <c:v>1.5003626678843005</c:v>
                </c:pt>
                <c:pt idx="11">
                  <c:v>1.3758495059476832</c:v>
                </c:pt>
                <c:pt idx="12">
                  <c:v>1.3154791886982169</c:v>
                </c:pt>
                <c:pt idx="13">
                  <c:v>1.2541281936406796</c:v>
                </c:pt>
                <c:pt idx="14">
                  <c:v>1.3689245104382608</c:v>
                </c:pt>
                <c:pt idx="15">
                  <c:v>1.6066281358539207</c:v>
                </c:pt>
                <c:pt idx="16">
                  <c:v>1.6771690134058814</c:v>
                </c:pt>
                <c:pt idx="17">
                  <c:v>1.7309500793951236</c:v>
                </c:pt>
                <c:pt idx="18">
                  <c:v>1.8456151386578266</c:v>
                </c:pt>
                <c:pt idx="19">
                  <c:v>1.8489538756028785</c:v>
                </c:pt>
                <c:pt idx="20">
                  <c:v>1.8704309330311208</c:v>
                </c:pt>
                <c:pt idx="21">
                  <c:v>1.9345943447095943</c:v>
                </c:pt>
                <c:pt idx="22">
                  <c:v>1.9475040383044031</c:v>
                </c:pt>
                <c:pt idx="23">
                  <c:v>1.8986354725479226</c:v>
                </c:pt>
                <c:pt idx="24">
                  <c:v>1.866584310917941</c:v>
                </c:pt>
                <c:pt idx="25">
                  <c:v>1.9538529055914202</c:v>
                </c:pt>
                <c:pt idx="26">
                  <c:v>2.3116986174021061</c:v>
                </c:pt>
              </c:numCache>
            </c:numRef>
          </c:val>
          <c:smooth val="0"/>
          <c:extLst>
            <c:ext xmlns:c16="http://schemas.microsoft.com/office/drawing/2014/chart" uri="{C3380CC4-5D6E-409C-BE32-E72D297353CC}">
              <c16:uniqueId val="{00000001-21E3-43A6-87F9-983F56F53CB4}"/>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250656167979"/>
          <c:y val="0.14685185185185184"/>
          <c:w val="0.86421937882764654"/>
          <c:h val="0.60619568387284928"/>
        </c:manualLayout>
      </c:layout>
      <c:barChart>
        <c:barDir val="col"/>
        <c:grouping val="clustered"/>
        <c:varyColors val="0"/>
        <c:ser>
          <c:idx val="0"/>
          <c:order val="0"/>
          <c:tx>
            <c:strRef>
              <c:f>summary!$N$9</c:f>
              <c:strCache>
                <c:ptCount val="1"/>
                <c:pt idx="0">
                  <c:v>Total Expenditure Per Capita (5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9641-4030-9F9A-DC324A75B967}"/>
              </c:ext>
            </c:extLst>
          </c:dPt>
          <c:dPt>
            <c:idx val="10"/>
            <c:invertIfNegative val="0"/>
            <c:bubble3D val="0"/>
            <c:spPr>
              <a:solidFill>
                <a:srgbClr val="FF0000"/>
              </a:solidFill>
              <a:ln>
                <a:noFill/>
              </a:ln>
              <a:effectLst/>
            </c:spPr>
            <c:extLst>
              <c:ext xmlns:c16="http://schemas.microsoft.com/office/drawing/2014/chart" uri="{C3380CC4-5D6E-409C-BE32-E72D297353CC}">
                <c16:uniqueId val="{00000006-9641-4030-9F9A-DC324A75B96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summary!$O$8:$Y$8</c:f>
              <c:strCache>
                <c:ptCount val="11"/>
                <c:pt idx="0">
                  <c:v>ON</c:v>
                </c:pt>
                <c:pt idx="1">
                  <c:v>BC</c:v>
                </c:pt>
                <c:pt idx="2">
                  <c:v>NS</c:v>
                </c:pt>
                <c:pt idx="3">
                  <c:v>ROC</c:v>
                </c:pt>
                <c:pt idx="4">
                  <c:v>NB</c:v>
                </c:pt>
                <c:pt idx="5">
                  <c:v>MN</c:v>
                </c:pt>
                <c:pt idx="6">
                  <c:v>QU</c:v>
                </c:pt>
                <c:pt idx="7">
                  <c:v>SK</c:v>
                </c:pt>
                <c:pt idx="8">
                  <c:v>AB</c:v>
                </c:pt>
                <c:pt idx="9">
                  <c:v>PE</c:v>
                </c:pt>
                <c:pt idx="10">
                  <c:v>NL</c:v>
                </c:pt>
              </c:strCache>
            </c:strRef>
          </c:cat>
          <c:val>
            <c:numRef>
              <c:f>summary!$O$9:$Y$9</c:f>
              <c:numCache>
                <c:formatCode>"$"#,##0</c:formatCode>
                <c:ptCount val="11"/>
                <c:pt idx="0">
                  <c:v>11323.332055871122</c:v>
                </c:pt>
                <c:pt idx="1">
                  <c:v>11356.957320030298</c:v>
                </c:pt>
                <c:pt idx="2">
                  <c:v>11397.72035268463</c:v>
                </c:pt>
                <c:pt idx="3">
                  <c:v>12008.767410367931</c:v>
                </c:pt>
                <c:pt idx="4">
                  <c:v>12462.46993673308</c:v>
                </c:pt>
                <c:pt idx="5">
                  <c:v>12727.455711903875</c:v>
                </c:pt>
                <c:pt idx="6">
                  <c:v>12826.732774055647</c:v>
                </c:pt>
                <c:pt idx="7">
                  <c:v>12881.86714814701</c:v>
                </c:pt>
                <c:pt idx="8">
                  <c:v>12974.581951217693</c:v>
                </c:pt>
                <c:pt idx="9">
                  <c:v>13445.054183138613</c:v>
                </c:pt>
                <c:pt idx="10">
                  <c:v>16079.255894007971</c:v>
                </c:pt>
              </c:numCache>
            </c:numRef>
          </c:val>
          <c:extLst>
            <c:ext xmlns:c16="http://schemas.microsoft.com/office/drawing/2014/chart" uri="{C3380CC4-5D6E-409C-BE32-E72D297353CC}">
              <c16:uniqueId val="{00000004-9641-4030-9F9A-DC324A75B967}"/>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All Provinces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'CDN and NL'!$BE$18</c:f>
              <c:strCache>
                <c:ptCount val="1"/>
                <c:pt idx="0">
                  <c:v>NL Debt Cost/Total Expenditure</c:v>
                </c:pt>
              </c:strCache>
            </c:strRef>
          </c:tx>
          <c:spPr>
            <a:ln>
              <a:solidFill>
                <a:srgbClr val="FF0000"/>
              </a:solidFill>
            </a:ln>
          </c:spPr>
          <c:marker>
            <c:symbol val="none"/>
          </c:marker>
          <c:dLbls>
            <c:dLbl>
              <c:idx val="26"/>
              <c:layout>
                <c:manualLayout>
                  <c:x val="-1.6666666666666767E-2"/>
                  <c:y val="-7.4659639877031184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63-4CF3-8E0D-FDEFAFD2E4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3D07-4C5B-B2FC-81DB67313080}"/>
            </c:ext>
          </c:extLst>
        </c:ser>
        <c:ser>
          <c:idx val="1"/>
          <c:order val="1"/>
          <c:tx>
            <c:strRef>
              <c:f>'CDN and NL'!$BF$18</c:f>
              <c:strCache>
                <c:ptCount val="1"/>
                <c:pt idx="0">
                  <c:v>CDN Debt Cost/Total Expenditure</c:v>
                </c:pt>
              </c:strCache>
            </c:strRef>
          </c:tx>
          <c:spPr>
            <a:ln>
              <a:solidFill>
                <a:srgbClr val="0070C0"/>
              </a:solidFill>
            </a:ln>
          </c:spPr>
          <c:marker>
            <c:symbol val="none"/>
          </c:marker>
          <c:dLbls>
            <c:dLbl>
              <c:idx val="26"/>
              <c:layout>
                <c:manualLayout>
                  <c:x val="-8.3333333333333332E-3"/>
                  <c:y val="4.391743522178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63-4CF3-8E0D-FDEFAFD2E44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NL'!$BF$23:$BF$49</c:f>
              <c:numCache>
                <c:formatCode>0.0%</c:formatCode>
                <c:ptCount val="27"/>
                <c:pt idx="0">
                  <c:v>0.12578908352446436</c:v>
                </c:pt>
                <c:pt idx="1">
                  <c:v>0.12712338117183508</c:v>
                </c:pt>
                <c:pt idx="2">
                  <c:v>0.1268587543118323</c:v>
                </c:pt>
                <c:pt idx="3">
                  <c:v>0.12952881339604932</c:v>
                </c:pt>
                <c:pt idx="4">
                  <c:v>0.13672687615566018</c:v>
                </c:pt>
                <c:pt idx="5">
                  <c:v>0.13734863436081338</c:v>
                </c:pt>
                <c:pt idx="6">
                  <c:v>0.13463262472501397</c:v>
                </c:pt>
                <c:pt idx="7">
                  <c:v>0.12152840453756798</c:v>
                </c:pt>
                <c:pt idx="8">
                  <c:v>0.11182067602357273</c:v>
                </c:pt>
                <c:pt idx="9">
                  <c:v>0.10601205708796636</c:v>
                </c:pt>
                <c:pt idx="10">
                  <c:v>9.9660604848353873E-2</c:v>
                </c:pt>
                <c:pt idx="11">
                  <c:v>9.1781865068089066E-2</c:v>
                </c:pt>
                <c:pt idx="12">
                  <c:v>8.9044487110821677E-2</c:v>
                </c:pt>
                <c:pt idx="13">
                  <c:v>8.218469360994507E-2</c:v>
                </c:pt>
                <c:pt idx="14">
                  <c:v>7.624718559641816E-2</c:v>
                </c:pt>
                <c:pt idx="15">
                  <c:v>7.0048771367398205E-2</c:v>
                </c:pt>
                <c:pt idx="16">
                  <c:v>7.3038181910727404E-2</c:v>
                </c:pt>
                <c:pt idx="17">
                  <c:v>7.4340855144495024E-2</c:v>
                </c:pt>
                <c:pt idx="18">
                  <c:v>7.5241276038856705E-2</c:v>
                </c:pt>
                <c:pt idx="19">
                  <c:v>7.5752466321829706E-2</c:v>
                </c:pt>
                <c:pt idx="20">
                  <c:v>7.4301996039980112E-2</c:v>
                </c:pt>
                <c:pt idx="21">
                  <c:v>7.4018938808322055E-2</c:v>
                </c:pt>
                <c:pt idx="22">
                  <c:v>7.1229323551446816E-2</c:v>
                </c:pt>
                <c:pt idx="23">
                  <c:v>6.873705547133345E-2</c:v>
                </c:pt>
                <c:pt idx="24">
                  <c:v>6.7987406044517709E-2</c:v>
                </c:pt>
                <c:pt idx="25">
                  <c:v>6.3900694653267906E-2</c:v>
                </c:pt>
                <c:pt idx="26">
                  <c:v>5.9205462852914566E-2</c:v>
                </c:pt>
              </c:numCache>
            </c:numRef>
          </c:val>
          <c:smooth val="0"/>
          <c:extLst>
            <c:ext xmlns:c16="http://schemas.microsoft.com/office/drawing/2014/chart" uri="{C3380CC4-5D6E-409C-BE32-E72D297353CC}">
              <c16:uniqueId val="{00000001-3D07-4C5B-B2FC-81DB67313080}"/>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All Provinces</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'CDN and NL'!$BI$18</c:f>
              <c:strCache>
                <c:ptCount val="1"/>
                <c:pt idx="0">
                  <c:v>NL Debt Cost/Total Revenue</c:v>
                </c:pt>
              </c:strCache>
            </c:strRef>
          </c:tx>
          <c:spPr>
            <a:ln>
              <a:solidFill>
                <a:srgbClr val="FF0000"/>
              </a:solidFill>
            </a:ln>
          </c:spPr>
          <c:marker>
            <c:symbol val="none"/>
          </c:marker>
          <c:dLbls>
            <c:dLbl>
              <c:idx val="26"/>
              <c:layout>
                <c:manualLayout>
                  <c:x val="-1.1111111111111212E-2"/>
                  <c:y val="-3.9630118890356711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04-40A6-8616-72BDABD4CF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'CDN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904B-4E8F-81B3-E38AC02FC676}"/>
            </c:ext>
          </c:extLst>
        </c:ser>
        <c:ser>
          <c:idx val="1"/>
          <c:order val="1"/>
          <c:tx>
            <c:strRef>
              <c:f>'CDN and NL'!$BJ$18</c:f>
              <c:strCache>
                <c:ptCount val="1"/>
                <c:pt idx="0">
                  <c:v>CDN Debt Cost/Total Revenue</c:v>
                </c:pt>
              </c:strCache>
            </c:strRef>
          </c:tx>
          <c:spPr>
            <a:ln>
              <a:solidFill>
                <a:srgbClr val="0070C0"/>
              </a:solidFill>
            </a:ln>
          </c:spPr>
          <c:marker>
            <c:symbol val="none"/>
          </c:marker>
          <c:dLbls>
            <c:dLbl>
              <c:idx val="26"/>
              <c:layout>
                <c:manualLayout>
                  <c:x val="0"/>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04-40A6-8616-72BDABD4CFB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'CDN and NL'!$BJ$23:$BJ$49</c:f>
              <c:numCache>
                <c:formatCode>0.0%</c:formatCode>
                <c:ptCount val="27"/>
                <c:pt idx="0">
                  <c:v>0.13931865986795683</c:v>
                </c:pt>
                <c:pt idx="1">
                  <c:v>0.13645593656471172</c:v>
                </c:pt>
                <c:pt idx="2">
                  <c:v>0.13289792589652125</c:v>
                </c:pt>
                <c:pt idx="3">
                  <c:v>0.13205814808942845</c:v>
                </c:pt>
                <c:pt idx="4">
                  <c:v>0.13821084415551194</c:v>
                </c:pt>
                <c:pt idx="5">
                  <c:v>0.1352573409921444</c:v>
                </c:pt>
                <c:pt idx="6">
                  <c:v>0.12720936687798426</c:v>
                </c:pt>
                <c:pt idx="7">
                  <c:v>0.12315252263912019</c:v>
                </c:pt>
                <c:pt idx="8">
                  <c:v>0.11285310779490985</c:v>
                </c:pt>
                <c:pt idx="9">
                  <c:v>0.10902942423246566</c:v>
                </c:pt>
                <c:pt idx="10">
                  <c:v>9.7173604308858325E-2</c:v>
                </c:pt>
                <c:pt idx="11">
                  <c:v>8.7051512471791895E-2</c:v>
                </c:pt>
                <c:pt idx="12">
                  <c:v>8.3401875681058515E-2</c:v>
                </c:pt>
                <c:pt idx="13">
                  <c:v>7.9077909868223911E-2</c:v>
                </c:pt>
                <c:pt idx="14">
                  <c:v>7.6135771279481859E-2</c:v>
                </c:pt>
                <c:pt idx="15">
                  <c:v>7.5987153126162416E-2</c:v>
                </c:pt>
                <c:pt idx="16">
                  <c:v>7.7857948064523008E-2</c:v>
                </c:pt>
                <c:pt idx="17">
                  <c:v>7.827081167536358E-2</c:v>
                </c:pt>
                <c:pt idx="18">
                  <c:v>7.9335467815470795E-2</c:v>
                </c:pt>
                <c:pt idx="19">
                  <c:v>7.8838778689539729E-2</c:v>
                </c:pt>
                <c:pt idx="20">
                  <c:v>7.6352881328346223E-2</c:v>
                </c:pt>
                <c:pt idx="21">
                  <c:v>7.6390444462651488E-2</c:v>
                </c:pt>
                <c:pt idx="22">
                  <c:v>7.2891096023262644E-2</c:v>
                </c:pt>
                <c:pt idx="23">
                  <c:v>7.0061502104553031E-2</c:v>
                </c:pt>
                <c:pt idx="24">
                  <c:v>6.8837166826145602E-2</c:v>
                </c:pt>
                <c:pt idx="25">
                  <c:v>6.6483059077934947E-2</c:v>
                </c:pt>
                <c:pt idx="26">
                  <c:v>6.6344028207809325E-2</c:v>
                </c:pt>
              </c:numCache>
            </c:numRef>
          </c:val>
          <c:smooth val="0"/>
          <c:extLst>
            <c:ext xmlns:c16="http://schemas.microsoft.com/office/drawing/2014/chart" uri="{C3380CC4-5D6E-409C-BE32-E72D297353CC}">
              <c16:uniqueId val="{00000001-904B-4E8F-81B3-E38AC02FC676}"/>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'CDN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02D6-4CD1-994E-881887DEB77D}"/>
            </c:ext>
          </c:extLst>
        </c:ser>
        <c:ser>
          <c:idx val="1"/>
          <c:order val="1"/>
          <c:tx>
            <c:strRef>
              <c:f>'CDN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02D6-4CD1-994E-881887DEB77D}"/>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'CDN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'CDN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4-02D6-4CD1-994E-881887DEB77D}"/>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'CDN and NL'!$T$73</c15:sqref>
                        </c15:formulaRef>
                      </c:ext>
                    </c:extLst>
                    <c:strCache>
                      <c:ptCount val="1"/>
                      <c:pt idx="0">
                        <c:v>CDN Rev PC</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NL'!$T$74:$T$78</c15:sqref>
                        </c15:formulaRef>
                      </c:ext>
                    </c:extLst>
                    <c:numCache>
                      <c:formatCode>"$"#,##0.0</c:formatCode>
                      <c:ptCount val="5"/>
                      <c:pt idx="0">
                        <c:v>11799.740365765727</c:v>
                      </c:pt>
                      <c:pt idx="1">
                        <c:v>11561.948669369587</c:v>
                      </c:pt>
                      <c:pt idx="2">
                        <c:v>10947.265441809346</c:v>
                      </c:pt>
                      <c:pt idx="3">
                        <c:v>9629.8699063463991</c:v>
                      </c:pt>
                      <c:pt idx="4">
                        <c:v>8916.8526233578086</c:v>
                      </c:pt>
                    </c:numCache>
                  </c:numRef>
                </c:val>
                <c:extLst xmlns:c15="http://schemas.microsoft.com/office/drawing/2012/chart">
                  <c:ext xmlns:c16="http://schemas.microsoft.com/office/drawing/2014/chart" uri="{C3380CC4-5D6E-409C-BE32-E72D297353CC}">
                    <c16:uniqueId val="{00000005-02D6-4CD1-994E-881887DEB77D}"/>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'CDN and NL'!$U$73</c15:sqref>
                        </c15:formulaRef>
                      </c:ext>
                    </c:extLst>
                    <c:strCache>
                      <c:ptCount val="1"/>
                      <c:pt idx="0">
                        <c:v>CDN Expend PC</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NL'!$U$74:$U$78</c15:sqref>
                        </c15:formulaRef>
                      </c:ext>
                    </c:extLst>
                    <c:numCache>
                      <c:formatCode>"$"#,##0.0</c:formatCode>
                      <c:ptCount val="5"/>
                      <c:pt idx="0">
                        <c:v>13222.467487772539</c:v>
                      </c:pt>
                      <c:pt idx="1">
                        <c:v>12066.705567032968</c:v>
                      </c:pt>
                      <c:pt idx="2">
                        <c:v>11412.832179065674</c:v>
                      </c:pt>
                      <c:pt idx="3">
                        <c:v>9872.7548920221634</c:v>
                      </c:pt>
                      <c:pt idx="4">
                        <c:v>9109.2635616311381</c:v>
                      </c:pt>
                    </c:numCache>
                  </c:numRef>
                </c:val>
                <c:extLst xmlns:c15="http://schemas.microsoft.com/office/drawing/2012/chart">
                  <c:ext xmlns:c16="http://schemas.microsoft.com/office/drawing/2014/chart" uri="{C3380CC4-5D6E-409C-BE32-E72D297353CC}">
                    <c16:uniqueId val="{00000006-02D6-4CD1-994E-881887DEB77D}"/>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'CDN and NL'!$V$73</c15:sqref>
                        </c15:formulaRef>
                      </c:ext>
                    </c:extLst>
                    <c:strCache>
                      <c:ptCount val="1"/>
                      <c:pt idx="0">
                        <c:v>CDN Exp/CDN Rev PC</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NL'!$V$74:$V$78</c15:sqref>
                        </c15:formulaRef>
                      </c:ext>
                    </c:extLst>
                    <c:numCache>
                      <c:formatCode>0.0%</c:formatCode>
                      <c:ptCount val="5"/>
                      <c:pt idx="0">
                        <c:v>1.1205727480355867</c:v>
                      </c:pt>
                      <c:pt idx="1">
                        <c:v>1.0436567322773715</c:v>
                      </c:pt>
                      <c:pt idx="2">
                        <c:v>1.042528130858895</c:v>
                      </c:pt>
                      <c:pt idx="3">
                        <c:v>1.025222042253727</c:v>
                      </c:pt>
                      <c:pt idx="4">
                        <c:v>1.0215783468002271</c:v>
                      </c:pt>
                    </c:numCache>
                  </c:numRef>
                </c:val>
                <c:extLst xmlns:c15="http://schemas.microsoft.com/office/drawing/2012/chart">
                  <c:ext xmlns:c16="http://schemas.microsoft.com/office/drawing/2014/chart" uri="{C3380CC4-5D6E-409C-BE32-E72D297353CC}">
                    <c16:uniqueId val="{00000007-02D6-4CD1-994E-881887DEB77D}"/>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'CDN and NL'!$W$73</c15:sqref>
                        </c15:formulaRef>
                      </c:ext>
                    </c:extLst>
                    <c:strCache>
                      <c:ptCount val="1"/>
                      <c:pt idx="0">
                        <c:v>NL Rev PC/CDN Rev PC</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NL'!$W$74:$W$78</c15:sqref>
                        </c15:formulaRef>
                      </c:ext>
                    </c:extLst>
                    <c:numCache>
                      <c:formatCode>0.0%</c:formatCode>
                      <c:ptCount val="5"/>
                      <c:pt idx="0">
                        <c:v>1.1572094606939225</c:v>
                      </c:pt>
                      <c:pt idx="1">
                        <c:v>1.2799225679724007</c:v>
                      </c:pt>
                      <c:pt idx="2">
                        <c:v>1.3163296208798907</c:v>
                      </c:pt>
                      <c:pt idx="3">
                        <c:v>1.3359625313909618</c:v>
                      </c:pt>
                      <c:pt idx="4">
                        <c:v>1.3112335758351781</c:v>
                      </c:pt>
                    </c:numCache>
                  </c:numRef>
                </c:val>
                <c:extLst xmlns:c15="http://schemas.microsoft.com/office/drawing/2012/chart">
                  <c:ext xmlns:c16="http://schemas.microsoft.com/office/drawing/2014/chart" uri="{C3380CC4-5D6E-409C-BE32-E72D297353CC}">
                    <c16:uniqueId val="{00000008-02D6-4CD1-994E-881887DEB77D}"/>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'CDN and NL'!$X$73</c15:sqref>
                        </c15:formulaRef>
                      </c:ext>
                    </c:extLst>
                    <c:strCache>
                      <c:ptCount val="1"/>
                      <c:pt idx="0">
                        <c:v>NL Exp PC/CDN EXP PC</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NL'!$X$74:$X$78</c15:sqref>
                        </c15:formulaRef>
                      </c:ext>
                    </c:extLst>
                    <c:numCache>
                      <c:formatCode>0.0%</c:formatCode>
                      <c:ptCount val="5"/>
                      <c:pt idx="0">
                        <c:v>1.2989511210041464</c:v>
                      </c:pt>
                      <c:pt idx="1">
                        <c:v>1.3342427738132208</c:v>
                      </c:pt>
                      <c:pt idx="2">
                        <c:v>1.3639124097209305</c:v>
                      </c:pt>
                      <c:pt idx="3">
                        <c:v>1.3426769876171234</c:v>
                      </c:pt>
                      <c:pt idx="4">
                        <c:v>1.3252957100425675</c:v>
                      </c:pt>
                    </c:numCache>
                  </c:numRef>
                </c:val>
                <c:extLst xmlns:c15="http://schemas.microsoft.com/office/drawing/2012/chart">
                  <c:ext xmlns:c16="http://schemas.microsoft.com/office/drawing/2014/chart" uri="{C3380CC4-5D6E-409C-BE32-E72D297353CC}">
                    <c16:uniqueId val="{0000000D-02D6-4CD1-994E-881887DEB77D}"/>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All Ten Provinces</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'CDN and NL'!$T$73</c:f>
              <c:strCache>
                <c:ptCount val="1"/>
                <c:pt idx="0">
                  <c:v>CDN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NL'!$T$74:$T$78</c:f>
              <c:numCache>
                <c:formatCode>"$"#,##0.0</c:formatCode>
                <c:ptCount val="5"/>
                <c:pt idx="0">
                  <c:v>11799.740365765727</c:v>
                </c:pt>
                <c:pt idx="1">
                  <c:v>11561.948669369587</c:v>
                </c:pt>
                <c:pt idx="2">
                  <c:v>10947.265441809346</c:v>
                </c:pt>
                <c:pt idx="3">
                  <c:v>9629.8699063463991</c:v>
                </c:pt>
                <c:pt idx="4">
                  <c:v>8916.8526233578086</c:v>
                </c:pt>
              </c:numCache>
            </c:numRef>
          </c:val>
          <c:extLst>
            <c:ext xmlns:c16="http://schemas.microsoft.com/office/drawing/2014/chart" uri="{C3380CC4-5D6E-409C-BE32-E72D297353CC}">
              <c16:uniqueId val="{00000003-AC18-403A-94C8-58D62F41E3C8}"/>
            </c:ext>
          </c:extLst>
        </c:ser>
        <c:ser>
          <c:idx val="5"/>
          <c:order val="4"/>
          <c:tx>
            <c:strRef>
              <c:f>'CDN and NL'!$U$73</c:f>
              <c:strCache>
                <c:ptCount val="1"/>
                <c:pt idx="0">
                  <c:v>CDN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NL'!$U$74:$U$78</c:f>
              <c:numCache>
                <c:formatCode>"$"#,##0.0</c:formatCode>
                <c:ptCount val="5"/>
                <c:pt idx="0">
                  <c:v>13222.467487772539</c:v>
                </c:pt>
                <c:pt idx="1">
                  <c:v>12066.705567032968</c:v>
                </c:pt>
                <c:pt idx="2">
                  <c:v>11412.832179065674</c:v>
                </c:pt>
                <c:pt idx="3">
                  <c:v>9872.7548920221634</c:v>
                </c:pt>
                <c:pt idx="4">
                  <c:v>9109.2635616311381</c:v>
                </c:pt>
              </c:numCache>
            </c:numRef>
          </c:val>
          <c:extLst>
            <c:ext xmlns:c16="http://schemas.microsoft.com/office/drawing/2014/chart" uri="{C3380CC4-5D6E-409C-BE32-E72D297353CC}">
              <c16:uniqueId val="{00000004-AC18-403A-94C8-58D62F41E3C8}"/>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'CDN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'CDN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AC18-403A-94C8-58D62F41E3C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'CDN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1-AC18-403A-94C8-58D62F41E3C8}"/>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'CDN and NL'!$S$73</c15:sqref>
                        </c15:formulaRef>
                      </c:ext>
                    </c:extLst>
                    <c:strCache>
                      <c:ptCount val="1"/>
                      <c:pt idx="0">
                        <c:v>NL Exp/NL Rev PC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2-AC18-403A-94C8-58D62F41E3C8}"/>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'CDN and NL'!$V$73</c15:sqref>
                        </c15:formulaRef>
                      </c:ext>
                    </c:extLst>
                    <c:strCache>
                      <c:ptCount val="1"/>
                      <c:pt idx="0">
                        <c:v>CDN Exp/CDN Rev PC</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NL'!$V$74:$V$78</c15:sqref>
                        </c15:formulaRef>
                      </c:ext>
                    </c:extLst>
                    <c:numCache>
                      <c:formatCode>0.0%</c:formatCode>
                      <c:ptCount val="5"/>
                      <c:pt idx="0">
                        <c:v>1.1205727480355867</c:v>
                      </c:pt>
                      <c:pt idx="1">
                        <c:v>1.0436567322773715</c:v>
                      </c:pt>
                      <c:pt idx="2">
                        <c:v>1.042528130858895</c:v>
                      </c:pt>
                      <c:pt idx="3">
                        <c:v>1.025222042253727</c:v>
                      </c:pt>
                      <c:pt idx="4">
                        <c:v>1.0215783468002271</c:v>
                      </c:pt>
                    </c:numCache>
                  </c:numRef>
                </c:val>
                <c:extLst xmlns:c15="http://schemas.microsoft.com/office/drawing/2012/chart">
                  <c:ext xmlns:c16="http://schemas.microsoft.com/office/drawing/2014/chart" uri="{C3380CC4-5D6E-409C-BE32-E72D297353CC}">
                    <c16:uniqueId val="{00000005-AC18-403A-94C8-58D62F41E3C8}"/>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'CDN and NL'!$W$73</c15:sqref>
                        </c15:formulaRef>
                      </c:ext>
                    </c:extLst>
                    <c:strCache>
                      <c:ptCount val="1"/>
                      <c:pt idx="0">
                        <c:v>NL Rev PC/CDN Rev PC</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NL'!$W$74:$W$78</c15:sqref>
                        </c15:formulaRef>
                      </c:ext>
                    </c:extLst>
                    <c:numCache>
                      <c:formatCode>0.0%</c:formatCode>
                      <c:ptCount val="5"/>
                      <c:pt idx="0">
                        <c:v>1.1572094606939225</c:v>
                      </c:pt>
                      <c:pt idx="1">
                        <c:v>1.2799225679724007</c:v>
                      </c:pt>
                      <c:pt idx="2">
                        <c:v>1.3163296208798907</c:v>
                      </c:pt>
                      <c:pt idx="3">
                        <c:v>1.3359625313909618</c:v>
                      </c:pt>
                      <c:pt idx="4">
                        <c:v>1.3112335758351781</c:v>
                      </c:pt>
                    </c:numCache>
                  </c:numRef>
                </c:val>
                <c:extLst xmlns:c15="http://schemas.microsoft.com/office/drawing/2012/chart">
                  <c:ext xmlns:c16="http://schemas.microsoft.com/office/drawing/2014/chart" uri="{C3380CC4-5D6E-409C-BE32-E72D297353CC}">
                    <c16:uniqueId val="{00000006-AC18-403A-94C8-58D62F41E3C8}"/>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'CDN and NL'!$X$73</c15:sqref>
                        </c15:formulaRef>
                      </c:ext>
                    </c:extLst>
                    <c:strCache>
                      <c:ptCount val="1"/>
                      <c:pt idx="0">
                        <c:v>NL Exp PC/CDN EXP PC</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NL'!$X$74:$X$78</c15:sqref>
                        </c15:formulaRef>
                      </c:ext>
                    </c:extLst>
                    <c:numCache>
                      <c:formatCode>0.0%</c:formatCode>
                      <c:ptCount val="5"/>
                      <c:pt idx="0">
                        <c:v>1.2989511210041464</c:v>
                      </c:pt>
                      <c:pt idx="1">
                        <c:v>1.3342427738132208</c:v>
                      </c:pt>
                      <c:pt idx="2">
                        <c:v>1.3639124097209305</c:v>
                      </c:pt>
                      <c:pt idx="3">
                        <c:v>1.3426769876171234</c:v>
                      </c:pt>
                      <c:pt idx="4">
                        <c:v>1.3252957100425675</c:v>
                      </c:pt>
                    </c:numCache>
                  </c:numRef>
                </c:val>
                <c:extLst xmlns:c15="http://schemas.microsoft.com/office/drawing/2012/chart">
                  <c:ext xmlns:c16="http://schemas.microsoft.com/office/drawing/2014/chart" uri="{C3380CC4-5D6E-409C-BE32-E72D297353CC}">
                    <c16:uniqueId val="{00000008-AC18-403A-94C8-58D62F41E3C8}"/>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6518635170603677"/>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All Ten Provinces</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'CDN and NL'!$W$73</c:f>
              <c:strCache>
                <c:ptCount val="1"/>
                <c:pt idx="0">
                  <c:v>NL Rev PC/CDN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NL'!$W$74:$W$78</c:f>
              <c:numCache>
                <c:formatCode>0.0%</c:formatCode>
                <c:ptCount val="5"/>
                <c:pt idx="0">
                  <c:v>1.1572094606939225</c:v>
                </c:pt>
                <c:pt idx="1">
                  <c:v>1.2799225679724007</c:v>
                </c:pt>
                <c:pt idx="2">
                  <c:v>1.3163296208798907</c:v>
                </c:pt>
                <c:pt idx="3">
                  <c:v>1.3359625313909618</c:v>
                </c:pt>
                <c:pt idx="4">
                  <c:v>1.3112335758351781</c:v>
                </c:pt>
              </c:numCache>
            </c:numRef>
          </c:val>
          <c:extLst>
            <c:ext xmlns:c16="http://schemas.microsoft.com/office/drawing/2014/chart" uri="{C3380CC4-5D6E-409C-BE32-E72D297353CC}">
              <c16:uniqueId val="{00000006-51A1-416E-8B25-E07CFA11CE0C}"/>
            </c:ext>
          </c:extLst>
        </c:ser>
        <c:ser>
          <c:idx val="2"/>
          <c:order val="7"/>
          <c:tx>
            <c:strRef>
              <c:f>'CDN and NL'!$X$73</c:f>
              <c:strCache>
                <c:ptCount val="1"/>
                <c:pt idx="0">
                  <c:v>NL Exp PC/CDN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NL'!$X$74:$X$78</c:f>
              <c:numCache>
                <c:formatCode>0.0%</c:formatCode>
                <c:ptCount val="5"/>
                <c:pt idx="0">
                  <c:v>1.2989511210041464</c:v>
                </c:pt>
                <c:pt idx="1">
                  <c:v>1.3342427738132208</c:v>
                </c:pt>
                <c:pt idx="2">
                  <c:v>1.3639124097209305</c:v>
                </c:pt>
                <c:pt idx="3">
                  <c:v>1.3426769876171234</c:v>
                </c:pt>
                <c:pt idx="4">
                  <c:v>1.3252957100425675</c:v>
                </c:pt>
              </c:numCache>
            </c:numRef>
          </c:val>
          <c:extLst>
            <c:ext xmlns:c16="http://schemas.microsoft.com/office/drawing/2014/chart" uri="{C3380CC4-5D6E-409C-BE32-E72D297353CC}">
              <c16:uniqueId val="{00000008-51A1-416E-8B25-E07CFA11CE0C}"/>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'CDN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'CDN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51A1-416E-8B25-E07CFA11CE0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'CDN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51A1-416E-8B25-E07CFA11CE0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'CDN and NL'!$S$73</c15:sqref>
                        </c15:formulaRef>
                      </c:ext>
                    </c:extLst>
                    <c:strCache>
                      <c:ptCount val="1"/>
                      <c:pt idx="0">
                        <c:v>NL Exp/NL Rev PC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0-51A1-416E-8B25-E07CFA11CE0C}"/>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'CDN and NL'!$T$73</c15:sqref>
                        </c15:formulaRef>
                      </c:ext>
                    </c:extLst>
                    <c:strCache>
                      <c:ptCount val="1"/>
                      <c:pt idx="0">
                        <c:v>CDN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NL'!$T$74:$T$78</c15:sqref>
                        </c15:formulaRef>
                      </c:ext>
                    </c:extLst>
                    <c:numCache>
                      <c:formatCode>"$"#,##0.0</c:formatCode>
                      <c:ptCount val="5"/>
                      <c:pt idx="0">
                        <c:v>11799.740365765727</c:v>
                      </c:pt>
                      <c:pt idx="1">
                        <c:v>11561.948669369587</c:v>
                      </c:pt>
                      <c:pt idx="2">
                        <c:v>10947.265441809346</c:v>
                      </c:pt>
                      <c:pt idx="3">
                        <c:v>9629.8699063463991</c:v>
                      </c:pt>
                      <c:pt idx="4">
                        <c:v>8916.8526233578086</c:v>
                      </c:pt>
                    </c:numCache>
                  </c:numRef>
                </c:val>
                <c:extLst xmlns:c15="http://schemas.microsoft.com/office/drawing/2012/chart">
                  <c:ext xmlns:c16="http://schemas.microsoft.com/office/drawing/2014/chart" uri="{C3380CC4-5D6E-409C-BE32-E72D297353CC}">
                    <c16:uniqueId val="{00000001-51A1-416E-8B25-E07CFA11CE0C}"/>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'CDN and NL'!$U$73</c15:sqref>
                        </c15:formulaRef>
                      </c:ext>
                    </c:extLst>
                    <c:strCache>
                      <c:ptCount val="1"/>
                      <c:pt idx="0">
                        <c:v>CDN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NL'!$U$74:$U$78</c15:sqref>
                        </c15:formulaRef>
                      </c:ext>
                    </c:extLst>
                    <c:numCache>
                      <c:formatCode>"$"#,##0.0</c:formatCode>
                      <c:ptCount val="5"/>
                      <c:pt idx="0">
                        <c:v>13222.467487772539</c:v>
                      </c:pt>
                      <c:pt idx="1">
                        <c:v>12066.705567032968</c:v>
                      </c:pt>
                      <c:pt idx="2">
                        <c:v>11412.832179065674</c:v>
                      </c:pt>
                      <c:pt idx="3">
                        <c:v>9872.7548920221634</c:v>
                      </c:pt>
                      <c:pt idx="4">
                        <c:v>9109.2635616311381</c:v>
                      </c:pt>
                    </c:numCache>
                  </c:numRef>
                </c:val>
                <c:extLst xmlns:c15="http://schemas.microsoft.com/office/drawing/2012/chart">
                  <c:ext xmlns:c16="http://schemas.microsoft.com/office/drawing/2014/chart" uri="{C3380CC4-5D6E-409C-BE32-E72D297353CC}">
                    <c16:uniqueId val="{00000004-51A1-416E-8B25-E07CFA11CE0C}"/>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'CDN and NL'!$V$73</c15:sqref>
                        </c15:formulaRef>
                      </c:ext>
                    </c:extLst>
                    <c:strCache>
                      <c:ptCount val="1"/>
                      <c:pt idx="0">
                        <c:v>CDN Exp/CDN Rev PC</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NL'!$V$74:$V$78</c15:sqref>
                        </c15:formulaRef>
                      </c:ext>
                    </c:extLst>
                    <c:numCache>
                      <c:formatCode>0.0%</c:formatCode>
                      <c:ptCount val="5"/>
                      <c:pt idx="0">
                        <c:v>1.1205727480355867</c:v>
                      </c:pt>
                      <c:pt idx="1">
                        <c:v>1.0436567322773715</c:v>
                      </c:pt>
                      <c:pt idx="2">
                        <c:v>1.042528130858895</c:v>
                      </c:pt>
                      <c:pt idx="3">
                        <c:v>1.025222042253727</c:v>
                      </c:pt>
                      <c:pt idx="4">
                        <c:v>1.0215783468002271</c:v>
                      </c:pt>
                    </c:numCache>
                  </c:numRef>
                </c:val>
                <c:extLst xmlns:c15="http://schemas.microsoft.com/office/drawing/2012/chart">
                  <c:ext xmlns:c16="http://schemas.microsoft.com/office/drawing/2014/chart" uri="{C3380CC4-5D6E-409C-BE32-E72D297353CC}">
                    <c16:uniqueId val="{00000005-51A1-416E-8B25-E07CFA11CE0C}"/>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63654855643045"/>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All Ten Provinces</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'CDN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4-74C5-4304-B93B-5A422468962F}"/>
            </c:ext>
          </c:extLst>
        </c:ser>
        <c:ser>
          <c:idx val="6"/>
          <c:order val="5"/>
          <c:tx>
            <c:strRef>
              <c:f>'CDN and NL'!$V$73</c:f>
              <c:strCache>
                <c:ptCount val="1"/>
                <c:pt idx="0">
                  <c:v>CDN Exp/CDN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'CDN and NL'!$P$74:$P$78</c:f>
              <c:strCache>
                <c:ptCount val="5"/>
                <c:pt idx="0">
                  <c:v>2020-21</c:v>
                </c:pt>
                <c:pt idx="1">
                  <c:v>5 year Ave</c:v>
                </c:pt>
                <c:pt idx="2">
                  <c:v>10 year Ave</c:v>
                </c:pt>
                <c:pt idx="3">
                  <c:v>20 year Ave</c:v>
                </c:pt>
                <c:pt idx="4">
                  <c:v>25 year Ave</c:v>
                </c:pt>
              </c:strCache>
            </c:strRef>
          </c:cat>
          <c:val>
            <c:numRef>
              <c:f>'CDN and NL'!$V$74:$V$78</c:f>
              <c:numCache>
                <c:formatCode>0.0%</c:formatCode>
                <c:ptCount val="5"/>
                <c:pt idx="0">
                  <c:v>1.1205727480355867</c:v>
                </c:pt>
                <c:pt idx="1">
                  <c:v>1.0436567322773715</c:v>
                </c:pt>
                <c:pt idx="2">
                  <c:v>1.042528130858895</c:v>
                </c:pt>
                <c:pt idx="3">
                  <c:v>1.025222042253727</c:v>
                </c:pt>
                <c:pt idx="4">
                  <c:v>1.0215783468002271</c:v>
                </c:pt>
              </c:numCache>
            </c:numRef>
          </c:val>
          <c:extLst>
            <c:ext xmlns:c16="http://schemas.microsoft.com/office/drawing/2014/chart" uri="{C3380CC4-5D6E-409C-BE32-E72D297353CC}">
              <c16:uniqueId val="{00000007-74C5-4304-B93B-5A422468962F}"/>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'CDN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'CDN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74C5-4304-B93B-5A422468962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'CDN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74C5-4304-B93B-5A422468962F}"/>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'CDN and NL'!$T$73</c15:sqref>
                        </c15:formulaRef>
                      </c:ext>
                    </c:extLst>
                    <c:strCache>
                      <c:ptCount val="1"/>
                      <c:pt idx="0">
                        <c:v>CDN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NL'!$T$74:$T$78</c15:sqref>
                        </c15:formulaRef>
                      </c:ext>
                    </c:extLst>
                    <c:numCache>
                      <c:formatCode>"$"#,##0.0</c:formatCode>
                      <c:ptCount val="5"/>
                      <c:pt idx="0">
                        <c:v>11799.740365765727</c:v>
                      </c:pt>
                      <c:pt idx="1">
                        <c:v>11561.948669369587</c:v>
                      </c:pt>
                      <c:pt idx="2">
                        <c:v>10947.265441809346</c:v>
                      </c:pt>
                      <c:pt idx="3">
                        <c:v>9629.8699063463991</c:v>
                      </c:pt>
                      <c:pt idx="4">
                        <c:v>8916.8526233578086</c:v>
                      </c:pt>
                    </c:numCache>
                  </c:numRef>
                </c:val>
                <c:extLst xmlns:c15="http://schemas.microsoft.com/office/drawing/2012/chart">
                  <c:ext xmlns:c16="http://schemas.microsoft.com/office/drawing/2014/chart" uri="{C3380CC4-5D6E-409C-BE32-E72D297353CC}">
                    <c16:uniqueId val="{00000005-74C5-4304-B93B-5A422468962F}"/>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'CDN and NL'!$U$73</c15:sqref>
                        </c15:formulaRef>
                      </c:ext>
                    </c:extLst>
                    <c:strCache>
                      <c:ptCount val="1"/>
                      <c:pt idx="0">
                        <c:v>CDN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NL'!$U$74:$U$78</c15:sqref>
                        </c15:formulaRef>
                      </c:ext>
                    </c:extLst>
                    <c:numCache>
                      <c:formatCode>"$"#,##0.0</c:formatCode>
                      <c:ptCount val="5"/>
                      <c:pt idx="0">
                        <c:v>13222.467487772539</c:v>
                      </c:pt>
                      <c:pt idx="1">
                        <c:v>12066.705567032968</c:v>
                      </c:pt>
                      <c:pt idx="2">
                        <c:v>11412.832179065674</c:v>
                      </c:pt>
                      <c:pt idx="3">
                        <c:v>9872.7548920221634</c:v>
                      </c:pt>
                      <c:pt idx="4">
                        <c:v>9109.2635616311381</c:v>
                      </c:pt>
                    </c:numCache>
                  </c:numRef>
                </c:val>
                <c:extLst xmlns:c15="http://schemas.microsoft.com/office/drawing/2012/chart">
                  <c:ext xmlns:c16="http://schemas.microsoft.com/office/drawing/2014/chart" uri="{C3380CC4-5D6E-409C-BE32-E72D297353CC}">
                    <c16:uniqueId val="{00000006-74C5-4304-B93B-5A422468962F}"/>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'CDN and NL'!$W$73</c15:sqref>
                        </c15:formulaRef>
                      </c:ext>
                    </c:extLst>
                    <c:strCache>
                      <c:ptCount val="1"/>
                      <c:pt idx="0">
                        <c:v>NL Rev PC/CDN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NL'!$W$74:$W$78</c15:sqref>
                        </c15:formulaRef>
                      </c:ext>
                    </c:extLst>
                    <c:numCache>
                      <c:formatCode>0.0%</c:formatCode>
                      <c:ptCount val="5"/>
                      <c:pt idx="0">
                        <c:v>1.1572094606939225</c:v>
                      </c:pt>
                      <c:pt idx="1">
                        <c:v>1.2799225679724007</c:v>
                      </c:pt>
                      <c:pt idx="2">
                        <c:v>1.3163296208798907</c:v>
                      </c:pt>
                      <c:pt idx="3">
                        <c:v>1.3359625313909618</c:v>
                      </c:pt>
                      <c:pt idx="4">
                        <c:v>1.3112335758351781</c:v>
                      </c:pt>
                    </c:numCache>
                  </c:numRef>
                </c:val>
                <c:extLst xmlns:c15="http://schemas.microsoft.com/office/drawing/2012/chart">
                  <c:ext xmlns:c16="http://schemas.microsoft.com/office/drawing/2014/chart" uri="{C3380CC4-5D6E-409C-BE32-E72D297353CC}">
                    <c16:uniqueId val="{00000000-74C5-4304-B93B-5A422468962F}"/>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'CDN and NL'!$X$73</c15:sqref>
                        </c15:formulaRef>
                      </c:ext>
                    </c:extLst>
                    <c:strCache>
                      <c:ptCount val="1"/>
                      <c:pt idx="0">
                        <c:v>NL Exp PC/CDN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'CDN and NL'!$P$74:$P$78</c15:sqref>
                        </c15:formulaRef>
                      </c:ext>
                    </c:extLst>
                    <c:strCache>
                      <c:ptCount val="5"/>
                      <c:pt idx="0">
                        <c:v>2020-21</c:v>
                      </c:pt>
                      <c:pt idx="1">
                        <c:v>5 year Ave</c:v>
                      </c:pt>
                      <c:pt idx="2">
                        <c:v>10 year Ave</c:v>
                      </c:pt>
                      <c:pt idx="3">
                        <c:v>20 year Ave</c:v>
                      </c:pt>
                      <c:pt idx="4">
                        <c:v>25 year Ave</c:v>
                      </c:pt>
                    </c:strCache>
                  </c:strRef>
                </c:cat>
                <c:val>
                  <c:numRef>
                    <c:extLst xmlns:c15="http://schemas.microsoft.com/office/drawing/2012/chart">
                      <c:ext xmlns:c15="http://schemas.microsoft.com/office/drawing/2012/chart" uri="{02D57815-91ED-43cb-92C2-25804820EDAC}">
                        <c15:formulaRef>
                          <c15:sqref>'CDN and NL'!$X$74:$X$78</c15:sqref>
                        </c15:formulaRef>
                      </c:ext>
                    </c:extLst>
                    <c:numCache>
                      <c:formatCode>0.0%</c:formatCode>
                      <c:ptCount val="5"/>
                      <c:pt idx="0">
                        <c:v>1.2989511210041464</c:v>
                      </c:pt>
                      <c:pt idx="1">
                        <c:v>1.3342427738132208</c:v>
                      </c:pt>
                      <c:pt idx="2">
                        <c:v>1.3639124097209305</c:v>
                      </c:pt>
                      <c:pt idx="3">
                        <c:v>1.3426769876171234</c:v>
                      </c:pt>
                      <c:pt idx="4">
                        <c:v>1.3252957100425675</c:v>
                      </c:pt>
                    </c:numCache>
                  </c:numRef>
                </c:val>
                <c:extLst xmlns:c15="http://schemas.microsoft.com/office/drawing/2012/chart">
                  <c:ext xmlns:c16="http://schemas.microsoft.com/office/drawing/2014/chart" uri="{C3380CC4-5D6E-409C-BE32-E72D297353CC}">
                    <c16:uniqueId val="{00000001-74C5-4304-B93B-5A422468962F}"/>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4525437445319331"/>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All Provinces</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'CDN and NL'!$BV$18</c:f>
              <c:strCache>
                <c:ptCount val="1"/>
                <c:pt idx="0">
                  <c:v>NL Federal Transfers/GDP</c:v>
                </c:pt>
              </c:strCache>
            </c:strRef>
          </c:tx>
          <c:spPr>
            <a:ln w="28575" cap="rnd">
              <a:solidFill>
                <a:srgbClr val="FF0000"/>
              </a:solidFill>
              <a:round/>
            </a:ln>
            <a:effectLst/>
          </c:spPr>
          <c:marker>
            <c:symbol val="none"/>
          </c:marker>
          <c:dLbls>
            <c:dLbl>
              <c:idx val="30"/>
              <c:layout>
                <c:manualLayout>
                  <c:x val="-1.1111111111111112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A6-4A6A-AB82-679AF91EF67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'CDN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396A-4AEE-A844-00E6FC3BE5D5}"/>
            </c:ext>
          </c:extLst>
        </c:ser>
        <c:ser>
          <c:idx val="1"/>
          <c:order val="1"/>
          <c:tx>
            <c:strRef>
              <c:f>'CDN and NL'!$BW$18</c:f>
              <c:strCache>
                <c:ptCount val="1"/>
                <c:pt idx="0">
                  <c:v>CDN Federal Transfers/GDP</c:v>
                </c:pt>
              </c:strCache>
            </c:strRef>
          </c:tx>
          <c:spPr>
            <a:ln w="28575" cap="rnd">
              <a:solidFill>
                <a:srgbClr val="0070C0"/>
              </a:solidFill>
              <a:round/>
            </a:ln>
            <a:effectLst/>
          </c:spPr>
          <c:marker>
            <c:symbol val="none"/>
          </c:marker>
          <c:dLbls>
            <c:dLbl>
              <c:idx val="30"/>
              <c:layout>
                <c:manualLayout>
                  <c:x val="-8.3333333333334356E-3"/>
                  <c:y val="0.125"/>
                </c:manualLayout>
              </c:layout>
              <c:tx>
                <c:rich>
                  <a:bodyPr/>
                  <a:lstStyle/>
                  <a:p>
                    <a:fld id="{851DAE99-901E-4B0C-92CF-98F0332A05A4}"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9A6-4A6A-AB82-679AF91EF67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'CDN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'CDN and NL'!$BW$19:$BW$49</c:f>
              <c:numCache>
                <c:formatCode>"$"#,##0</c:formatCode>
                <c:ptCount val="31"/>
                <c:pt idx="0">
                  <c:v>916.1002561779992</c:v>
                </c:pt>
                <c:pt idx="1">
                  <c:v>904.97404953707951</c:v>
                </c:pt>
                <c:pt idx="2">
                  <c:v>1007.2054477686016</c:v>
                </c:pt>
                <c:pt idx="3">
                  <c:v>950.17933585365597</c:v>
                </c:pt>
                <c:pt idx="4">
                  <c:v>983.37870685228813</c:v>
                </c:pt>
                <c:pt idx="5">
                  <c:v>976.16609963226404</c:v>
                </c:pt>
                <c:pt idx="6">
                  <c:v>787.36140831713931</c:v>
                </c:pt>
                <c:pt idx="7">
                  <c:v>775.99388753687856</c:v>
                </c:pt>
                <c:pt idx="8">
                  <c:v>859.90900110653649</c:v>
                </c:pt>
                <c:pt idx="9">
                  <c:v>884.99980018508381</c:v>
                </c:pt>
                <c:pt idx="10">
                  <c:v>936.73061462296755</c:v>
                </c:pt>
                <c:pt idx="11">
                  <c:v>1061.8551323255761</c:v>
                </c:pt>
                <c:pt idx="12">
                  <c:v>1077.5795875334497</c:v>
                </c:pt>
                <c:pt idx="13">
                  <c:v>1154.2213135558573</c:v>
                </c:pt>
                <c:pt idx="14">
                  <c:v>1303.7245674258736</c:v>
                </c:pt>
                <c:pt idx="15">
                  <c:v>1403.3799648221777</c:v>
                </c:pt>
                <c:pt idx="16">
                  <c:v>1464.3359321720227</c:v>
                </c:pt>
                <c:pt idx="17">
                  <c:v>1641.9444645952506</c:v>
                </c:pt>
                <c:pt idx="18">
                  <c:v>1720.7944801293208</c:v>
                </c:pt>
                <c:pt idx="19">
                  <c:v>1867.6023125926151</c:v>
                </c:pt>
                <c:pt idx="20">
                  <c:v>2035.7684049945408</c:v>
                </c:pt>
                <c:pt idx="21">
                  <c:v>1933.0366824043729</c:v>
                </c:pt>
                <c:pt idx="22">
                  <c:v>1897.7482104986966</c:v>
                </c:pt>
                <c:pt idx="23">
                  <c:v>1982.6184890580312</c:v>
                </c:pt>
                <c:pt idx="24">
                  <c:v>1912.1379087940722</c:v>
                </c:pt>
                <c:pt idx="25">
                  <c:v>1984.3815668536186</c:v>
                </c:pt>
                <c:pt idx="26">
                  <c:v>2109.1940555418269</c:v>
                </c:pt>
                <c:pt idx="27">
                  <c:v>2167.5039470187153</c:v>
                </c:pt>
                <c:pt idx="28">
                  <c:v>2191.1588126732795</c:v>
                </c:pt>
                <c:pt idx="29">
                  <c:v>2360.5139629497125</c:v>
                </c:pt>
                <c:pt idx="30">
                  <c:v>2764.5806062049905</c:v>
                </c:pt>
              </c:numCache>
            </c:numRef>
          </c:val>
          <c:smooth val="0"/>
          <c:extLst>
            <c:ext xmlns:c16="http://schemas.microsoft.com/office/drawing/2014/chart" uri="{C3380CC4-5D6E-409C-BE32-E72D297353CC}">
              <c16:uniqueId val="{00000001-396A-4AEE-A844-00E6FC3BE5D5}"/>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ROC (ALL Provinces Excluding NL)</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'ROC and NL'!$N$18</c:f>
              <c:strCache>
                <c:ptCount val="1"/>
                <c:pt idx="0">
                  <c:v>ROC Rev PC</c:v>
                </c:pt>
              </c:strCache>
            </c:strRef>
          </c:tx>
          <c:spPr>
            <a:ln w="28575" cap="rnd">
              <a:solidFill>
                <a:srgbClr val="0070C0"/>
              </a:solidFill>
              <a:round/>
            </a:ln>
            <a:effectLst/>
          </c:spPr>
          <c:marker>
            <c:symbol val="none"/>
          </c:marker>
          <c:dLbls>
            <c:dLbl>
              <c:idx val="26"/>
              <c:layout>
                <c:manualLayout>
                  <c:x val="-1.9089544758608658E-16"/>
                  <c:y val="4.6168051708217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1B-4CF7-889A-641933D828A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NL'!$N$23:$N$49</c:f>
              <c:numCache>
                <c:formatCode>"$"#,##0.0</c:formatCode>
                <c:ptCount val="27"/>
                <c:pt idx="0">
                  <c:v>5191.8103746469305</c:v>
                </c:pt>
                <c:pt idx="1">
                  <c:v>5347.7047085099539</c:v>
                </c:pt>
                <c:pt idx="2">
                  <c:v>5291.8450483931483</c:v>
                </c:pt>
                <c:pt idx="3">
                  <c:v>5638.3551311707097</c:v>
                </c:pt>
                <c:pt idx="4">
                  <c:v>5991.5079124217409</c:v>
                </c:pt>
                <c:pt idx="5">
                  <c:v>6434.2241581494545</c:v>
                </c:pt>
                <c:pt idx="6">
                  <c:v>6852.2808955814253</c:v>
                </c:pt>
                <c:pt idx="7">
                  <c:v>6626.6057628610861</c:v>
                </c:pt>
                <c:pt idx="8">
                  <c:v>6744.7410674485154</c:v>
                </c:pt>
                <c:pt idx="9">
                  <c:v>6959.6157397175166</c:v>
                </c:pt>
                <c:pt idx="10">
                  <c:v>7661.5847893149521</c:v>
                </c:pt>
                <c:pt idx="11">
                  <c:v>8415.6195875013964</c:v>
                </c:pt>
                <c:pt idx="12">
                  <c:v>8959.5724558626443</c:v>
                </c:pt>
                <c:pt idx="13">
                  <c:v>9370.7796861280003</c:v>
                </c:pt>
                <c:pt idx="14">
                  <c:v>9156.4097235631816</c:v>
                </c:pt>
                <c:pt idx="15">
                  <c:v>9107.3659245167328</c:v>
                </c:pt>
                <c:pt idx="16">
                  <c:v>9620.6858578617012</c:v>
                </c:pt>
                <c:pt idx="17">
                  <c:v>9906.1274464136168</c:v>
                </c:pt>
                <c:pt idx="18">
                  <c:v>9965.956904503746</c:v>
                </c:pt>
                <c:pt idx="19">
                  <c:v>10341.247997724451</c:v>
                </c:pt>
                <c:pt idx="20">
                  <c:v>10507.719801407909</c:v>
                </c:pt>
                <c:pt idx="21">
                  <c:v>10665.020026523927</c:v>
                </c:pt>
                <c:pt idx="22">
                  <c:v>10888.523241106363</c:v>
                </c:pt>
                <c:pt idx="23">
                  <c:v>11392.303978022697</c:v>
                </c:pt>
                <c:pt idx="24">
                  <c:v>11779.763889276768</c:v>
                </c:pt>
                <c:pt idx="25">
                  <c:v>11741.519622699698</c:v>
                </c:pt>
                <c:pt idx="26">
                  <c:v>11773.814078054118</c:v>
                </c:pt>
              </c:numCache>
            </c:numRef>
          </c:val>
          <c:smooth val="0"/>
          <c:extLst>
            <c:ext xmlns:c16="http://schemas.microsoft.com/office/drawing/2014/chart" uri="{C3380CC4-5D6E-409C-BE32-E72D297353CC}">
              <c16:uniqueId val="{00000000-A345-420D-9CB6-D8B36C7E6F8E}"/>
            </c:ext>
          </c:extLst>
        </c:ser>
        <c:ser>
          <c:idx val="3"/>
          <c:order val="1"/>
          <c:tx>
            <c:strRef>
              <c:f>'ROC and NL'!$O$18</c:f>
              <c:strCache>
                <c:ptCount val="1"/>
                <c:pt idx="0">
                  <c:v>ROC Expend PC</c:v>
                </c:pt>
              </c:strCache>
            </c:strRef>
          </c:tx>
          <c:spPr>
            <a:ln w="28575" cap="rnd">
              <a:solidFill>
                <a:srgbClr val="00B050"/>
              </a:solidFill>
              <a:prstDash val="sysDash"/>
              <a:round/>
            </a:ln>
            <a:effectLst/>
          </c:spPr>
          <c:marker>
            <c:symbol val="none"/>
          </c:marker>
          <c:dLbls>
            <c:dLbl>
              <c:idx val="26"/>
              <c:layout>
                <c:manualLayout>
                  <c:x val="-5.2062996225432775E-3"/>
                  <c:y val="-2.3084025854108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B-4CF7-889A-641933D828A5}"/>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NL'!$O$23:$O$49</c:f>
              <c:numCache>
                <c:formatCode>"$"#,##0.0</c:formatCode>
                <c:ptCount val="27"/>
                <c:pt idx="0">
                  <c:v>5750.9671910389015</c:v>
                </c:pt>
                <c:pt idx="1">
                  <c:v>5743.3016940880998</c:v>
                </c:pt>
                <c:pt idx="2">
                  <c:v>5546.3171193645376</c:v>
                </c:pt>
                <c:pt idx="3">
                  <c:v>5755.7445753107304</c:v>
                </c:pt>
                <c:pt idx="4">
                  <c:v>6051.6502345800263</c:v>
                </c:pt>
                <c:pt idx="5">
                  <c:v>6325.2268238116094</c:v>
                </c:pt>
                <c:pt idx="6">
                  <c:v>6455.4374935856076</c:v>
                </c:pt>
                <c:pt idx="7">
                  <c:v>6701.5544281662806</c:v>
                </c:pt>
                <c:pt idx="8">
                  <c:v>6787.2831818198683</c:v>
                </c:pt>
                <c:pt idx="9">
                  <c:v>7132.1234578821977</c:v>
                </c:pt>
                <c:pt idx="10">
                  <c:v>7451.2093919061026</c:v>
                </c:pt>
                <c:pt idx="11">
                  <c:v>7979.133595447026</c:v>
                </c:pt>
                <c:pt idx="12">
                  <c:v>8385.6911227070705</c:v>
                </c:pt>
                <c:pt idx="13">
                  <c:v>9052.1988042537632</c:v>
                </c:pt>
                <c:pt idx="14">
                  <c:v>9214.6844684744319</c:v>
                </c:pt>
                <c:pt idx="15">
                  <c:v>9897.1990822111165</c:v>
                </c:pt>
                <c:pt idx="16">
                  <c:v>10289.429051085377</c:v>
                </c:pt>
                <c:pt idx="17">
                  <c:v>10472.528770812711</c:v>
                </c:pt>
                <c:pt idx="18">
                  <c:v>10514.501900571733</c:v>
                </c:pt>
                <c:pt idx="19">
                  <c:v>10760.151889831104</c:v>
                </c:pt>
                <c:pt idx="20">
                  <c:v>10774.398928111958</c:v>
                </c:pt>
                <c:pt idx="21">
                  <c:v>10949.46331291844</c:v>
                </c:pt>
                <c:pt idx="22">
                  <c:v>11115.011956252887</c:v>
                </c:pt>
                <c:pt idx="23">
                  <c:v>11590.446923843396</c:v>
                </c:pt>
                <c:pt idx="24">
                  <c:v>11914.524956845064</c:v>
                </c:pt>
                <c:pt idx="25">
                  <c:v>12256.631862209309</c:v>
                </c:pt>
                <c:pt idx="26">
                  <c:v>13167.221352689001</c:v>
                </c:pt>
              </c:numCache>
            </c:numRef>
          </c:val>
          <c:smooth val="0"/>
          <c:extLst>
            <c:ext xmlns:c16="http://schemas.microsoft.com/office/drawing/2014/chart" uri="{C3380CC4-5D6E-409C-BE32-E72D297353CC}">
              <c16:uniqueId val="{00000001-A345-420D-9CB6-D8B36C7E6F8E}"/>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ROC (All Provinces Excluding NL)</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'ROC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3.693444136657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E4-4F94-8058-8EDE3C8B30B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71C4-4324-8C32-4BBA9C26845F}"/>
            </c:ext>
          </c:extLst>
        </c:ser>
        <c:ser>
          <c:idx val="3"/>
          <c:order val="1"/>
          <c:tx>
            <c:strRef>
              <c:f>'ROC and NL'!$O$18</c:f>
              <c:strCache>
                <c:ptCount val="1"/>
                <c:pt idx="0">
                  <c:v>ROC Expend PC</c:v>
                </c:pt>
              </c:strCache>
            </c:strRef>
          </c:tx>
          <c:spPr>
            <a:ln w="28575" cap="rnd">
              <a:solidFill>
                <a:srgbClr val="0070C0"/>
              </a:solidFill>
              <a:prstDash val="sysDash"/>
              <a:round/>
            </a:ln>
            <a:effectLst/>
          </c:spPr>
          <c:marker>
            <c:symbol val="none"/>
          </c:marker>
          <c:dLbls>
            <c:dLbl>
              <c:idx val="26"/>
              <c:layout>
                <c:manualLayout>
                  <c:x val="0"/>
                  <c:y val="5.5401662049861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E4-4F94-8058-8EDE3C8B30B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NL'!$O$23:$O$49</c:f>
              <c:numCache>
                <c:formatCode>"$"#,##0.0</c:formatCode>
                <c:ptCount val="27"/>
                <c:pt idx="0">
                  <c:v>5750.9671910389015</c:v>
                </c:pt>
                <c:pt idx="1">
                  <c:v>5743.3016940880998</c:v>
                </c:pt>
                <c:pt idx="2">
                  <c:v>5546.3171193645376</c:v>
                </c:pt>
                <c:pt idx="3">
                  <c:v>5755.7445753107304</c:v>
                </c:pt>
                <c:pt idx="4">
                  <c:v>6051.6502345800263</c:v>
                </c:pt>
                <c:pt idx="5">
                  <c:v>6325.2268238116094</c:v>
                </c:pt>
                <c:pt idx="6">
                  <c:v>6455.4374935856076</c:v>
                </c:pt>
                <c:pt idx="7">
                  <c:v>6701.5544281662806</c:v>
                </c:pt>
                <c:pt idx="8">
                  <c:v>6787.2831818198683</c:v>
                </c:pt>
                <c:pt idx="9">
                  <c:v>7132.1234578821977</c:v>
                </c:pt>
                <c:pt idx="10">
                  <c:v>7451.2093919061026</c:v>
                </c:pt>
                <c:pt idx="11">
                  <c:v>7979.133595447026</c:v>
                </c:pt>
                <c:pt idx="12">
                  <c:v>8385.6911227070705</c:v>
                </c:pt>
                <c:pt idx="13">
                  <c:v>9052.1988042537632</c:v>
                </c:pt>
                <c:pt idx="14">
                  <c:v>9214.6844684744319</c:v>
                </c:pt>
                <c:pt idx="15">
                  <c:v>9897.1990822111165</c:v>
                </c:pt>
                <c:pt idx="16">
                  <c:v>10289.429051085377</c:v>
                </c:pt>
                <c:pt idx="17">
                  <c:v>10472.528770812711</c:v>
                </c:pt>
                <c:pt idx="18">
                  <c:v>10514.501900571733</c:v>
                </c:pt>
                <c:pt idx="19">
                  <c:v>10760.151889831104</c:v>
                </c:pt>
                <c:pt idx="20">
                  <c:v>10774.398928111958</c:v>
                </c:pt>
                <c:pt idx="21">
                  <c:v>10949.46331291844</c:v>
                </c:pt>
                <c:pt idx="22">
                  <c:v>11115.011956252887</c:v>
                </c:pt>
                <c:pt idx="23">
                  <c:v>11590.446923843396</c:v>
                </c:pt>
                <c:pt idx="24">
                  <c:v>11914.524956845064</c:v>
                </c:pt>
                <c:pt idx="25">
                  <c:v>12256.631862209309</c:v>
                </c:pt>
                <c:pt idx="26">
                  <c:v>13167.221352689001</c:v>
                </c:pt>
              </c:numCache>
            </c:numRef>
          </c:val>
          <c:smooth val="0"/>
          <c:extLst>
            <c:ext xmlns:c16="http://schemas.microsoft.com/office/drawing/2014/chart" uri="{C3380CC4-5D6E-409C-BE32-E72D297353CC}">
              <c16:uniqueId val="{00000001-71C4-4324-8C32-4BBA9C26845F}"/>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ROC (All Provinces Excluding NL)</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'ROC and NL'!$L$18</c:f>
              <c:strCache>
                <c:ptCount val="1"/>
                <c:pt idx="0">
                  <c:v>NL Rev PC</c:v>
                </c:pt>
              </c:strCache>
            </c:strRef>
          </c:tx>
          <c:spPr>
            <a:ln w="28575" cap="rnd">
              <a:solidFill>
                <a:srgbClr val="FF0000"/>
              </a:solidFill>
              <a:round/>
            </a:ln>
            <a:effectLst/>
          </c:spPr>
          <c:marker>
            <c:symbol val="none"/>
          </c:marker>
          <c:dLbls>
            <c:dLbl>
              <c:idx val="26"/>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58-49E1-A8DC-035E5F06D4D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A1F2-4CAE-B9F2-E070F38219EA}"/>
            </c:ext>
          </c:extLst>
        </c:ser>
        <c:ser>
          <c:idx val="1"/>
          <c:order val="1"/>
          <c:tx>
            <c:strRef>
              <c:f>'ROC and NL'!$N$18</c:f>
              <c:strCache>
                <c:ptCount val="1"/>
                <c:pt idx="0">
                  <c:v>ROC Rev PC</c:v>
                </c:pt>
              </c:strCache>
            </c:strRef>
          </c:tx>
          <c:spPr>
            <a:ln w="28575" cap="rnd">
              <a:solidFill>
                <a:srgbClr val="0070C0"/>
              </a:solidFill>
              <a:round/>
            </a:ln>
            <a:effectLst/>
          </c:spPr>
          <c:marker>
            <c:symbol val="none"/>
          </c:marker>
          <c:dLbls>
            <c:dLbl>
              <c:idx val="26"/>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58-49E1-A8DC-035E5F06D4D1}"/>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NL'!$N$23:$N$49</c:f>
              <c:numCache>
                <c:formatCode>"$"#,##0.0</c:formatCode>
                <c:ptCount val="27"/>
                <c:pt idx="0">
                  <c:v>5191.8103746469305</c:v>
                </c:pt>
                <c:pt idx="1">
                  <c:v>5347.7047085099539</c:v>
                </c:pt>
                <c:pt idx="2">
                  <c:v>5291.8450483931483</c:v>
                </c:pt>
                <c:pt idx="3">
                  <c:v>5638.3551311707097</c:v>
                </c:pt>
                <c:pt idx="4">
                  <c:v>5991.5079124217409</c:v>
                </c:pt>
                <c:pt idx="5">
                  <c:v>6434.2241581494545</c:v>
                </c:pt>
                <c:pt idx="6">
                  <c:v>6852.2808955814253</c:v>
                </c:pt>
                <c:pt idx="7">
                  <c:v>6626.6057628610861</c:v>
                </c:pt>
                <c:pt idx="8">
                  <c:v>6744.7410674485154</c:v>
                </c:pt>
                <c:pt idx="9">
                  <c:v>6959.6157397175166</c:v>
                </c:pt>
                <c:pt idx="10">
                  <c:v>7661.5847893149521</c:v>
                </c:pt>
                <c:pt idx="11">
                  <c:v>8415.6195875013964</c:v>
                </c:pt>
                <c:pt idx="12">
                  <c:v>8959.5724558626443</c:v>
                </c:pt>
                <c:pt idx="13">
                  <c:v>9370.7796861280003</c:v>
                </c:pt>
                <c:pt idx="14">
                  <c:v>9156.4097235631816</c:v>
                </c:pt>
                <c:pt idx="15">
                  <c:v>9107.3659245167328</c:v>
                </c:pt>
                <c:pt idx="16">
                  <c:v>9620.6858578617012</c:v>
                </c:pt>
                <c:pt idx="17">
                  <c:v>9906.1274464136168</c:v>
                </c:pt>
                <c:pt idx="18">
                  <c:v>9965.956904503746</c:v>
                </c:pt>
                <c:pt idx="19">
                  <c:v>10341.247997724451</c:v>
                </c:pt>
                <c:pt idx="20">
                  <c:v>10507.719801407909</c:v>
                </c:pt>
                <c:pt idx="21">
                  <c:v>10665.020026523927</c:v>
                </c:pt>
                <c:pt idx="22">
                  <c:v>10888.523241106363</c:v>
                </c:pt>
                <c:pt idx="23">
                  <c:v>11392.303978022697</c:v>
                </c:pt>
                <c:pt idx="24">
                  <c:v>11779.763889276768</c:v>
                </c:pt>
                <c:pt idx="25">
                  <c:v>11741.519622699698</c:v>
                </c:pt>
                <c:pt idx="26">
                  <c:v>11773.814078054118</c:v>
                </c:pt>
              </c:numCache>
            </c:numRef>
          </c:val>
          <c:smooth val="0"/>
          <c:extLst>
            <c:ext xmlns:c16="http://schemas.microsoft.com/office/drawing/2014/chart" uri="{C3380CC4-5D6E-409C-BE32-E72D297353CC}">
              <c16:uniqueId val="{00000001-A1F2-4CAE-B9F2-E070F38219EA}"/>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a:t>
            </a:r>
            <a:r>
              <a:rPr lang="en-US"/>
              <a:t>: Ten-Year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84721102775537"/>
          <c:y val="0.14685185185185184"/>
          <c:w val="0.84059726786120226"/>
          <c:h val="0.60619568387284928"/>
        </c:manualLayout>
      </c:layout>
      <c:barChart>
        <c:barDir val="col"/>
        <c:grouping val="clustered"/>
        <c:varyColors val="0"/>
        <c:ser>
          <c:idx val="0"/>
          <c:order val="0"/>
          <c:tx>
            <c:strRef>
              <c:f>summary!$N$12</c:f>
              <c:strCache>
                <c:ptCount val="1"/>
                <c:pt idx="0">
                  <c:v>Total Expenditure Per Capita (10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AEC6-440D-A295-7841509A693F}"/>
              </c:ext>
            </c:extLst>
          </c:dPt>
          <c:dPt>
            <c:idx val="10"/>
            <c:invertIfNegative val="0"/>
            <c:bubble3D val="0"/>
            <c:spPr>
              <a:solidFill>
                <a:srgbClr val="FF0000"/>
              </a:solidFill>
              <a:ln>
                <a:noFill/>
              </a:ln>
              <a:effectLst/>
            </c:spPr>
            <c:extLst>
              <c:ext xmlns:c16="http://schemas.microsoft.com/office/drawing/2014/chart" uri="{C3380CC4-5D6E-409C-BE32-E72D297353CC}">
                <c16:uniqueId val="{00000006-AEC6-440D-A295-7841509A693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summary!$O$11:$Y$11</c:f>
              <c:strCache>
                <c:ptCount val="11"/>
                <c:pt idx="0">
                  <c:v>BC</c:v>
                </c:pt>
                <c:pt idx="1">
                  <c:v>ON</c:v>
                </c:pt>
                <c:pt idx="2">
                  <c:v>NS</c:v>
                </c:pt>
                <c:pt idx="3">
                  <c:v>ROC</c:v>
                </c:pt>
                <c:pt idx="4">
                  <c:v>NB</c:v>
                </c:pt>
                <c:pt idx="5">
                  <c:v>QU</c:v>
                </c:pt>
                <c:pt idx="6">
                  <c:v>MN</c:v>
                </c:pt>
                <c:pt idx="7">
                  <c:v>AB</c:v>
                </c:pt>
                <c:pt idx="8">
                  <c:v>PE</c:v>
                </c:pt>
                <c:pt idx="9">
                  <c:v>SK</c:v>
                </c:pt>
                <c:pt idx="10">
                  <c:v>NL</c:v>
                </c:pt>
              </c:strCache>
            </c:strRef>
          </c:cat>
          <c:val>
            <c:numRef>
              <c:f>summary!$O$12:$Y$12</c:f>
              <c:numCache>
                <c:formatCode>"$"#,##0</c:formatCode>
                <c:ptCount val="11"/>
                <c:pt idx="0">
                  <c:v>10462.930733541052</c:v>
                </c:pt>
                <c:pt idx="1">
                  <c:v>10654.588027411981</c:v>
                </c:pt>
                <c:pt idx="2">
                  <c:v>10842.559030310167</c:v>
                </c:pt>
                <c:pt idx="3">
                  <c:v>11351.48818540856</c:v>
                </c:pt>
                <c:pt idx="4">
                  <c:v>11823.280413962377</c:v>
                </c:pt>
                <c:pt idx="5">
                  <c:v>12136.898018545975</c:v>
                </c:pt>
                <c:pt idx="6">
                  <c:v>12309.055006634457</c:v>
                </c:pt>
                <c:pt idx="7">
                  <c:v>12407.047508479336</c:v>
                </c:pt>
                <c:pt idx="8">
                  <c:v>12639.507326251</c:v>
                </c:pt>
                <c:pt idx="9">
                  <c:v>12882.460606697732</c:v>
                </c:pt>
                <c:pt idx="10">
                  <c:v>15536.199666990588</c:v>
                </c:pt>
              </c:numCache>
            </c:numRef>
          </c:val>
          <c:extLst>
            <c:ext xmlns:c16="http://schemas.microsoft.com/office/drawing/2014/chart" uri="{C3380CC4-5D6E-409C-BE32-E72D297353CC}">
              <c16:uniqueId val="{00000004-AEC6-440D-A295-7841509A693F}"/>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'ROC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56-4894-BA35-A7C4401A43EF}"/>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EEC4-4960-BBB9-E3501CC3F4DB}"/>
            </c:ext>
          </c:extLst>
        </c:ser>
        <c:ser>
          <c:idx val="2"/>
          <c:order val="1"/>
          <c:tx>
            <c:strRef>
              <c:f>'ROC and NL'!$M$18</c:f>
              <c:strCache>
                <c:ptCount val="1"/>
                <c:pt idx="0">
                  <c:v>NL Expend PC</c:v>
                </c:pt>
              </c:strCache>
            </c:strRef>
          </c:tx>
          <c:spPr>
            <a:ln w="28575" cap="rnd">
              <a:solidFill>
                <a:srgbClr val="00B05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56-4894-BA35-A7C4401A43EF}"/>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EEC4-4960-BBB9-E3501CC3F4DB}"/>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ROC (All Provinces Excluding NL)</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'ROC and NL'!$G$18</c:f>
              <c:strCache>
                <c:ptCount val="1"/>
                <c:pt idx="0">
                  <c:v>NL Net Debt PC</c:v>
                </c:pt>
              </c:strCache>
            </c:strRef>
          </c:tx>
          <c:spPr>
            <a:ln w="28575" cap="rnd">
              <a:solidFill>
                <a:srgbClr val="FF0000"/>
              </a:solidFill>
              <a:round/>
            </a:ln>
            <a:effectLst/>
          </c:spPr>
          <c:marker>
            <c:symbol val="none"/>
          </c:marker>
          <c:dLbls>
            <c:dLbl>
              <c:idx val="26"/>
              <c:layout>
                <c:manualLayout>
                  <c:x val="0"/>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C-4BC6-A7CD-904655681BF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EC26-4B3E-9D23-58EAD8A0C7A8}"/>
            </c:ext>
          </c:extLst>
        </c:ser>
        <c:ser>
          <c:idx val="1"/>
          <c:order val="1"/>
          <c:tx>
            <c:strRef>
              <c:f>'ROC and NL'!$Y$18</c:f>
              <c:strCache>
                <c:ptCount val="1"/>
                <c:pt idx="0">
                  <c:v>ROC Net Debt PC</c:v>
                </c:pt>
              </c:strCache>
            </c:strRef>
          </c:tx>
          <c:spPr>
            <a:ln w="28575" cap="rnd">
              <a:solidFill>
                <a:srgbClr val="0070C0"/>
              </a:solidFill>
              <a:round/>
            </a:ln>
            <a:effectLst/>
          </c:spPr>
          <c:marker>
            <c:symbol val="none"/>
          </c:marker>
          <c:dLbls>
            <c:dLbl>
              <c:idx val="26"/>
              <c:layout>
                <c:manualLayout>
                  <c:x val="0"/>
                  <c:y val="8.3333333333333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C-4BC6-A7CD-904655681BF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NL'!$Y$23:$Y$49</c:f>
              <c:numCache>
                <c:formatCode>"$"#,##0.0</c:formatCode>
                <c:ptCount val="27"/>
                <c:pt idx="0">
                  <c:v>7254.5269708008691</c:v>
                </c:pt>
                <c:pt idx="1">
                  <c:v>7663.1064630001847</c:v>
                </c:pt>
                <c:pt idx="2">
                  <c:v>7817.2985766684769</c:v>
                </c:pt>
                <c:pt idx="3">
                  <c:v>8722.7907585012999</c:v>
                </c:pt>
                <c:pt idx="4">
                  <c:v>9022.1569897705758</c:v>
                </c:pt>
                <c:pt idx="5">
                  <c:v>9627.6313571571445</c:v>
                </c:pt>
                <c:pt idx="6">
                  <c:v>9265.4654765546347</c:v>
                </c:pt>
                <c:pt idx="7">
                  <c:v>9365.1855591690019</c:v>
                </c:pt>
                <c:pt idx="8">
                  <c:v>9433.987618355628</c:v>
                </c:pt>
                <c:pt idx="9">
                  <c:v>9596.7138709816354</c:v>
                </c:pt>
                <c:pt idx="10">
                  <c:v>9341.9783110134231</c:v>
                </c:pt>
                <c:pt idx="11">
                  <c:v>9488.6117787986441</c:v>
                </c:pt>
                <c:pt idx="12">
                  <c:v>9694.6216176801026</c:v>
                </c:pt>
                <c:pt idx="13">
                  <c:v>9622.2794043164249</c:v>
                </c:pt>
                <c:pt idx="14">
                  <c:v>10259.806442121137</c:v>
                </c:pt>
                <c:pt idx="15">
                  <c:v>11690.775093333474</c:v>
                </c:pt>
                <c:pt idx="16">
                  <c:v>12829.342886230477</c:v>
                </c:pt>
                <c:pt idx="17">
                  <c:v>13968.928762457779</c:v>
                </c:pt>
                <c:pt idx="18">
                  <c:v>14998.126693211581</c:v>
                </c:pt>
                <c:pt idx="19">
                  <c:v>15536.602689475003</c:v>
                </c:pt>
                <c:pt idx="20">
                  <c:v>16098.253862666521</c:v>
                </c:pt>
                <c:pt idx="21">
                  <c:v>16709.082073861664</c:v>
                </c:pt>
                <c:pt idx="22">
                  <c:v>17046.178992839952</c:v>
                </c:pt>
                <c:pt idx="23">
                  <c:v>17430.568104295347</c:v>
                </c:pt>
                <c:pt idx="24">
                  <c:v>17817.926717192429</c:v>
                </c:pt>
                <c:pt idx="25">
                  <c:v>18379.40384501858</c:v>
                </c:pt>
                <c:pt idx="26">
                  <c:v>20738.378810966286</c:v>
                </c:pt>
              </c:numCache>
            </c:numRef>
          </c:val>
          <c:smooth val="0"/>
          <c:extLst>
            <c:ext xmlns:c16="http://schemas.microsoft.com/office/drawing/2014/chart" uri="{C3380CC4-5D6E-409C-BE32-E72D297353CC}">
              <c16:uniqueId val="{00000001-EC26-4B3E-9D23-58EAD8A0C7A8}"/>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ROC (All Provinces Excluding NL)</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'ROC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00-4EC4-880E-C6DF70D9A336}"/>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121A-45B3-99CD-DF8787AF7DC8}"/>
            </c:ext>
          </c:extLst>
        </c:ser>
        <c:ser>
          <c:idx val="1"/>
          <c:order val="1"/>
          <c:tx>
            <c:strRef>
              <c:f>'ROC and NL'!$X$18</c:f>
              <c:strCache>
                <c:ptCount val="1"/>
                <c:pt idx="0">
                  <c:v>ROC Deficit PC</c:v>
                </c:pt>
              </c:strCache>
            </c:strRef>
          </c:tx>
          <c:spPr>
            <a:ln w="28575" cap="rnd">
              <a:solidFill>
                <a:srgbClr val="0070C0"/>
              </a:solidFill>
              <a:round/>
            </a:ln>
            <a:effectLst/>
          </c:spPr>
          <c:marker>
            <c:symbol val="none"/>
          </c:marker>
          <c:dLbls>
            <c:dLbl>
              <c:idx val="26"/>
              <c:layout>
                <c:manualLayout>
                  <c:x val="-5.845511482254697E-2"/>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00-4EC4-880E-C6DF70D9A336}"/>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NL'!$X$23:$X$49</c:f>
              <c:numCache>
                <c:formatCode>"$"#,##0.0</c:formatCode>
                <c:ptCount val="27"/>
                <c:pt idx="0">
                  <c:v>-559.13563857198233</c:v>
                </c:pt>
                <c:pt idx="1">
                  <c:v>-395.5969855781442</c:v>
                </c:pt>
                <c:pt idx="2">
                  <c:v>-245.35275499838136</c:v>
                </c:pt>
                <c:pt idx="3">
                  <c:v>-120.80757783833877</c:v>
                </c:pt>
                <c:pt idx="4">
                  <c:v>-66.432855690038508</c:v>
                </c:pt>
                <c:pt idx="5">
                  <c:v>102.79346318207828</c:v>
                </c:pt>
                <c:pt idx="6">
                  <c:v>395.11429969139397</c:v>
                </c:pt>
                <c:pt idx="7">
                  <c:v>-43.135173592490943</c:v>
                </c:pt>
                <c:pt idx="8">
                  <c:v>-48.764428437662481</c:v>
                </c:pt>
                <c:pt idx="9">
                  <c:v>-181.53405728011643</c:v>
                </c:pt>
                <c:pt idx="10">
                  <c:v>223.37195450272586</c:v>
                </c:pt>
                <c:pt idx="11">
                  <c:v>415.48822496451101</c:v>
                </c:pt>
                <c:pt idx="12">
                  <c:v>569.71905565747397</c:v>
                </c:pt>
                <c:pt idx="13">
                  <c:v>309.64536796683819</c:v>
                </c:pt>
                <c:pt idx="14">
                  <c:v>-56.313113201474884</c:v>
                </c:pt>
                <c:pt idx="15">
                  <c:v>-791.56030685198562</c:v>
                </c:pt>
                <c:pt idx="16">
                  <c:v>-672.48883984588906</c:v>
                </c:pt>
                <c:pt idx="17">
                  <c:v>-618.47130027541607</c:v>
                </c:pt>
                <c:pt idx="18">
                  <c:v>-553.00120176831615</c:v>
                </c:pt>
                <c:pt idx="19">
                  <c:v>-421.80164607493725</c:v>
                </c:pt>
                <c:pt idx="20">
                  <c:v>-268.28416142281276</c:v>
                </c:pt>
                <c:pt idx="21">
                  <c:v>-287.42746284153225</c:v>
                </c:pt>
                <c:pt idx="22">
                  <c:v>-226.48871514652535</c:v>
                </c:pt>
                <c:pt idx="23">
                  <c:v>-196.75630217749361</c:v>
                </c:pt>
                <c:pt idx="24">
                  <c:v>-123.55716452390651</c:v>
                </c:pt>
                <c:pt idx="25">
                  <c:v>-508.91650781927586</c:v>
                </c:pt>
                <c:pt idx="26">
                  <c:v>-1595.0680053085173</c:v>
                </c:pt>
              </c:numCache>
            </c:numRef>
          </c:val>
          <c:smooth val="0"/>
          <c:extLst>
            <c:ext xmlns:c16="http://schemas.microsoft.com/office/drawing/2014/chart" uri="{C3380CC4-5D6E-409C-BE32-E72D297353CC}">
              <c16:uniqueId val="{00000001-121A-45B3-99CD-DF8787AF7DC8}"/>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ROC (All Provinces Excluding NL)</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'ROC and NL'!$D$18</c:f>
              <c:strCache>
                <c:ptCount val="1"/>
                <c:pt idx="0">
                  <c:v>NL Debt Charge PC</c:v>
                </c:pt>
              </c:strCache>
            </c:strRef>
          </c:tx>
          <c:spPr>
            <a:ln w="28575" cap="rnd">
              <a:solidFill>
                <a:srgbClr val="FF0000"/>
              </a:solidFill>
              <a:round/>
            </a:ln>
            <a:effectLst/>
          </c:spPr>
          <c:marker>
            <c:symbol val="none"/>
          </c:marker>
          <c:dLbls>
            <c:dLbl>
              <c:idx val="26"/>
              <c:layout>
                <c:manualLayout>
                  <c:x val="-5.2205690420255805E-3"/>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7-4EC3-800A-0C5C3C223ED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A494-4366-A409-7094D02644C3}"/>
            </c:ext>
          </c:extLst>
        </c:ser>
        <c:ser>
          <c:idx val="1"/>
          <c:order val="1"/>
          <c:tx>
            <c:strRef>
              <c:f>'ROC and NL'!$V$18</c:f>
              <c:strCache>
                <c:ptCount val="1"/>
                <c:pt idx="0">
                  <c:v>ROC Debt Charge PC</c:v>
                </c:pt>
              </c:strCache>
            </c:strRef>
          </c:tx>
          <c:spPr>
            <a:ln w="28575" cap="rnd">
              <a:solidFill>
                <a:srgbClr val="0070C0"/>
              </a:solidFill>
              <a:round/>
            </a:ln>
            <a:effectLst/>
          </c:spPr>
          <c:marker>
            <c:symbol val="none"/>
          </c:marker>
          <c:dLbls>
            <c:dLbl>
              <c:idx val="26"/>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67-4EC3-800A-0C5C3C223ED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NL'!$V$23:$V$49</c:f>
              <c:numCache>
                <c:formatCode>"$"#,##0.0</c:formatCode>
                <c:ptCount val="27"/>
                <c:pt idx="0">
                  <c:v>705.91974425099829</c:v>
                </c:pt>
                <c:pt idx="1">
                  <c:v>718.88038373546362</c:v>
                </c:pt>
                <c:pt idx="2">
                  <c:v>692.45132353608108</c:v>
                </c:pt>
                <c:pt idx="3">
                  <c:v>733.66172255275387</c:v>
                </c:pt>
                <c:pt idx="4">
                  <c:v>812.45563679459895</c:v>
                </c:pt>
                <c:pt idx="5">
                  <c:v>858.32569251421091</c:v>
                </c:pt>
                <c:pt idx="6">
                  <c:v>857.08550818871538</c:v>
                </c:pt>
                <c:pt idx="7">
                  <c:v>801.49091031820547</c:v>
                </c:pt>
                <c:pt idx="8">
                  <c:v>744.36810989052594</c:v>
                </c:pt>
                <c:pt idx="9">
                  <c:v>741.99138061983092</c:v>
                </c:pt>
                <c:pt idx="10">
                  <c:v>728.39003057416119</c:v>
                </c:pt>
                <c:pt idx="11">
                  <c:v>717.94025186568638</c:v>
                </c:pt>
                <c:pt idx="12">
                  <c:v>737.3427331955088</c:v>
                </c:pt>
                <c:pt idx="13">
                  <c:v>735.23894705688724</c:v>
                </c:pt>
                <c:pt idx="14">
                  <c:v>694.4478466494412</c:v>
                </c:pt>
                <c:pt idx="15">
                  <c:v>681.86264006990291</c:v>
                </c:pt>
                <c:pt idx="16">
                  <c:v>742.94783887426843</c:v>
                </c:pt>
                <c:pt idx="17">
                  <c:v>772.40201676659149</c:v>
                </c:pt>
                <c:pt idx="18">
                  <c:v>785.24984772676055</c:v>
                </c:pt>
                <c:pt idx="19">
                  <c:v>807.7365162726561</c:v>
                </c:pt>
                <c:pt idx="20">
                  <c:v>795.4030429910556</c:v>
                </c:pt>
                <c:pt idx="21">
                  <c:v>802.04411539304431</c:v>
                </c:pt>
                <c:pt idx="22">
                  <c:v>781.4843195953863</c:v>
                </c:pt>
                <c:pt idx="23">
                  <c:v>784.636382240079</c:v>
                </c:pt>
                <c:pt idx="24">
                  <c:v>797.13026852213181</c:v>
                </c:pt>
                <c:pt idx="25">
                  <c:v>769.58529929620113</c:v>
                </c:pt>
                <c:pt idx="26">
                  <c:v>765.0566892264651</c:v>
                </c:pt>
              </c:numCache>
            </c:numRef>
          </c:val>
          <c:smooth val="0"/>
          <c:extLst>
            <c:ext xmlns:c16="http://schemas.microsoft.com/office/drawing/2014/chart" uri="{C3380CC4-5D6E-409C-BE32-E72D297353CC}">
              <c16:uniqueId val="{00000001-A494-4366-A409-7094D02644C3}"/>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ROC (All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'ROC and NL'!$AW$18</c:f>
              <c:strCache>
                <c:ptCount val="1"/>
                <c:pt idx="0">
                  <c:v>NL Net Debt/Total Revenue</c:v>
                </c:pt>
              </c:strCache>
            </c:strRef>
          </c:tx>
          <c:spPr>
            <a:ln>
              <a:solidFill>
                <a:srgbClr val="FF0000"/>
              </a:solidFill>
            </a:ln>
          </c:spPr>
          <c:marker>
            <c:symbol val="none"/>
          </c:marker>
          <c:dLbls>
            <c:dLbl>
              <c:idx val="26"/>
              <c:layout>
                <c:manualLayout>
                  <c:x val="0"/>
                  <c:y val="-4.8309178743961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14-45B2-BAF7-6CAC4A0A4158}"/>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6167-4297-80CB-EF9A9BD5EA7F}"/>
            </c:ext>
          </c:extLst>
        </c:ser>
        <c:ser>
          <c:idx val="1"/>
          <c:order val="1"/>
          <c:tx>
            <c:strRef>
              <c:f>'ROC and NL'!$AX$18</c:f>
              <c:strCache>
                <c:ptCount val="1"/>
                <c:pt idx="0">
                  <c:v>ROC Net Debt/Total Revenue</c:v>
                </c:pt>
              </c:strCache>
            </c:strRef>
          </c:tx>
          <c:spPr>
            <a:ln>
              <a:solidFill>
                <a:srgbClr val="0070C0"/>
              </a:solidFill>
            </a:ln>
          </c:spPr>
          <c:marker>
            <c:symbol val="none"/>
          </c:marker>
          <c:dLbls>
            <c:dLbl>
              <c:idx val="26"/>
              <c:layout>
                <c:manualLayout>
                  <c:x val="-8.4961767204758901E-3"/>
                  <c:y val="8.783487044356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14-45B2-BAF7-6CAC4A0A4158}"/>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NL'!$AX$23:$AX$49</c:f>
              <c:numCache>
                <c:formatCode>0.0%</c:formatCode>
                <c:ptCount val="27"/>
                <c:pt idx="0">
                  <c:v>1.3973019905015722</c:v>
                </c:pt>
                <c:pt idx="1">
                  <c:v>1.4329711307368311</c:v>
                </c:pt>
                <c:pt idx="2">
                  <c:v>1.4772349729027261</c:v>
                </c:pt>
                <c:pt idx="3">
                  <c:v>1.5470452916806889</c:v>
                </c:pt>
                <c:pt idx="4">
                  <c:v>1.5058240966461247</c:v>
                </c:pt>
                <c:pt idx="5">
                  <c:v>1.496315813766449</c:v>
                </c:pt>
                <c:pt idx="6">
                  <c:v>1.3521724543617746</c:v>
                </c:pt>
                <c:pt idx="7">
                  <c:v>1.4132703671095583</c:v>
                </c:pt>
                <c:pt idx="8">
                  <c:v>1.398717537710374</c:v>
                </c:pt>
                <c:pt idx="9">
                  <c:v>1.3789143294527861</c:v>
                </c:pt>
                <c:pt idx="10">
                  <c:v>1.2193271454806571</c:v>
                </c:pt>
                <c:pt idx="11">
                  <c:v>1.1275000824527315</c:v>
                </c:pt>
                <c:pt idx="12">
                  <c:v>1.0820406515420813</c:v>
                </c:pt>
                <c:pt idx="13">
                  <c:v>1.026838718507141</c:v>
                </c:pt>
                <c:pt idx="14">
                  <c:v>1.1205053893250827</c:v>
                </c:pt>
                <c:pt idx="15">
                  <c:v>1.2836615098403246</c:v>
                </c:pt>
                <c:pt idx="16">
                  <c:v>1.3335164535849355</c:v>
                </c:pt>
                <c:pt idx="17">
                  <c:v>1.4101301278447662</c:v>
                </c:pt>
                <c:pt idx="18">
                  <c:v>1.5049359371034137</c:v>
                </c:pt>
                <c:pt idx="19">
                  <c:v>1.5023914611557296</c:v>
                </c:pt>
                <c:pt idx="20">
                  <c:v>1.5320406488674685</c:v>
                </c:pt>
                <c:pt idx="21">
                  <c:v>1.5667183026666749</c:v>
                </c:pt>
                <c:pt idx="22">
                  <c:v>1.5655179876447527</c:v>
                </c:pt>
                <c:pt idx="23">
                  <c:v>1.530030109617974</c:v>
                </c:pt>
                <c:pt idx="24">
                  <c:v>1.5125877636148766</c:v>
                </c:pt>
                <c:pt idx="25">
                  <c:v>1.5653343379408879</c:v>
                </c:pt>
                <c:pt idx="26">
                  <c:v>1.7613985301179276</c:v>
                </c:pt>
              </c:numCache>
            </c:numRef>
          </c:val>
          <c:smooth val="0"/>
          <c:extLst>
            <c:ext xmlns:c16="http://schemas.microsoft.com/office/drawing/2014/chart" uri="{C3380CC4-5D6E-409C-BE32-E72D297353CC}">
              <c16:uniqueId val="{00000001-6167-4297-80CB-EF9A9BD5EA7F}"/>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ROC (All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'ROC and NL'!$BA$18</c:f>
              <c:strCache>
                <c:ptCount val="1"/>
                <c:pt idx="0">
                  <c:v>NL Net Debt/Own Source Revenue</c:v>
                </c:pt>
              </c:strCache>
            </c:strRef>
          </c:tx>
          <c:spPr>
            <a:ln>
              <a:solidFill>
                <a:srgbClr val="FF0000"/>
              </a:solidFill>
            </a:ln>
          </c:spPr>
          <c:marker>
            <c:symbol val="none"/>
          </c:marker>
          <c:dLbls>
            <c:dLbl>
              <c:idx val="26"/>
              <c:layout>
                <c:manualLayout>
                  <c:x val="-8.4853627492575308E-3"/>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71-42AD-B7F2-C45257568710}"/>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533A-41BE-ACA9-60B432B82D46}"/>
            </c:ext>
          </c:extLst>
        </c:ser>
        <c:ser>
          <c:idx val="1"/>
          <c:order val="1"/>
          <c:tx>
            <c:strRef>
              <c:f>'ROC and NL'!$BB$18</c:f>
              <c:strCache>
                <c:ptCount val="1"/>
                <c:pt idx="0">
                  <c:v>ROC Net Debt/Own Source Revenue</c:v>
                </c:pt>
              </c:strCache>
            </c:strRef>
          </c:tx>
          <c:spPr>
            <a:ln>
              <a:solidFill>
                <a:srgbClr val="0070C0"/>
              </a:solidFill>
            </a:ln>
          </c:spPr>
          <c:marker>
            <c:symbol val="none"/>
          </c:marker>
          <c:dLbls>
            <c:dLbl>
              <c:idx val="26"/>
              <c:layout>
                <c:manualLayout>
                  <c:x val="0"/>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71-42AD-B7F2-C4525756871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NL'!$BB$23:$BB$49</c:f>
              <c:numCache>
                <c:formatCode>0.0%</c:formatCode>
                <c:ptCount val="27"/>
                <c:pt idx="0">
                  <c:v>1.7074052970262663</c:v>
                </c:pt>
                <c:pt idx="1">
                  <c:v>1.7388095340757961</c:v>
                </c:pt>
                <c:pt idx="2">
                  <c:v>1.7204387242876999</c:v>
                </c:pt>
                <c:pt idx="3">
                  <c:v>1.7740875822388202</c:v>
                </c:pt>
                <c:pt idx="4">
                  <c:v>1.7424010022040495</c:v>
                </c:pt>
                <c:pt idx="5">
                  <c:v>1.7229726866540362</c:v>
                </c:pt>
                <c:pt idx="6">
                  <c:v>1.5552459415078945</c:v>
                </c:pt>
                <c:pt idx="7">
                  <c:v>1.6720510904434114</c:v>
                </c:pt>
                <c:pt idx="8">
                  <c:v>1.6548944333737126</c:v>
                </c:pt>
                <c:pt idx="9">
                  <c:v>1.6444448890617103</c:v>
                </c:pt>
                <c:pt idx="10">
                  <c:v>1.4631935259297333</c:v>
                </c:pt>
                <c:pt idx="11">
                  <c:v>1.3461188544269647</c:v>
                </c:pt>
                <c:pt idx="12">
                  <c:v>1.2880867973551999</c:v>
                </c:pt>
                <c:pt idx="13">
                  <c:v>1.2402494390138425</c:v>
                </c:pt>
                <c:pt idx="14">
                  <c:v>1.3703445183903231</c:v>
                </c:pt>
                <c:pt idx="15">
                  <c:v>1.6108875594970709</c:v>
                </c:pt>
                <c:pt idx="16">
                  <c:v>1.6867577210239142</c:v>
                </c:pt>
                <c:pt idx="17">
                  <c:v>1.7482393169083266</c:v>
                </c:pt>
                <c:pt idx="18">
                  <c:v>1.8589635500010027</c:v>
                </c:pt>
                <c:pt idx="19">
                  <c:v>1.8589132679909026</c:v>
                </c:pt>
                <c:pt idx="20">
                  <c:v>1.872878065514334</c:v>
                </c:pt>
                <c:pt idx="21">
                  <c:v>1.9248044538840832</c:v>
                </c:pt>
                <c:pt idx="22">
                  <c:v>1.9417170601543281</c:v>
                </c:pt>
                <c:pt idx="23">
                  <c:v>1.8893174455796395</c:v>
                </c:pt>
                <c:pt idx="24">
                  <c:v>1.8580778649931868</c:v>
                </c:pt>
                <c:pt idx="25">
                  <c:v>1.9455103582004223</c:v>
                </c:pt>
                <c:pt idx="26">
                  <c:v>2.3016403628898217</c:v>
                </c:pt>
              </c:numCache>
            </c:numRef>
          </c:val>
          <c:smooth val="0"/>
          <c:extLst>
            <c:ext xmlns:c16="http://schemas.microsoft.com/office/drawing/2014/chart" uri="{C3380CC4-5D6E-409C-BE32-E72D297353CC}">
              <c16:uniqueId val="{00000001-533A-41BE-ACA9-60B432B82D46}"/>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ROC (All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'ROC and NL'!$BE$18</c:f>
              <c:strCache>
                <c:ptCount val="1"/>
                <c:pt idx="0">
                  <c:v>NL Debt Cost/Total Expenditure</c:v>
                </c:pt>
              </c:strCache>
            </c:strRef>
          </c:tx>
          <c:spPr>
            <a:ln>
              <a:solidFill>
                <a:srgbClr val="FF0000"/>
              </a:solidFill>
            </a:ln>
          </c:spPr>
          <c:marker>
            <c:symbol val="none"/>
          </c:marker>
          <c:dLbls>
            <c:dLbl>
              <c:idx val="26"/>
              <c:layout>
                <c:manualLayout>
                  <c:x val="-1.3888888888888788E-2"/>
                  <c:y val="-8.3443126921387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76-4055-BC79-2B789DA267F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B5E9-400E-9FED-7C6D9F8D8AD1}"/>
            </c:ext>
          </c:extLst>
        </c:ser>
        <c:ser>
          <c:idx val="1"/>
          <c:order val="1"/>
          <c:tx>
            <c:strRef>
              <c:f>'ROC and NL'!$BF$18</c:f>
              <c:strCache>
                <c:ptCount val="1"/>
                <c:pt idx="0">
                  <c:v>ROC Debt Cost/Total Expenditure</c:v>
                </c:pt>
              </c:strCache>
            </c:strRef>
          </c:tx>
          <c:spPr>
            <a:ln>
              <a:solidFill>
                <a:srgbClr val="0070C0"/>
              </a:solidFill>
            </a:ln>
          </c:spPr>
          <c:marker>
            <c:symbol val="none"/>
          </c:marker>
          <c:dLbls>
            <c:dLbl>
              <c:idx val="26"/>
              <c:layout>
                <c:manualLayout>
                  <c:x val="-1.6666666666666666E-2"/>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76-4055-BC79-2B789DA267F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NL'!$BF$23:$BF$49</c:f>
              <c:numCache>
                <c:formatCode>0.0%</c:formatCode>
                <c:ptCount val="27"/>
                <c:pt idx="0">
                  <c:v>0.1227480040837227</c:v>
                </c:pt>
                <c:pt idx="1">
                  <c:v>0.12516848705256897</c:v>
                </c:pt>
                <c:pt idx="2">
                  <c:v>0.12484885170349182</c:v>
                </c:pt>
                <c:pt idx="3">
                  <c:v>0.12746599730985217</c:v>
                </c:pt>
                <c:pt idx="4">
                  <c:v>0.1342535680849675</c:v>
                </c:pt>
                <c:pt idx="5">
                  <c:v>0.13569880044190735</c:v>
                </c:pt>
                <c:pt idx="6">
                  <c:v>0.1327695464544969</c:v>
                </c:pt>
                <c:pt idx="7">
                  <c:v>0.11959776181919547</c:v>
                </c:pt>
                <c:pt idx="8">
                  <c:v>0.10967099647239696</c:v>
                </c:pt>
                <c:pt idx="9">
                  <c:v>0.10403512852820929</c:v>
                </c:pt>
                <c:pt idx="10">
                  <c:v>9.7754604959213315E-2</c:v>
                </c:pt>
                <c:pt idx="11">
                  <c:v>8.9977219115036547E-2</c:v>
                </c:pt>
                <c:pt idx="12">
                  <c:v>8.7928677840149141E-2</c:v>
                </c:pt>
                <c:pt idx="13">
                  <c:v>8.1222138726271403E-2</c:v>
                </c:pt>
                <c:pt idx="14">
                  <c:v>7.5363171579592117E-2</c:v>
                </c:pt>
                <c:pt idx="15">
                  <c:v>6.8894505850191412E-2</c:v>
                </c:pt>
                <c:pt idx="16">
                  <c:v>7.2204962509158754E-2</c:v>
                </c:pt>
                <c:pt idx="17">
                  <c:v>7.3755062761851939E-2</c:v>
                </c:pt>
                <c:pt idx="18">
                  <c:v>7.4682553215769748E-2</c:v>
                </c:pt>
                <c:pt idx="19">
                  <c:v>7.5067389804786E-2</c:v>
                </c:pt>
                <c:pt idx="20">
                  <c:v>7.3823426095328118E-2</c:v>
                </c:pt>
                <c:pt idx="21">
                  <c:v>7.324962808421609E-2</c:v>
                </c:pt>
                <c:pt idx="22">
                  <c:v>7.0308904990043913E-2</c:v>
                </c:pt>
                <c:pt idx="23">
                  <c:v>6.7696818543377904E-2</c:v>
                </c:pt>
                <c:pt idx="24">
                  <c:v>6.6904074766671165E-2</c:v>
                </c:pt>
                <c:pt idx="25">
                  <c:v>6.2789297088138227E-2</c:v>
                </c:pt>
                <c:pt idx="26">
                  <c:v>5.8103123562225661E-2</c:v>
                </c:pt>
              </c:numCache>
            </c:numRef>
          </c:val>
          <c:smooth val="0"/>
          <c:extLst>
            <c:ext xmlns:c16="http://schemas.microsoft.com/office/drawing/2014/chart" uri="{C3380CC4-5D6E-409C-BE32-E72D297353CC}">
              <c16:uniqueId val="{00000001-B5E9-400E-9FED-7C6D9F8D8AD1}"/>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ROC (All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'ROC and NL'!$BI$18</c:f>
              <c:strCache>
                <c:ptCount val="1"/>
                <c:pt idx="0">
                  <c:v>NL Debt Cost/Total Revenue</c:v>
                </c:pt>
              </c:strCache>
            </c:strRef>
          </c:tx>
          <c:spPr>
            <a:ln>
              <a:solidFill>
                <a:srgbClr val="FF0000"/>
              </a:solidFill>
            </a:ln>
          </c:spPr>
          <c:marker>
            <c:symbol val="none"/>
          </c:marker>
          <c:dLbls>
            <c:dLbl>
              <c:idx val="26"/>
              <c:layout>
                <c:manualLayout>
                  <c:x val="-1.6666666666666666E-2"/>
                  <c:y val="-3.522677234698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3A-4B15-850E-90A68C1C6A8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CD75-4263-B9B8-4E75221AF91B}"/>
            </c:ext>
          </c:extLst>
        </c:ser>
        <c:ser>
          <c:idx val="1"/>
          <c:order val="1"/>
          <c:tx>
            <c:strRef>
              <c:f>'ROC and NL'!$BJ$18</c:f>
              <c:strCache>
                <c:ptCount val="1"/>
                <c:pt idx="0">
                  <c:v>ROC Debt Cost/Total Revenue</c:v>
                </c:pt>
              </c:strCache>
            </c:strRef>
          </c:tx>
          <c:spPr>
            <a:ln>
              <a:solidFill>
                <a:srgbClr val="0070C0"/>
              </a:solidFill>
            </a:ln>
          </c:spPr>
          <c:marker>
            <c:symbol val="none"/>
          </c:marker>
          <c:dLbls>
            <c:dLbl>
              <c:idx val="26"/>
              <c:layout>
                <c:manualLayout>
                  <c:x val="0"/>
                  <c:y val="5.2840158520475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3A-4B15-850E-90A68C1C6A87}"/>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'ROC and NL'!$BJ$23:$BJ$49</c:f>
              <c:numCache>
                <c:formatCode>0.0%</c:formatCode>
                <c:ptCount val="27"/>
                <c:pt idx="0">
                  <c:v>0.13596793667546159</c:v>
                </c:pt>
                <c:pt idx="1">
                  <c:v>0.13442783828199956</c:v>
                </c:pt>
                <c:pt idx="2">
                  <c:v>0.13085253200041103</c:v>
                </c:pt>
                <c:pt idx="3">
                  <c:v>0.13011981428711841</c:v>
                </c:pt>
                <c:pt idx="4">
                  <c:v>0.13560119567065848</c:v>
                </c:pt>
                <c:pt idx="5">
                  <c:v>0.13340002950115959</c:v>
                </c:pt>
                <c:pt idx="6">
                  <c:v>0.12508032307043807</c:v>
                </c:pt>
                <c:pt idx="7">
                  <c:v>0.12095044416406565</c:v>
                </c:pt>
                <c:pt idx="8">
                  <c:v>0.11036274075560838</c:v>
                </c:pt>
                <c:pt idx="9">
                  <c:v>0.10661384311570449</c:v>
                </c:pt>
                <c:pt idx="10">
                  <c:v>9.507041305474985E-2</c:v>
                </c:pt>
                <c:pt idx="11">
                  <c:v>8.5310444988738313E-2</c:v>
                </c:pt>
                <c:pt idx="12">
                  <c:v>8.2296642705649722E-2</c:v>
                </c:pt>
                <c:pt idx="13">
                  <c:v>7.8460808138013913E-2</c:v>
                </c:pt>
                <c:pt idx="14">
                  <c:v>7.5842810404425573E-2</c:v>
                </c:pt>
                <c:pt idx="15">
                  <c:v>7.4869358025282676E-2</c:v>
                </c:pt>
                <c:pt idx="16">
                  <c:v>7.7223999395755819E-2</c:v>
                </c:pt>
                <c:pt idx="17">
                  <c:v>7.7972146123178501E-2</c:v>
                </c:pt>
                <c:pt idx="18">
                  <c:v>7.879322128835374E-2</c:v>
                </c:pt>
                <c:pt idx="19">
                  <c:v>7.8108224118635897E-2</c:v>
                </c:pt>
                <c:pt idx="20">
                  <c:v>7.5697016862257882E-2</c:v>
                </c:pt>
                <c:pt idx="21">
                  <c:v>7.5203245132063404E-2</c:v>
                </c:pt>
                <c:pt idx="22">
                  <c:v>7.1771378201694616E-2</c:v>
                </c:pt>
                <c:pt idx="23">
                  <c:v>6.8874249120612421E-2</c:v>
                </c:pt>
                <c:pt idx="24">
                  <c:v>6.7669460611835111E-2</c:v>
                </c:pt>
                <c:pt idx="25">
                  <c:v>6.5543926512576262E-2</c:v>
                </c:pt>
                <c:pt idx="26">
                  <c:v>6.4979511665000544E-2</c:v>
                </c:pt>
              </c:numCache>
            </c:numRef>
          </c:val>
          <c:smooth val="0"/>
          <c:extLst>
            <c:ext xmlns:c16="http://schemas.microsoft.com/office/drawing/2014/chart" uri="{C3380CC4-5D6E-409C-BE32-E72D297353CC}">
              <c16:uniqueId val="{00000001-CD75-4263-B9B8-4E75221AF91B}"/>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'ROC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A086-41E9-A22B-238A4190D4A9}"/>
            </c:ext>
          </c:extLst>
        </c:ser>
        <c:ser>
          <c:idx val="1"/>
          <c:order val="1"/>
          <c:tx>
            <c:strRef>
              <c:f>'ROC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A086-41E9-A22B-238A4190D4A9}"/>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'ROC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'ROC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A086-41E9-A22B-238A4190D4A9}"/>
                  </c:ext>
                </c:extLst>
              </c15:ser>
            </c15:filteredBarSeries>
            <c15:filteredBarSeries>
              <c15:ser>
                <c:idx val="4"/>
                <c:order val="3"/>
                <c:tx>
                  <c:strRef>
                    <c:extLst>
                      <c:ext xmlns:c15="http://schemas.microsoft.com/office/drawing/2012/chart" uri="{02D57815-91ED-43cb-92C2-25804820EDAC}">
                        <c15:formulaRef>
                          <c15:sqref>'ROC and NL'!$T$73</c15:sqref>
                        </c15:formulaRef>
                      </c:ext>
                    </c:extLst>
                    <c:strCache>
                      <c:ptCount val="1"/>
                      <c:pt idx="0">
                        <c:v>ROC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NL'!$T$74:$T$78</c15:sqref>
                        </c15:formulaRef>
                      </c:ext>
                    </c:extLst>
                    <c:numCache>
                      <c:formatCode>"$"#,##0.0</c:formatCode>
                      <c:ptCount val="5"/>
                      <c:pt idx="0">
                        <c:v>11773.814078054118</c:v>
                      </c:pt>
                      <c:pt idx="1">
                        <c:v>11515.18496183193</c:v>
                      </c:pt>
                      <c:pt idx="2">
                        <c:v>10896.199698573329</c:v>
                      </c:pt>
                      <c:pt idx="3">
                        <c:v>9579.2488790254538</c:v>
                      </c:pt>
                      <c:pt idx="4">
                        <c:v>8871.7276290490208</c:v>
                      </c:pt>
                    </c:numCache>
                  </c:numRef>
                </c:val>
                <c:extLst xmlns:c15="http://schemas.microsoft.com/office/drawing/2012/chart">
                  <c:ext xmlns:c16="http://schemas.microsoft.com/office/drawing/2014/chart" uri="{C3380CC4-5D6E-409C-BE32-E72D297353CC}">
                    <c16:uniqueId val="{00000003-A086-41E9-A22B-238A4190D4A9}"/>
                  </c:ext>
                </c:extLst>
              </c15:ser>
            </c15:filteredBarSeries>
            <c15:filteredBarSeries>
              <c15:ser>
                <c:idx val="5"/>
                <c:order val="4"/>
                <c:tx>
                  <c:strRef>
                    <c:extLst>
                      <c:ext xmlns:c15="http://schemas.microsoft.com/office/drawing/2012/chart" uri="{02D57815-91ED-43cb-92C2-25804820EDAC}">
                        <c15:formulaRef>
                          <c15:sqref>'ROC and NL'!$U$73</c15:sqref>
                        </c15:formulaRef>
                      </c:ext>
                    </c:extLst>
                    <c:strCache>
                      <c:ptCount val="1"/>
                      <c:pt idx="0">
                        <c:v>ROC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NL'!$U$74:$U$78</c15:sqref>
                        </c15:formulaRef>
                      </c:ext>
                    </c:extLst>
                    <c:numCache>
                      <c:formatCode>"$"#,##0.0</c:formatCode>
                      <c:ptCount val="5"/>
                      <c:pt idx="0">
                        <c:v>13167.221352689001</c:v>
                      </c:pt>
                      <c:pt idx="1">
                        <c:v>12008.767410367931</c:v>
                      </c:pt>
                      <c:pt idx="2">
                        <c:v>11351.48818540856</c:v>
                      </c:pt>
                      <c:pt idx="3">
                        <c:v>9820.2694219019431</c:v>
                      </c:pt>
                      <c:pt idx="4">
                        <c:v>9061.5905873876527</c:v>
                      </c:pt>
                    </c:numCache>
                  </c:numRef>
                </c:val>
                <c:extLst xmlns:c15="http://schemas.microsoft.com/office/drawing/2012/chart">
                  <c:ext xmlns:c16="http://schemas.microsoft.com/office/drawing/2014/chart" uri="{C3380CC4-5D6E-409C-BE32-E72D297353CC}">
                    <c16:uniqueId val="{00000004-A086-41E9-A22B-238A4190D4A9}"/>
                  </c:ext>
                </c:extLst>
              </c15:ser>
            </c15:filteredBarSeries>
            <c15:filteredBarSeries>
              <c15:ser>
                <c:idx val="6"/>
                <c:order val="5"/>
                <c:tx>
                  <c:strRef>
                    <c:extLst>
                      <c:ext xmlns:c15="http://schemas.microsoft.com/office/drawing/2012/chart" uri="{02D57815-91ED-43cb-92C2-25804820EDAC}">
                        <c15:formulaRef>
                          <c15:sqref>'ROC and NL'!$V$73</c15:sqref>
                        </c15:formulaRef>
                      </c:ext>
                    </c:extLst>
                    <c:strCache>
                      <c:ptCount val="1"/>
                      <c:pt idx="0">
                        <c:v>ROC Exp/ROC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NL'!$V$74:$V$78</c15:sqref>
                        </c15:formulaRef>
                      </c:ext>
                    </c:extLst>
                    <c:numCache>
                      <c:formatCode>0.0%</c:formatCode>
                      <c:ptCount val="5"/>
                      <c:pt idx="0">
                        <c:v>1.1183479937255112</c:v>
                      </c:pt>
                      <c:pt idx="1">
                        <c:v>1.0428636144510073</c:v>
                      </c:pt>
                      <c:pt idx="2">
                        <c:v>1.0417841540564683</c:v>
                      </c:pt>
                      <c:pt idx="3">
                        <c:v>1.0251606932777604</c:v>
                      </c:pt>
                      <c:pt idx="4">
                        <c:v>1.021400900284287</c:v>
                      </c:pt>
                    </c:numCache>
                  </c:numRef>
                </c:val>
                <c:extLst xmlns:c15="http://schemas.microsoft.com/office/drawing/2012/chart">
                  <c:ext xmlns:c16="http://schemas.microsoft.com/office/drawing/2014/chart" uri="{C3380CC4-5D6E-409C-BE32-E72D297353CC}">
                    <c16:uniqueId val="{00000005-A086-41E9-A22B-238A4190D4A9}"/>
                  </c:ext>
                </c:extLst>
              </c15:ser>
            </c15:filteredBarSeries>
            <c15:filteredBarSeries>
              <c15:ser>
                <c:idx val="7"/>
                <c:order val="6"/>
                <c:tx>
                  <c:strRef>
                    <c:extLst>
                      <c:ext xmlns:c15="http://schemas.microsoft.com/office/drawing/2012/chart" uri="{02D57815-91ED-43cb-92C2-25804820EDAC}">
                        <c15:formulaRef>
                          <c15:sqref>'ROC and NL'!$W$73</c15:sqref>
                        </c15:formulaRef>
                      </c:ext>
                    </c:extLst>
                    <c:strCache>
                      <c:ptCount val="1"/>
                      <c:pt idx="0">
                        <c:v>NL Rev PC/ROC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NL'!$W$74:$W$78</c15:sqref>
                        </c15:formulaRef>
                      </c:ext>
                    </c:extLst>
                    <c:numCache>
                      <c:formatCode>0.0%</c:formatCode>
                      <c:ptCount val="5"/>
                      <c:pt idx="0">
                        <c:v>1.1597576702394146</c:v>
                      </c:pt>
                      <c:pt idx="1">
                        <c:v>1.285365477658496</c:v>
                      </c:pt>
                      <c:pt idx="2">
                        <c:v>1.3230830582370949</c:v>
                      </c:pt>
                      <c:pt idx="3">
                        <c:v>1.3436153897251053</c:v>
                      </c:pt>
                      <c:pt idx="4">
                        <c:v>1.3183437702079801</c:v>
                      </c:pt>
                    </c:numCache>
                  </c:numRef>
                </c:val>
                <c:extLst xmlns:c15="http://schemas.microsoft.com/office/drawing/2012/chart">
                  <c:ext xmlns:c16="http://schemas.microsoft.com/office/drawing/2014/chart" uri="{C3380CC4-5D6E-409C-BE32-E72D297353CC}">
                    <c16:uniqueId val="{00000006-A086-41E9-A22B-238A4190D4A9}"/>
                  </c:ext>
                </c:extLst>
              </c15:ser>
            </c15:filteredBarSeries>
            <c15:filteredBarSeries>
              <c15:ser>
                <c:idx val="2"/>
                <c:order val="7"/>
                <c:tx>
                  <c:strRef>
                    <c:extLst>
                      <c:ext xmlns:c15="http://schemas.microsoft.com/office/drawing/2012/chart" uri="{02D57815-91ED-43cb-92C2-25804820EDAC}">
                        <c15:formulaRef>
                          <c15:sqref>'ROC and NL'!$X$73</c15:sqref>
                        </c15:formulaRef>
                      </c:ext>
                    </c:extLst>
                    <c:strCache>
                      <c:ptCount val="1"/>
                      <c:pt idx="0">
                        <c:v>NL Exp PC/ROC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NL'!$X$74:$X$78</c15:sqref>
                        </c15:formulaRef>
                      </c:ext>
                    </c:extLst>
                    <c:numCache>
                      <c:formatCode>0.0%</c:formatCode>
                      <c:ptCount val="5"/>
                      <c:pt idx="0">
                        <c:v>1.3044011720950892</c:v>
                      </c:pt>
                      <c:pt idx="1">
                        <c:v>1.3407441325780556</c:v>
                      </c:pt>
                      <c:pt idx="2">
                        <c:v>1.3713849436035486</c:v>
                      </c:pt>
                      <c:pt idx="3">
                        <c:v>1.3499028559923936</c:v>
                      </c:pt>
                      <c:pt idx="4">
                        <c:v>1.3322633492256466</c:v>
                      </c:pt>
                    </c:numCache>
                  </c:numRef>
                </c:val>
                <c:extLst xmlns:c15="http://schemas.microsoft.com/office/drawing/2012/chart">
                  <c:ext xmlns:c16="http://schemas.microsoft.com/office/drawing/2014/chart" uri="{C3380CC4-5D6E-409C-BE32-E72D297353CC}">
                    <c16:uniqueId val="{00000007-A086-41E9-A22B-238A4190D4A9}"/>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ROC (All Ten Excluding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'ROC and NL'!$T$73</c:f>
              <c:strCache>
                <c:ptCount val="1"/>
                <c:pt idx="0">
                  <c:v>ROC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NL'!$T$74:$T$78</c:f>
              <c:numCache>
                <c:formatCode>"$"#,##0.0</c:formatCode>
                <c:ptCount val="5"/>
                <c:pt idx="0">
                  <c:v>11773.814078054118</c:v>
                </c:pt>
                <c:pt idx="1">
                  <c:v>11515.18496183193</c:v>
                </c:pt>
                <c:pt idx="2">
                  <c:v>10896.199698573329</c:v>
                </c:pt>
                <c:pt idx="3">
                  <c:v>9579.2488790254538</c:v>
                </c:pt>
                <c:pt idx="4">
                  <c:v>8871.7276290490208</c:v>
                </c:pt>
              </c:numCache>
            </c:numRef>
          </c:val>
          <c:extLst>
            <c:ext xmlns:c16="http://schemas.microsoft.com/office/drawing/2014/chart" uri="{C3380CC4-5D6E-409C-BE32-E72D297353CC}">
              <c16:uniqueId val="{00000000-57BC-4CC8-BC0C-1115D8234F44}"/>
            </c:ext>
          </c:extLst>
        </c:ser>
        <c:ser>
          <c:idx val="5"/>
          <c:order val="4"/>
          <c:tx>
            <c:strRef>
              <c:f>'ROC and NL'!$U$73</c:f>
              <c:strCache>
                <c:ptCount val="1"/>
                <c:pt idx="0">
                  <c:v>ROC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NL'!$U$74:$U$78</c:f>
              <c:numCache>
                <c:formatCode>"$"#,##0.0</c:formatCode>
                <c:ptCount val="5"/>
                <c:pt idx="0">
                  <c:v>13167.221352689001</c:v>
                </c:pt>
                <c:pt idx="1">
                  <c:v>12008.767410367931</c:v>
                </c:pt>
                <c:pt idx="2">
                  <c:v>11351.48818540856</c:v>
                </c:pt>
                <c:pt idx="3">
                  <c:v>9820.2694219019431</c:v>
                </c:pt>
                <c:pt idx="4">
                  <c:v>9061.5905873876527</c:v>
                </c:pt>
              </c:numCache>
            </c:numRef>
          </c:val>
          <c:extLst>
            <c:ext xmlns:c16="http://schemas.microsoft.com/office/drawing/2014/chart" uri="{C3380CC4-5D6E-409C-BE32-E72D297353CC}">
              <c16:uniqueId val="{00000001-57BC-4CC8-BC0C-1115D8234F44}"/>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'ROC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'ROC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57BC-4CC8-BC0C-1115D8234F44}"/>
                  </c:ext>
                </c:extLst>
              </c15:ser>
            </c15:filteredBarSeries>
            <c15:filteredBarSeries>
              <c15:ser>
                <c:idx val="1"/>
                <c:order val="1"/>
                <c:tx>
                  <c:strRef>
                    <c:extLst>
                      <c:ext xmlns:c15="http://schemas.microsoft.com/office/drawing/2012/chart" uri="{02D57815-91ED-43cb-92C2-25804820EDAC}">
                        <c15:formulaRef>
                          <c15:sqref>'ROC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57BC-4CC8-BC0C-1115D8234F44}"/>
                  </c:ext>
                </c:extLst>
              </c15:ser>
            </c15:filteredBarSeries>
            <c15:filteredBarSeries>
              <c15:ser>
                <c:idx val="3"/>
                <c:order val="2"/>
                <c:tx>
                  <c:strRef>
                    <c:extLst>
                      <c:ext xmlns:c15="http://schemas.microsoft.com/office/drawing/2012/chart" uri="{02D57815-91ED-43cb-92C2-25804820EDAC}">
                        <c15:formulaRef>
                          <c15:sqref>'ROC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57BC-4CC8-BC0C-1115D8234F44}"/>
                  </c:ext>
                </c:extLst>
              </c15:ser>
            </c15:filteredBarSeries>
            <c15:filteredBarSeries>
              <c15:ser>
                <c:idx val="6"/>
                <c:order val="5"/>
                <c:tx>
                  <c:strRef>
                    <c:extLst>
                      <c:ext xmlns:c15="http://schemas.microsoft.com/office/drawing/2012/chart" uri="{02D57815-91ED-43cb-92C2-25804820EDAC}">
                        <c15:formulaRef>
                          <c15:sqref>'ROC and NL'!$V$73</c15:sqref>
                        </c15:formulaRef>
                      </c:ext>
                    </c:extLst>
                    <c:strCache>
                      <c:ptCount val="1"/>
                      <c:pt idx="0">
                        <c:v>ROC Exp/ROC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NL'!$V$74:$V$78</c15:sqref>
                        </c15:formulaRef>
                      </c:ext>
                    </c:extLst>
                    <c:numCache>
                      <c:formatCode>0.0%</c:formatCode>
                      <c:ptCount val="5"/>
                      <c:pt idx="0">
                        <c:v>1.1183479937255112</c:v>
                      </c:pt>
                      <c:pt idx="1">
                        <c:v>1.0428636144510073</c:v>
                      </c:pt>
                      <c:pt idx="2">
                        <c:v>1.0417841540564683</c:v>
                      </c:pt>
                      <c:pt idx="3">
                        <c:v>1.0251606932777604</c:v>
                      </c:pt>
                      <c:pt idx="4">
                        <c:v>1.021400900284287</c:v>
                      </c:pt>
                    </c:numCache>
                  </c:numRef>
                </c:val>
                <c:extLst xmlns:c15="http://schemas.microsoft.com/office/drawing/2012/chart">
                  <c:ext xmlns:c16="http://schemas.microsoft.com/office/drawing/2014/chart" uri="{C3380CC4-5D6E-409C-BE32-E72D297353CC}">
                    <c16:uniqueId val="{00000005-57BC-4CC8-BC0C-1115D8234F44}"/>
                  </c:ext>
                </c:extLst>
              </c15:ser>
            </c15:filteredBarSeries>
            <c15:filteredBarSeries>
              <c15:ser>
                <c:idx val="7"/>
                <c:order val="6"/>
                <c:tx>
                  <c:strRef>
                    <c:extLst>
                      <c:ext xmlns:c15="http://schemas.microsoft.com/office/drawing/2012/chart" uri="{02D57815-91ED-43cb-92C2-25804820EDAC}">
                        <c15:formulaRef>
                          <c15:sqref>'ROC and NL'!$W$73</c15:sqref>
                        </c15:formulaRef>
                      </c:ext>
                    </c:extLst>
                    <c:strCache>
                      <c:ptCount val="1"/>
                      <c:pt idx="0">
                        <c:v>NL Rev PC/ROC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NL'!$W$74:$W$78</c15:sqref>
                        </c15:formulaRef>
                      </c:ext>
                    </c:extLst>
                    <c:numCache>
                      <c:formatCode>0.0%</c:formatCode>
                      <c:ptCount val="5"/>
                      <c:pt idx="0">
                        <c:v>1.1597576702394146</c:v>
                      </c:pt>
                      <c:pt idx="1">
                        <c:v>1.285365477658496</c:v>
                      </c:pt>
                      <c:pt idx="2">
                        <c:v>1.3230830582370949</c:v>
                      </c:pt>
                      <c:pt idx="3">
                        <c:v>1.3436153897251053</c:v>
                      </c:pt>
                      <c:pt idx="4">
                        <c:v>1.3183437702079801</c:v>
                      </c:pt>
                    </c:numCache>
                  </c:numRef>
                </c:val>
                <c:extLst xmlns:c15="http://schemas.microsoft.com/office/drawing/2012/chart">
                  <c:ext xmlns:c16="http://schemas.microsoft.com/office/drawing/2014/chart" uri="{C3380CC4-5D6E-409C-BE32-E72D297353CC}">
                    <c16:uniqueId val="{00000006-57BC-4CC8-BC0C-1115D8234F44}"/>
                  </c:ext>
                </c:extLst>
              </c15:ser>
            </c15:filteredBarSeries>
            <c15:filteredBarSeries>
              <c15:ser>
                <c:idx val="2"/>
                <c:order val="7"/>
                <c:tx>
                  <c:strRef>
                    <c:extLst>
                      <c:ext xmlns:c15="http://schemas.microsoft.com/office/drawing/2012/chart" uri="{02D57815-91ED-43cb-92C2-25804820EDAC}">
                        <c15:formulaRef>
                          <c15:sqref>'ROC and NL'!$X$73</c15:sqref>
                        </c15:formulaRef>
                      </c:ext>
                    </c:extLst>
                    <c:strCache>
                      <c:ptCount val="1"/>
                      <c:pt idx="0">
                        <c:v>NL Exp PC/ROC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NL'!$X$74:$X$78</c15:sqref>
                        </c15:formulaRef>
                      </c:ext>
                    </c:extLst>
                    <c:numCache>
                      <c:formatCode>0.0%</c:formatCode>
                      <c:ptCount val="5"/>
                      <c:pt idx="0">
                        <c:v>1.3044011720950892</c:v>
                      </c:pt>
                      <c:pt idx="1">
                        <c:v>1.3407441325780556</c:v>
                      </c:pt>
                      <c:pt idx="2">
                        <c:v>1.3713849436035486</c:v>
                      </c:pt>
                      <c:pt idx="3">
                        <c:v>1.3499028559923936</c:v>
                      </c:pt>
                      <c:pt idx="4">
                        <c:v>1.3322633492256466</c:v>
                      </c:pt>
                    </c:numCache>
                  </c:numRef>
                </c:val>
                <c:extLst xmlns:c15="http://schemas.microsoft.com/office/drawing/2012/chart">
                  <c:ext xmlns:c16="http://schemas.microsoft.com/office/drawing/2014/chart" uri="{C3380CC4-5D6E-409C-BE32-E72D297353CC}">
                    <c16:uniqueId val="{00000007-57BC-4CC8-BC0C-1115D8234F44}"/>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a:t>
            </a:r>
            <a:r>
              <a:rPr lang="en-US"/>
              <a:t>: Twenty-Year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47188294376588"/>
          <c:y val="0.14685185185185184"/>
          <c:w val="0.83797259594519191"/>
          <c:h val="0.60619568387284928"/>
        </c:manualLayout>
      </c:layout>
      <c:barChart>
        <c:barDir val="col"/>
        <c:grouping val="clustered"/>
        <c:varyColors val="0"/>
        <c:ser>
          <c:idx val="0"/>
          <c:order val="0"/>
          <c:tx>
            <c:strRef>
              <c:f>summary!$N$15</c:f>
              <c:strCache>
                <c:ptCount val="1"/>
                <c:pt idx="0">
                  <c:v>Total Expenditure Per Capita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721E-4D55-9E03-DAD364A66711}"/>
              </c:ext>
            </c:extLst>
          </c:dPt>
          <c:dPt>
            <c:idx val="10"/>
            <c:invertIfNegative val="0"/>
            <c:bubble3D val="0"/>
            <c:spPr>
              <a:solidFill>
                <a:srgbClr val="FF0000"/>
              </a:solidFill>
              <a:ln>
                <a:noFill/>
              </a:ln>
              <a:effectLst/>
            </c:spPr>
            <c:extLst>
              <c:ext xmlns:c16="http://schemas.microsoft.com/office/drawing/2014/chart" uri="{C3380CC4-5D6E-409C-BE32-E72D297353CC}">
                <c16:uniqueId val="{00000006-721E-4D55-9E03-DAD364A6671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summary!$O$14:$Y$14</c:f>
              <c:strCache>
                <c:ptCount val="11"/>
                <c:pt idx="0">
                  <c:v>ON</c:v>
                </c:pt>
                <c:pt idx="1">
                  <c:v>NS</c:v>
                </c:pt>
                <c:pt idx="2">
                  <c:v>BC</c:v>
                </c:pt>
                <c:pt idx="3">
                  <c:v>ROC</c:v>
                </c:pt>
                <c:pt idx="4">
                  <c:v>NB</c:v>
                </c:pt>
                <c:pt idx="5">
                  <c:v>QU</c:v>
                </c:pt>
                <c:pt idx="6">
                  <c:v>MN</c:v>
                </c:pt>
                <c:pt idx="7">
                  <c:v>AB</c:v>
                </c:pt>
                <c:pt idx="8">
                  <c:v>PE</c:v>
                </c:pt>
                <c:pt idx="9">
                  <c:v>SK</c:v>
                </c:pt>
                <c:pt idx="10">
                  <c:v>NL</c:v>
                </c:pt>
              </c:strCache>
            </c:strRef>
          </c:cat>
          <c:val>
            <c:numRef>
              <c:f>summary!$O$15:$Y$15</c:f>
              <c:numCache>
                <c:formatCode>"$"#,##0</c:formatCode>
                <c:ptCount val="11"/>
                <c:pt idx="0">
                  <c:v>9211.3488078574792</c:v>
                </c:pt>
                <c:pt idx="1">
                  <c:v>9235.0857521064063</c:v>
                </c:pt>
                <c:pt idx="2">
                  <c:v>9294.939741755632</c:v>
                </c:pt>
                <c:pt idx="3">
                  <c:v>9820.2694219019431</c:v>
                </c:pt>
                <c:pt idx="4">
                  <c:v>10247.960548044297</c:v>
                </c:pt>
                <c:pt idx="5">
                  <c:v>10463.606797352886</c:v>
                </c:pt>
                <c:pt idx="6">
                  <c:v>10530.430941292594</c:v>
                </c:pt>
                <c:pt idx="7">
                  <c:v>10603.780691417593</c:v>
                </c:pt>
                <c:pt idx="8">
                  <c:v>10830.060580985655</c:v>
                </c:pt>
                <c:pt idx="9">
                  <c:v>11224.935636236169</c:v>
                </c:pt>
                <c:pt idx="10">
                  <c:v>13286.573144584094</c:v>
                </c:pt>
              </c:numCache>
            </c:numRef>
          </c:val>
          <c:extLst>
            <c:ext xmlns:c16="http://schemas.microsoft.com/office/drawing/2014/chart" uri="{C3380CC4-5D6E-409C-BE32-E72D297353CC}">
              <c16:uniqueId val="{00000004-721E-4D55-9E03-DAD364A66711}"/>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ROC (All Provinces Excluding NL)</a:t>
            </a:r>
            <a:endParaRPr lang="en-CA"/>
          </a:p>
        </c:rich>
      </c:tx>
      <c:layout>
        <c:manualLayout>
          <c:xMode val="edge"/>
          <c:yMode val="edge"/>
          <c:x val="0.13735411198600173"/>
          <c:y val="1.3888888888888888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'ROC and NL'!$W$73</c:f>
              <c:strCache>
                <c:ptCount val="1"/>
                <c:pt idx="0">
                  <c:v>NL Rev PC/ROC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NL'!$W$74:$W$78</c:f>
              <c:numCache>
                <c:formatCode>0.0%</c:formatCode>
                <c:ptCount val="5"/>
                <c:pt idx="0">
                  <c:v>1.1597576702394146</c:v>
                </c:pt>
                <c:pt idx="1">
                  <c:v>1.285365477658496</c:v>
                </c:pt>
                <c:pt idx="2">
                  <c:v>1.3230830582370949</c:v>
                </c:pt>
                <c:pt idx="3">
                  <c:v>1.3436153897251053</c:v>
                </c:pt>
                <c:pt idx="4">
                  <c:v>1.3183437702079801</c:v>
                </c:pt>
              </c:numCache>
            </c:numRef>
          </c:val>
          <c:extLst>
            <c:ext xmlns:c16="http://schemas.microsoft.com/office/drawing/2014/chart" uri="{C3380CC4-5D6E-409C-BE32-E72D297353CC}">
              <c16:uniqueId val="{00000000-EF88-474B-8847-58807DCDE623}"/>
            </c:ext>
          </c:extLst>
        </c:ser>
        <c:ser>
          <c:idx val="2"/>
          <c:order val="7"/>
          <c:tx>
            <c:strRef>
              <c:f>'ROC and NL'!$X$73</c:f>
              <c:strCache>
                <c:ptCount val="1"/>
                <c:pt idx="0">
                  <c:v>NL Exp PC/ROC EXP PC</c:v>
                </c:pt>
              </c:strCache>
            </c:strRef>
          </c:tx>
          <c:spPr>
            <a:solidFill>
              <a:schemeClr val="accent3"/>
            </a:solidFill>
            <a:ln>
              <a:noFill/>
            </a:ln>
            <a:effectLst/>
          </c:spPr>
          <c:invertIfNegative val="0"/>
          <c:dLbls>
            <c:dLbl>
              <c:idx val="2"/>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NL'!$X$74:$X$78</c:f>
              <c:numCache>
                <c:formatCode>0.0%</c:formatCode>
                <c:ptCount val="5"/>
                <c:pt idx="0">
                  <c:v>1.3044011720950892</c:v>
                </c:pt>
                <c:pt idx="1">
                  <c:v>1.3407441325780556</c:v>
                </c:pt>
                <c:pt idx="2">
                  <c:v>1.3713849436035486</c:v>
                </c:pt>
                <c:pt idx="3">
                  <c:v>1.3499028559923936</c:v>
                </c:pt>
                <c:pt idx="4">
                  <c:v>1.3322633492256466</c:v>
                </c:pt>
              </c:numCache>
            </c:numRef>
          </c:val>
          <c:extLst>
            <c:ext xmlns:c16="http://schemas.microsoft.com/office/drawing/2014/chart" uri="{C3380CC4-5D6E-409C-BE32-E72D297353CC}">
              <c16:uniqueId val="{00000001-EF88-474B-8847-58807DCDE623}"/>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'ROC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'ROC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EF88-474B-8847-58807DCDE623}"/>
                  </c:ext>
                </c:extLst>
              </c15:ser>
            </c15:filteredBarSeries>
            <c15:filteredBarSeries>
              <c15:ser>
                <c:idx val="1"/>
                <c:order val="1"/>
                <c:tx>
                  <c:strRef>
                    <c:extLst>
                      <c:ext xmlns:c15="http://schemas.microsoft.com/office/drawing/2012/chart" uri="{02D57815-91ED-43cb-92C2-25804820EDAC}">
                        <c15:formulaRef>
                          <c15:sqref>'ROC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EF88-474B-8847-58807DCDE623}"/>
                  </c:ext>
                </c:extLst>
              </c15:ser>
            </c15:filteredBarSeries>
            <c15:filteredBarSeries>
              <c15:ser>
                <c:idx val="3"/>
                <c:order val="2"/>
                <c:tx>
                  <c:strRef>
                    <c:extLst>
                      <c:ext xmlns:c15="http://schemas.microsoft.com/office/drawing/2012/chart" uri="{02D57815-91ED-43cb-92C2-25804820EDAC}">
                        <c15:formulaRef>
                          <c15:sqref>'ROC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EF88-474B-8847-58807DCDE623}"/>
                  </c:ext>
                </c:extLst>
              </c15:ser>
            </c15:filteredBarSeries>
            <c15:filteredBarSeries>
              <c15:ser>
                <c:idx val="4"/>
                <c:order val="3"/>
                <c:tx>
                  <c:strRef>
                    <c:extLst>
                      <c:ext xmlns:c15="http://schemas.microsoft.com/office/drawing/2012/chart" uri="{02D57815-91ED-43cb-92C2-25804820EDAC}">
                        <c15:formulaRef>
                          <c15:sqref>'ROC and NL'!$T$73</c15:sqref>
                        </c15:formulaRef>
                      </c:ext>
                    </c:extLst>
                    <c:strCache>
                      <c:ptCount val="1"/>
                      <c:pt idx="0">
                        <c:v>ROC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NL'!$T$74:$T$78</c15:sqref>
                        </c15:formulaRef>
                      </c:ext>
                    </c:extLst>
                    <c:numCache>
                      <c:formatCode>"$"#,##0.0</c:formatCode>
                      <c:ptCount val="5"/>
                      <c:pt idx="0">
                        <c:v>11773.814078054118</c:v>
                      </c:pt>
                      <c:pt idx="1">
                        <c:v>11515.18496183193</c:v>
                      </c:pt>
                      <c:pt idx="2">
                        <c:v>10896.199698573329</c:v>
                      </c:pt>
                      <c:pt idx="3">
                        <c:v>9579.2488790254538</c:v>
                      </c:pt>
                      <c:pt idx="4">
                        <c:v>8871.7276290490208</c:v>
                      </c:pt>
                    </c:numCache>
                  </c:numRef>
                </c:val>
                <c:extLst xmlns:c15="http://schemas.microsoft.com/office/drawing/2012/chart">
                  <c:ext xmlns:c16="http://schemas.microsoft.com/office/drawing/2014/chart" uri="{C3380CC4-5D6E-409C-BE32-E72D297353CC}">
                    <c16:uniqueId val="{00000005-EF88-474B-8847-58807DCDE623}"/>
                  </c:ext>
                </c:extLst>
              </c15:ser>
            </c15:filteredBarSeries>
            <c15:filteredBarSeries>
              <c15:ser>
                <c:idx val="5"/>
                <c:order val="4"/>
                <c:tx>
                  <c:strRef>
                    <c:extLst>
                      <c:ext xmlns:c15="http://schemas.microsoft.com/office/drawing/2012/chart" uri="{02D57815-91ED-43cb-92C2-25804820EDAC}">
                        <c15:formulaRef>
                          <c15:sqref>'ROC and NL'!$U$73</c15:sqref>
                        </c15:formulaRef>
                      </c:ext>
                    </c:extLst>
                    <c:strCache>
                      <c:ptCount val="1"/>
                      <c:pt idx="0">
                        <c:v>ROC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NL'!$U$74:$U$78</c15:sqref>
                        </c15:formulaRef>
                      </c:ext>
                    </c:extLst>
                    <c:numCache>
                      <c:formatCode>"$"#,##0.0</c:formatCode>
                      <c:ptCount val="5"/>
                      <c:pt idx="0">
                        <c:v>13167.221352689001</c:v>
                      </c:pt>
                      <c:pt idx="1">
                        <c:v>12008.767410367931</c:v>
                      </c:pt>
                      <c:pt idx="2">
                        <c:v>11351.48818540856</c:v>
                      </c:pt>
                      <c:pt idx="3">
                        <c:v>9820.2694219019431</c:v>
                      </c:pt>
                      <c:pt idx="4">
                        <c:v>9061.5905873876527</c:v>
                      </c:pt>
                    </c:numCache>
                  </c:numRef>
                </c:val>
                <c:extLst xmlns:c15="http://schemas.microsoft.com/office/drawing/2012/chart">
                  <c:ext xmlns:c16="http://schemas.microsoft.com/office/drawing/2014/chart" uri="{C3380CC4-5D6E-409C-BE32-E72D297353CC}">
                    <c16:uniqueId val="{00000006-EF88-474B-8847-58807DCDE623}"/>
                  </c:ext>
                </c:extLst>
              </c15:ser>
            </c15:filteredBarSeries>
            <c15:filteredBarSeries>
              <c15:ser>
                <c:idx val="6"/>
                <c:order val="5"/>
                <c:tx>
                  <c:strRef>
                    <c:extLst>
                      <c:ext xmlns:c15="http://schemas.microsoft.com/office/drawing/2012/chart" uri="{02D57815-91ED-43cb-92C2-25804820EDAC}">
                        <c15:formulaRef>
                          <c15:sqref>'ROC and NL'!$V$73</c15:sqref>
                        </c15:formulaRef>
                      </c:ext>
                    </c:extLst>
                    <c:strCache>
                      <c:ptCount val="1"/>
                      <c:pt idx="0">
                        <c:v>ROC Exp/ROC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NL'!$V$74:$V$78</c15:sqref>
                        </c15:formulaRef>
                      </c:ext>
                    </c:extLst>
                    <c:numCache>
                      <c:formatCode>0.0%</c:formatCode>
                      <c:ptCount val="5"/>
                      <c:pt idx="0">
                        <c:v>1.1183479937255112</c:v>
                      </c:pt>
                      <c:pt idx="1">
                        <c:v>1.0428636144510073</c:v>
                      </c:pt>
                      <c:pt idx="2">
                        <c:v>1.0417841540564683</c:v>
                      </c:pt>
                      <c:pt idx="3">
                        <c:v>1.0251606932777604</c:v>
                      </c:pt>
                      <c:pt idx="4">
                        <c:v>1.021400900284287</c:v>
                      </c:pt>
                    </c:numCache>
                  </c:numRef>
                </c:val>
                <c:extLst xmlns:c15="http://schemas.microsoft.com/office/drawing/2012/chart">
                  <c:ext xmlns:c16="http://schemas.microsoft.com/office/drawing/2014/chart" uri="{C3380CC4-5D6E-409C-BE32-E72D297353CC}">
                    <c16:uniqueId val="{00000007-EF88-474B-8847-58807DCDE623}"/>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ROC (All Provinces Excluding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'ROC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8965-408F-8BE6-A39BD39F09D1}"/>
            </c:ext>
          </c:extLst>
        </c:ser>
        <c:ser>
          <c:idx val="6"/>
          <c:order val="5"/>
          <c:tx>
            <c:strRef>
              <c:f>'ROC and NL'!$V$73</c:f>
              <c:strCache>
                <c:ptCount val="1"/>
                <c:pt idx="0">
                  <c:v>ROC Exp/ROC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'ROC and NL'!$P$74:$P$78</c:f>
              <c:strCache>
                <c:ptCount val="5"/>
                <c:pt idx="0">
                  <c:v>2020-21</c:v>
                </c:pt>
                <c:pt idx="1">
                  <c:v>5 year Ave</c:v>
                </c:pt>
                <c:pt idx="2">
                  <c:v>10 year Ave</c:v>
                </c:pt>
                <c:pt idx="3">
                  <c:v>20 year Ave</c:v>
                </c:pt>
                <c:pt idx="4">
                  <c:v>25 year Ave</c:v>
                </c:pt>
              </c:strCache>
            </c:strRef>
          </c:cat>
          <c:val>
            <c:numRef>
              <c:f>'ROC and NL'!$V$74:$V$78</c:f>
              <c:numCache>
                <c:formatCode>0.0%</c:formatCode>
                <c:ptCount val="5"/>
                <c:pt idx="0">
                  <c:v>1.1183479937255112</c:v>
                </c:pt>
                <c:pt idx="1">
                  <c:v>1.0428636144510073</c:v>
                </c:pt>
                <c:pt idx="2">
                  <c:v>1.0417841540564683</c:v>
                </c:pt>
                <c:pt idx="3">
                  <c:v>1.0251606932777604</c:v>
                </c:pt>
                <c:pt idx="4">
                  <c:v>1.021400900284287</c:v>
                </c:pt>
              </c:numCache>
            </c:numRef>
          </c:val>
          <c:extLst>
            <c:ext xmlns:c16="http://schemas.microsoft.com/office/drawing/2014/chart" uri="{C3380CC4-5D6E-409C-BE32-E72D297353CC}">
              <c16:uniqueId val="{00000001-8965-408F-8BE6-A39BD39F09D1}"/>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'ROC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'ROC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8965-408F-8BE6-A39BD39F09D1}"/>
                  </c:ext>
                </c:extLst>
              </c15:ser>
            </c15:filteredBarSeries>
            <c15:filteredBarSeries>
              <c15:ser>
                <c:idx val="1"/>
                <c:order val="1"/>
                <c:tx>
                  <c:strRef>
                    <c:extLst>
                      <c:ext xmlns:c15="http://schemas.microsoft.com/office/drawing/2012/chart" uri="{02D57815-91ED-43cb-92C2-25804820EDAC}">
                        <c15:formulaRef>
                          <c15:sqref>'ROC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8965-408F-8BE6-A39BD39F09D1}"/>
                  </c:ext>
                </c:extLst>
              </c15:ser>
            </c15:filteredBarSeries>
            <c15:filteredBarSeries>
              <c15:ser>
                <c:idx val="4"/>
                <c:order val="3"/>
                <c:tx>
                  <c:strRef>
                    <c:extLst>
                      <c:ext xmlns:c15="http://schemas.microsoft.com/office/drawing/2012/chart" uri="{02D57815-91ED-43cb-92C2-25804820EDAC}">
                        <c15:formulaRef>
                          <c15:sqref>'ROC and NL'!$T$73</c15:sqref>
                        </c15:formulaRef>
                      </c:ext>
                    </c:extLst>
                    <c:strCache>
                      <c:ptCount val="1"/>
                      <c:pt idx="0">
                        <c:v>ROC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NL'!$T$74:$T$78</c15:sqref>
                        </c15:formulaRef>
                      </c:ext>
                    </c:extLst>
                    <c:numCache>
                      <c:formatCode>"$"#,##0.0</c:formatCode>
                      <c:ptCount val="5"/>
                      <c:pt idx="0">
                        <c:v>11773.814078054118</c:v>
                      </c:pt>
                      <c:pt idx="1">
                        <c:v>11515.18496183193</c:v>
                      </c:pt>
                      <c:pt idx="2">
                        <c:v>10896.199698573329</c:v>
                      </c:pt>
                      <c:pt idx="3">
                        <c:v>9579.2488790254538</c:v>
                      </c:pt>
                      <c:pt idx="4">
                        <c:v>8871.7276290490208</c:v>
                      </c:pt>
                    </c:numCache>
                  </c:numRef>
                </c:val>
                <c:extLst xmlns:c15="http://schemas.microsoft.com/office/drawing/2012/chart">
                  <c:ext xmlns:c16="http://schemas.microsoft.com/office/drawing/2014/chart" uri="{C3380CC4-5D6E-409C-BE32-E72D297353CC}">
                    <c16:uniqueId val="{00000004-8965-408F-8BE6-A39BD39F09D1}"/>
                  </c:ext>
                </c:extLst>
              </c15:ser>
            </c15:filteredBarSeries>
            <c15:filteredBarSeries>
              <c15:ser>
                <c:idx val="5"/>
                <c:order val="4"/>
                <c:tx>
                  <c:strRef>
                    <c:extLst>
                      <c:ext xmlns:c15="http://schemas.microsoft.com/office/drawing/2012/chart" uri="{02D57815-91ED-43cb-92C2-25804820EDAC}">
                        <c15:formulaRef>
                          <c15:sqref>'ROC and NL'!$U$73</c15:sqref>
                        </c15:formulaRef>
                      </c:ext>
                    </c:extLst>
                    <c:strCache>
                      <c:ptCount val="1"/>
                      <c:pt idx="0">
                        <c:v>ROC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NL'!$U$74:$U$78</c15:sqref>
                        </c15:formulaRef>
                      </c:ext>
                    </c:extLst>
                    <c:numCache>
                      <c:formatCode>"$"#,##0.0</c:formatCode>
                      <c:ptCount val="5"/>
                      <c:pt idx="0">
                        <c:v>13167.221352689001</c:v>
                      </c:pt>
                      <c:pt idx="1">
                        <c:v>12008.767410367931</c:v>
                      </c:pt>
                      <c:pt idx="2">
                        <c:v>11351.48818540856</c:v>
                      </c:pt>
                      <c:pt idx="3">
                        <c:v>9820.2694219019431</c:v>
                      </c:pt>
                      <c:pt idx="4">
                        <c:v>9061.5905873876527</c:v>
                      </c:pt>
                    </c:numCache>
                  </c:numRef>
                </c:val>
                <c:extLst xmlns:c15="http://schemas.microsoft.com/office/drawing/2012/chart">
                  <c:ext xmlns:c16="http://schemas.microsoft.com/office/drawing/2014/chart" uri="{C3380CC4-5D6E-409C-BE32-E72D297353CC}">
                    <c16:uniqueId val="{00000005-8965-408F-8BE6-A39BD39F09D1}"/>
                  </c:ext>
                </c:extLst>
              </c15:ser>
            </c15:filteredBarSeries>
            <c15:filteredBarSeries>
              <c15:ser>
                <c:idx val="7"/>
                <c:order val="6"/>
                <c:tx>
                  <c:strRef>
                    <c:extLst>
                      <c:ext xmlns:c15="http://schemas.microsoft.com/office/drawing/2012/chart" uri="{02D57815-91ED-43cb-92C2-25804820EDAC}">
                        <c15:formulaRef>
                          <c15:sqref>'ROC and NL'!$W$73</c15:sqref>
                        </c15:formulaRef>
                      </c:ext>
                    </c:extLst>
                    <c:strCache>
                      <c:ptCount val="1"/>
                      <c:pt idx="0">
                        <c:v>NL Rev PC/ROC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NL'!$W$74:$W$78</c15:sqref>
                        </c15:formulaRef>
                      </c:ext>
                    </c:extLst>
                    <c:numCache>
                      <c:formatCode>0.0%</c:formatCode>
                      <c:ptCount val="5"/>
                      <c:pt idx="0">
                        <c:v>1.1597576702394146</c:v>
                      </c:pt>
                      <c:pt idx="1">
                        <c:v>1.285365477658496</c:v>
                      </c:pt>
                      <c:pt idx="2">
                        <c:v>1.3230830582370949</c:v>
                      </c:pt>
                      <c:pt idx="3">
                        <c:v>1.3436153897251053</c:v>
                      </c:pt>
                      <c:pt idx="4">
                        <c:v>1.3183437702079801</c:v>
                      </c:pt>
                    </c:numCache>
                  </c:numRef>
                </c:val>
                <c:extLst xmlns:c15="http://schemas.microsoft.com/office/drawing/2012/chart">
                  <c:ext xmlns:c16="http://schemas.microsoft.com/office/drawing/2014/chart" uri="{C3380CC4-5D6E-409C-BE32-E72D297353CC}">
                    <c16:uniqueId val="{00000006-8965-408F-8BE6-A39BD39F09D1}"/>
                  </c:ext>
                </c:extLst>
              </c15:ser>
            </c15:filteredBarSeries>
            <c15:filteredBarSeries>
              <c15:ser>
                <c:idx val="2"/>
                <c:order val="7"/>
                <c:tx>
                  <c:strRef>
                    <c:extLst>
                      <c:ext xmlns:c15="http://schemas.microsoft.com/office/drawing/2012/chart" uri="{02D57815-91ED-43cb-92C2-25804820EDAC}">
                        <c15:formulaRef>
                          <c15:sqref>'ROC and NL'!$X$73</c15:sqref>
                        </c15:formulaRef>
                      </c:ext>
                    </c:extLst>
                    <c:strCache>
                      <c:ptCount val="1"/>
                      <c:pt idx="0">
                        <c:v>NL Exp PC/ROC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'ROC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'ROC and NL'!$X$74:$X$78</c15:sqref>
                        </c15:formulaRef>
                      </c:ext>
                    </c:extLst>
                    <c:numCache>
                      <c:formatCode>0.0%</c:formatCode>
                      <c:ptCount val="5"/>
                      <c:pt idx="0">
                        <c:v>1.3044011720950892</c:v>
                      </c:pt>
                      <c:pt idx="1">
                        <c:v>1.3407441325780556</c:v>
                      </c:pt>
                      <c:pt idx="2">
                        <c:v>1.3713849436035486</c:v>
                      </c:pt>
                      <c:pt idx="3">
                        <c:v>1.3499028559923936</c:v>
                      </c:pt>
                      <c:pt idx="4">
                        <c:v>1.3322633492256466</c:v>
                      </c:pt>
                    </c:numCache>
                  </c:numRef>
                </c:val>
                <c:extLst xmlns:c15="http://schemas.microsoft.com/office/drawing/2012/chart">
                  <c:ext xmlns:c16="http://schemas.microsoft.com/office/drawing/2014/chart" uri="{C3380CC4-5D6E-409C-BE32-E72D297353CC}">
                    <c16:uniqueId val="{00000007-8965-408F-8BE6-A39BD39F09D1}"/>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ROC</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'ROC and NL'!$BV$18</c:f>
              <c:strCache>
                <c:ptCount val="1"/>
                <c:pt idx="0">
                  <c:v>NL Federal Transfers/GDP</c:v>
                </c:pt>
              </c:strCache>
            </c:strRef>
          </c:tx>
          <c:spPr>
            <a:ln w="28575" cap="rnd">
              <a:solidFill>
                <a:srgbClr val="FF0000"/>
              </a:solidFill>
              <a:round/>
            </a:ln>
            <a:effectLst/>
          </c:spPr>
          <c:marker>
            <c:symbol val="none"/>
          </c:marker>
          <c:dLbls>
            <c:dLbl>
              <c:idx val="30"/>
              <c:layout>
                <c:manualLayout>
                  <c:x val="-8.333333333333435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FA-4797-8D6B-84F260A569B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'ROC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D4E1-4F9E-9892-28D28774B2A2}"/>
            </c:ext>
          </c:extLst>
        </c:ser>
        <c:ser>
          <c:idx val="1"/>
          <c:order val="1"/>
          <c:tx>
            <c:strRef>
              <c:f>'ROC and NL'!$BW$18</c:f>
              <c:strCache>
                <c:ptCount val="1"/>
                <c:pt idx="0">
                  <c:v>ROC Federal Transfers/GDP</c:v>
                </c:pt>
              </c:strCache>
            </c:strRef>
          </c:tx>
          <c:spPr>
            <a:ln w="28575" cap="rnd">
              <a:solidFill>
                <a:srgbClr val="0070C0"/>
              </a:solidFill>
              <a:round/>
            </a:ln>
            <a:effectLst/>
          </c:spPr>
          <c:marker>
            <c:symbol val="none"/>
          </c:marker>
          <c:dLbls>
            <c:dLbl>
              <c:idx val="30"/>
              <c:layout>
                <c:manualLayout>
                  <c:x val="-2.7777777777779813E-3"/>
                  <c:y val="0.129629629629629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A-4797-8D6B-84F260A569B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'ROC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'ROC and NL'!$BW$19:$BW$49</c:f>
              <c:numCache>
                <c:formatCode>"$"#,##0</c:formatCode>
                <c:ptCount val="31"/>
                <c:pt idx="0">
                  <c:v>883.95917456386735</c:v>
                </c:pt>
                <c:pt idx="1">
                  <c:v>871.99990704481547</c:v>
                </c:pt>
                <c:pt idx="2">
                  <c:v>974.1367956673314</c:v>
                </c:pt>
                <c:pt idx="3">
                  <c:v>917.65006057783353</c:v>
                </c:pt>
                <c:pt idx="4">
                  <c:v>942.94984725144366</c:v>
                </c:pt>
                <c:pt idx="5">
                  <c:v>940.6053035292681</c:v>
                </c:pt>
                <c:pt idx="6">
                  <c:v>748.06300820161891</c:v>
                </c:pt>
                <c:pt idx="7">
                  <c:v>721.57940609995353</c:v>
                </c:pt>
                <c:pt idx="8">
                  <c:v>813.50527218106072</c:v>
                </c:pt>
                <c:pt idx="9">
                  <c:v>846.42150072385652</c:v>
                </c:pt>
                <c:pt idx="10">
                  <c:v>894.72445433376731</c:v>
                </c:pt>
                <c:pt idx="11">
                  <c:v>1025.5893748478179</c:v>
                </c:pt>
                <c:pt idx="12">
                  <c:v>1044.0828090705204</c:v>
                </c:pt>
                <c:pt idx="13">
                  <c:v>1123.7778014468447</c:v>
                </c:pt>
                <c:pt idx="14">
                  <c:v>1276.9349494536111</c:v>
                </c:pt>
                <c:pt idx="15">
                  <c:v>1366.7533246201033</c:v>
                </c:pt>
                <c:pt idx="16">
                  <c:v>1433.1995145470032</c:v>
                </c:pt>
                <c:pt idx="17">
                  <c:v>1612.4376126436764</c:v>
                </c:pt>
                <c:pt idx="18">
                  <c:v>1669.3826990213299</c:v>
                </c:pt>
                <c:pt idx="19">
                  <c:v>1850.0157609935845</c:v>
                </c:pt>
                <c:pt idx="20">
                  <c:v>2014.7666874175491</c:v>
                </c:pt>
                <c:pt idx="21">
                  <c:v>1915.8433775476162</c:v>
                </c:pt>
                <c:pt idx="22">
                  <c:v>1897.9521858509841</c:v>
                </c:pt>
                <c:pt idx="23">
                  <c:v>1983.3525773174367</c:v>
                </c:pt>
                <c:pt idx="24">
                  <c:v>1912.2569364799772</c:v>
                </c:pt>
                <c:pt idx="25">
                  <c:v>1984.0955616286867</c:v>
                </c:pt>
                <c:pt idx="26">
                  <c:v>2109.6031076626577</c:v>
                </c:pt>
                <c:pt idx="27">
                  <c:v>2166.4493472527583</c:v>
                </c:pt>
                <c:pt idx="28">
                  <c:v>2190.3236118329801</c:v>
                </c:pt>
                <c:pt idx="29">
                  <c:v>2294.43353161389</c:v>
                </c:pt>
                <c:pt idx="30">
                  <c:v>2763.5537674779503</c:v>
                </c:pt>
              </c:numCache>
            </c:numRef>
          </c:val>
          <c:smooth val="0"/>
          <c:extLst>
            <c:ext xmlns:c16="http://schemas.microsoft.com/office/drawing/2014/chart" uri="{C3380CC4-5D6E-409C-BE32-E72D297353CC}">
              <c16:uniqueId val="{00000001-D4E1-4F9E-9892-28D28774B2A2}"/>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RAC (Atlantic Provinces Excluding NL)</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'RAC and NL'!$N$18</c:f>
              <c:strCache>
                <c:ptCount val="1"/>
                <c:pt idx="0">
                  <c:v>RAC Rev PC</c:v>
                </c:pt>
              </c:strCache>
            </c:strRef>
          </c:tx>
          <c:spPr>
            <a:ln w="28575" cap="rnd">
              <a:solidFill>
                <a:srgbClr val="0070C0"/>
              </a:solidFill>
              <a:round/>
            </a:ln>
            <a:effectLst/>
          </c:spPr>
          <c:marker>
            <c:symbol val="none"/>
          </c:marker>
          <c:dLbls>
            <c:dLbl>
              <c:idx val="26"/>
              <c:layout>
                <c:manualLayout>
                  <c:x val="0"/>
                  <c:y val="4.1551246537396121E-2"/>
                </c:manualLayout>
              </c:layout>
              <c:tx>
                <c:rich>
                  <a:bodyPr/>
                  <a:lstStyle/>
                  <a:p>
                    <a:fld id="{4C89AD28-D59E-43BC-961A-4B3ADA2EEDF7}" type="VALUE">
                      <a:rPr lang="en-US" b="1" i="0" baseline="0">
                        <a:solidFill>
                          <a:srgbClr val="0070C0"/>
                        </a:solidFill>
                      </a:rPr>
                      <a:pPr/>
                      <a:t>[VALUE]</a:t>
                    </a:fld>
                    <a:endParaRPr lang="en-C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20C-469C-BEEC-8785CAC93E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NL'!$N$23:$N$49</c:f>
              <c:numCache>
                <c:formatCode>"$"#,##0.0</c:formatCode>
                <c:ptCount val="27"/>
                <c:pt idx="0">
                  <c:v>5296.6954304711471</c:v>
                </c:pt>
                <c:pt idx="1">
                  <c:v>5413.8098173785402</c:v>
                </c:pt>
                <c:pt idx="2">
                  <c:v>5374.7188528536853</c:v>
                </c:pt>
                <c:pt idx="3">
                  <c:v>5328.5427631289922</c:v>
                </c:pt>
                <c:pt idx="4">
                  <c:v>5772.0730184746199</c:v>
                </c:pt>
                <c:pt idx="5">
                  <c:v>5772.287174034117</c:v>
                </c:pt>
                <c:pt idx="6">
                  <c:v>6306.1135495889748</c:v>
                </c:pt>
                <c:pt idx="7">
                  <c:v>6626.5187811817086</c:v>
                </c:pt>
                <c:pt idx="8">
                  <c:v>6610.4314789091968</c:v>
                </c:pt>
                <c:pt idx="9">
                  <c:v>6694.1887190427624</c:v>
                </c:pt>
                <c:pt idx="10">
                  <c:v>7342.0778770034076</c:v>
                </c:pt>
                <c:pt idx="11">
                  <c:v>7840.2451306382045</c:v>
                </c:pt>
                <c:pt idx="12">
                  <c:v>8605.5998238662341</c:v>
                </c:pt>
                <c:pt idx="13">
                  <c:v>9373.0345248237409</c:v>
                </c:pt>
                <c:pt idx="14">
                  <c:v>9424.0278805633225</c:v>
                </c:pt>
                <c:pt idx="15">
                  <c:v>9429.2491973718552</c:v>
                </c:pt>
                <c:pt idx="16">
                  <c:v>10024.880838634688</c:v>
                </c:pt>
                <c:pt idx="17">
                  <c:v>9965.1178365726937</c:v>
                </c:pt>
                <c:pt idx="18">
                  <c:v>10118.373402642408</c:v>
                </c:pt>
                <c:pt idx="19">
                  <c:v>10106.630469148686</c:v>
                </c:pt>
                <c:pt idx="20">
                  <c:v>10817.005856229354</c:v>
                </c:pt>
                <c:pt idx="21">
                  <c:v>10902.954491173979</c:v>
                </c:pt>
                <c:pt idx="22">
                  <c:v>11305.61786368335</c:v>
                </c:pt>
                <c:pt idx="23">
                  <c:v>11981.88411429368</c:v>
                </c:pt>
                <c:pt idx="24">
                  <c:v>12090.359029234851</c:v>
                </c:pt>
                <c:pt idx="25">
                  <c:v>12361.021746677963</c:v>
                </c:pt>
                <c:pt idx="26">
                  <c:v>12356.100542997168</c:v>
                </c:pt>
              </c:numCache>
            </c:numRef>
          </c:val>
          <c:smooth val="0"/>
          <c:extLst>
            <c:ext xmlns:c16="http://schemas.microsoft.com/office/drawing/2014/chart" uri="{C3380CC4-5D6E-409C-BE32-E72D297353CC}">
              <c16:uniqueId val="{00000000-9D56-45B7-BDBD-62A1F6B5F66D}"/>
            </c:ext>
          </c:extLst>
        </c:ser>
        <c:ser>
          <c:idx val="3"/>
          <c:order val="1"/>
          <c:tx>
            <c:strRef>
              <c:f>'RAC and NL'!$O$18</c:f>
              <c:strCache>
                <c:ptCount val="1"/>
                <c:pt idx="0">
                  <c:v>RAC Expend PC</c:v>
                </c:pt>
              </c:strCache>
            </c:strRef>
          </c:tx>
          <c:spPr>
            <a:ln w="28575" cap="rnd">
              <a:solidFill>
                <a:srgbClr val="00B050"/>
              </a:solidFill>
              <a:prstDash val="sysDash"/>
              <a:round/>
            </a:ln>
            <a:effectLst/>
          </c:spPr>
          <c:marker>
            <c:symbol val="none"/>
          </c:marker>
          <c:dLbls>
            <c:dLbl>
              <c:idx val="26"/>
              <c:layout>
                <c:manualLayout>
                  <c:x val="-3.6444097357802942E-2"/>
                  <c:y val="-3.693444136657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0C-469C-BEEC-8785CAC93E50}"/>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NL'!$O$23:$O$49</c:f>
              <c:numCache>
                <c:formatCode>"$"#,##0.0</c:formatCode>
                <c:ptCount val="27"/>
                <c:pt idx="0">
                  <c:v>5464.561862431945</c:v>
                </c:pt>
                <c:pt idx="1">
                  <c:v>5494.2640605510524</c:v>
                </c:pt>
                <c:pt idx="2">
                  <c:v>5377.529175543551</c:v>
                </c:pt>
                <c:pt idx="3">
                  <c:v>5555.9475850737608</c:v>
                </c:pt>
                <c:pt idx="4">
                  <c:v>6002.6495234219019</c:v>
                </c:pt>
                <c:pt idx="5">
                  <c:v>6208.5673758943158</c:v>
                </c:pt>
                <c:pt idx="6">
                  <c:v>6168.4506548741001</c:v>
                </c:pt>
                <c:pt idx="7">
                  <c:v>6475.5084594345717</c:v>
                </c:pt>
                <c:pt idx="8">
                  <c:v>6685.2476927215739</c:v>
                </c:pt>
                <c:pt idx="9">
                  <c:v>6849.7175128855461</c:v>
                </c:pt>
                <c:pt idx="10">
                  <c:v>7145.1261043816139</c:v>
                </c:pt>
                <c:pt idx="11">
                  <c:v>7585.4418321859521</c:v>
                </c:pt>
                <c:pt idx="12">
                  <c:v>8340.0479755872439</c:v>
                </c:pt>
                <c:pt idx="13">
                  <c:v>9012.3462833276226</c:v>
                </c:pt>
                <c:pt idx="14">
                  <c:v>9509.8348379672861</c:v>
                </c:pt>
                <c:pt idx="15">
                  <c:v>9997.1275512743869</c:v>
                </c:pt>
                <c:pt idx="16">
                  <c:v>10076.631850587573</c:v>
                </c:pt>
                <c:pt idx="17">
                  <c:v>10283.653744474759</c:v>
                </c:pt>
                <c:pt idx="18">
                  <c:v>10614.460147281785</c:v>
                </c:pt>
                <c:pt idx="19">
                  <c:v>10824.122254477734</c:v>
                </c:pt>
                <c:pt idx="20">
                  <c:v>11102.093851610354</c:v>
                </c:pt>
                <c:pt idx="21">
                  <c:v>11058.628981479471</c:v>
                </c:pt>
                <c:pt idx="22">
                  <c:v>11287.908642212178</c:v>
                </c:pt>
                <c:pt idx="23">
                  <c:v>11784.709026048688</c:v>
                </c:pt>
                <c:pt idx="24">
                  <c:v>11956.21865540834</c:v>
                </c:pt>
                <c:pt idx="25">
                  <c:v>12336.552203740051</c:v>
                </c:pt>
                <c:pt idx="26">
                  <c:v>12636.198665730775</c:v>
                </c:pt>
              </c:numCache>
            </c:numRef>
          </c:val>
          <c:smooth val="0"/>
          <c:extLst>
            <c:ext xmlns:c16="http://schemas.microsoft.com/office/drawing/2014/chart" uri="{C3380CC4-5D6E-409C-BE32-E72D297353CC}">
              <c16:uniqueId val="{00000001-9D56-45B7-BDBD-62A1F6B5F66D}"/>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RAC (Atlantic Provinces Excluding NL)</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'RAC and NL'!$M$18</c:f>
              <c:strCache>
                <c:ptCount val="1"/>
                <c:pt idx="0">
                  <c:v>NL Expend PC</c:v>
                </c:pt>
              </c:strCache>
            </c:strRef>
          </c:tx>
          <c:spPr>
            <a:ln w="28575" cap="rnd">
              <a:solidFill>
                <a:srgbClr val="FF000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0-45F7-A1A7-5E97BAF01C48}"/>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795B-4EA5-803F-A19A6346B83F}"/>
            </c:ext>
          </c:extLst>
        </c:ser>
        <c:ser>
          <c:idx val="3"/>
          <c:order val="1"/>
          <c:tx>
            <c:strRef>
              <c:f>'RAC and NL'!$O$18</c:f>
              <c:strCache>
                <c:ptCount val="1"/>
                <c:pt idx="0">
                  <c:v>RAC Expend PC</c:v>
                </c:pt>
              </c:strCache>
            </c:strRef>
          </c:tx>
          <c:spPr>
            <a:ln w="28575" cap="rnd">
              <a:solidFill>
                <a:srgbClr val="0070C0"/>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80-45F7-A1A7-5E97BAF01C48}"/>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NL'!$O$23:$O$49</c:f>
              <c:numCache>
                <c:formatCode>"$"#,##0.0</c:formatCode>
                <c:ptCount val="27"/>
                <c:pt idx="0">
                  <c:v>5464.561862431945</c:v>
                </c:pt>
                <c:pt idx="1">
                  <c:v>5494.2640605510524</c:v>
                </c:pt>
                <c:pt idx="2">
                  <c:v>5377.529175543551</c:v>
                </c:pt>
                <c:pt idx="3">
                  <c:v>5555.9475850737608</c:v>
                </c:pt>
                <c:pt idx="4">
                  <c:v>6002.6495234219019</c:v>
                </c:pt>
                <c:pt idx="5">
                  <c:v>6208.5673758943158</c:v>
                </c:pt>
                <c:pt idx="6">
                  <c:v>6168.4506548741001</c:v>
                </c:pt>
                <c:pt idx="7">
                  <c:v>6475.5084594345717</c:v>
                </c:pt>
                <c:pt idx="8">
                  <c:v>6685.2476927215739</c:v>
                </c:pt>
                <c:pt idx="9">
                  <c:v>6849.7175128855461</c:v>
                </c:pt>
                <c:pt idx="10">
                  <c:v>7145.1261043816139</c:v>
                </c:pt>
                <c:pt idx="11">
                  <c:v>7585.4418321859521</c:v>
                </c:pt>
                <c:pt idx="12">
                  <c:v>8340.0479755872439</c:v>
                </c:pt>
                <c:pt idx="13">
                  <c:v>9012.3462833276226</c:v>
                </c:pt>
                <c:pt idx="14">
                  <c:v>9509.8348379672861</c:v>
                </c:pt>
                <c:pt idx="15">
                  <c:v>9997.1275512743869</c:v>
                </c:pt>
                <c:pt idx="16">
                  <c:v>10076.631850587573</c:v>
                </c:pt>
                <c:pt idx="17">
                  <c:v>10283.653744474759</c:v>
                </c:pt>
                <c:pt idx="18">
                  <c:v>10614.460147281785</c:v>
                </c:pt>
                <c:pt idx="19">
                  <c:v>10824.122254477734</c:v>
                </c:pt>
                <c:pt idx="20">
                  <c:v>11102.093851610354</c:v>
                </c:pt>
                <c:pt idx="21">
                  <c:v>11058.628981479471</c:v>
                </c:pt>
                <c:pt idx="22">
                  <c:v>11287.908642212178</c:v>
                </c:pt>
                <c:pt idx="23">
                  <c:v>11784.709026048688</c:v>
                </c:pt>
                <c:pt idx="24">
                  <c:v>11956.21865540834</c:v>
                </c:pt>
                <c:pt idx="25">
                  <c:v>12336.552203740051</c:v>
                </c:pt>
                <c:pt idx="26">
                  <c:v>12636.198665730775</c:v>
                </c:pt>
              </c:numCache>
            </c:numRef>
          </c:val>
          <c:smooth val="0"/>
          <c:extLst>
            <c:ext xmlns:c16="http://schemas.microsoft.com/office/drawing/2014/chart" uri="{C3380CC4-5D6E-409C-BE32-E72D297353CC}">
              <c16:uniqueId val="{00000001-795B-4EA5-803F-A19A6346B83F}"/>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RAC (Atlantic Provinces Excluding NL)</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'RAC and NL'!$L$18</c:f>
              <c:strCache>
                <c:ptCount val="1"/>
                <c:pt idx="0">
                  <c:v>NL Rev PC</c:v>
                </c:pt>
              </c:strCache>
            </c:strRef>
          </c:tx>
          <c:spPr>
            <a:ln w="28575" cap="rnd">
              <a:solidFill>
                <a:srgbClr val="FF0000"/>
              </a:solidFill>
              <a:round/>
            </a:ln>
            <a:effectLst/>
          </c:spPr>
          <c:marker>
            <c:symbol val="none"/>
          </c:marker>
          <c:dLbls>
            <c:dLbl>
              <c:idx val="26"/>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9D-4D28-A0DD-C747FB0798B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C243-424E-85F8-4D6167B2716A}"/>
            </c:ext>
          </c:extLst>
        </c:ser>
        <c:ser>
          <c:idx val="1"/>
          <c:order val="1"/>
          <c:tx>
            <c:strRef>
              <c:f>'RAC and NL'!$N$18</c:f>
              <c:strCache>
                <c:ptCount val="1"/>
                <c:pt idx="0">
                  <c:v>RAC Rev PC</c:v>
                </c:pt>
              </c:strCache>
            </c:strRef>
          </c:tx>
          <c:spPr>
            <a:ln w="28575" cap="rnd">
              <a:solidFill>
                <a:srgbClr val="0070C0"/>
              </a:solidFill>
              <a:round/>
            </a:ln>
            <a:effectLst/>
          </c:spPr>
          <c:marker>
            <c:symbol val="none"/>
          </c:marker>
          <c:dLbls>
            <c:dLbl>
              <c:idx val="26"/>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9D-4D28-A0DD-C747FB0798B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NL'!$N$23:$N$49</c:f>
              <c:numCache>
                <c:formatCode>"$"#,##0.0</c:formatCode>
                <c:ptCount val="27"/>
                <c:pt idx="0">
                  <c:v>5296.6954304711471</c:v>
                </c:pt>
                <c:pt idx="1">
                  <c:v>5413.8098173785402</c:v>
                </c:pt>
                <c:pt idx="2">
                  <c:v>5374.7188528536853</c:v>
                </c:pt>
                <c:pt idx="3">
                  <c:v>5328.5427631289922</c:v>
                </c:pt>
                <c:pt idx="4">
                  <c:v>5772.0730184746199</c:v>
                </c:pt>
                <c:pt idx="5">
                  <c:v>5772.287174034117</c:v>
                </c:pt>
                <c:pt idx="6">
                  <c:v>6306.1135495889748</c:v>
                </c:pt>
                <c:pt idx="7">
                  <c:v>6626.5187811817086</c:v>
                </c:pt>
                <c:pt idx="8">
                  <c:v>6610.4314789091968</c:v>
                </c:pt>
                <c:pt idx="9">
                  <c:v>6694.1887190427624</c:v>
                </c:pt>
                <c:pt idx="10">
                  <c:v>7342.0778770034076</c:v>
                </c:pt>
                <c:pt idx="11">
                  <c:v>7840.2451306382045</c:v>
                </c:pt>
                <c:pt idx="12">
                  <c:v>8605.5998238662341</c:v>
                </c:pt>
                <c:pt idx="13">
                  <c:v>9373.0345248237409</c:v>
                </c:pt>
                <c:pt idx="14">
                  <c:v>9424.0278805633225</c:v>
                </c:pt>
                <c:pt idx="15">
                  <c:v>9429.2491973718552</c:v>
                </c:pt>
                <c:pt idx="16">
                  <c:v>10024.880838634688</c:v>
                </c:pt>
                <c:pt idx="17">
                  <c:v>9965.1178365726937</c:v>
                </c:pt>
                <c:pt idx="18">
                  <c:v>10118.373402642408</c:v>
                </c:pt>
                <c:pt idx="19">
                  <c:v>10106.630469148686</c:v>
                </c:pt>
                <c:pt idx="20">
                  <c:v>10817.005856229354</c:v>
                </c:pt>
                <c:pt idx="21">
                  <c:v>10902.954491173979</c:v>
                </c:pt>
                <c:pt idx="22">
                  <c:v>11305.61786368335</c:v>
                </c:pt>
                <c:pt idx="23">
                  <c:v>11981.88411429368</c:v>
                </c:pt>
                <c:pt idx="24">
                  <c:v>12090.359029234851</c:v>
                </c:pt>
                <c:pt idx="25">
                  <c:v>12361.021746677963</c:v>
                </c:pt>
                <c:pt idx="26">
                  <c:v>12356.100542997168</c:v>
                </c:pt>
              </c:numCache>
            </c:numRef>
          </c:val>
          <c:smooth val="0"/>
          <c:extLst>
            <c:ext xmlns:c16="http://schemas.microsoft.com/office/drawing/2014/chart" uri="{C3380CC4-5D6E-409C-BE32-E72D297353CC}">
              <c16:uniqueId val="{00000001-C243-424E-85F8-4D6167B2716A}"/>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'RAC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49-4144-B582-8695B22933A7}"/>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5F48-4F18-892A-2B606AD9D92B}"/>
            </c:ext>
          </c:extLst>
        </c:ser>
        <c:ser>
          <c:idx val="2"/>
          <c:order val="1"/>
          <c:tx>
            <c:strRef>
              <c:f>'RAC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49-4144-B582-8695B22933A7}"/>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5F48-4F18-892A-2B606AD9D92B}"/>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RAC (Atlantic Provinces Excluding NL)</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'RAC and NL'!$G$18</c:f>
              <c:strCache>
                <c:ptCount val="1"/>
                <c:pt idx="0">
                  <c:v>NL Net Debt PC</c:v>
                </c:pt>
              </c:strCache>
            </c:strRef>
          </c:tx>
          <c:spPr>
            <a:ln w="28575" cap="rnd">
              <a:solidFill>
                <a:srgbClr val="FF0000"/>
              </a:solidFill>
              <a:round/>
            </a:ln>
            <a:effectLst/>
          </c:spPr>
          <c:marker>
            <c:symbol val="none"/>
          </c:marker>
          <c:dLbls>
            <c:dLbl>
              <c:idx val="26"/>
              <c:layout>
                <c:manualLayout>
                  <c:x val="0"/>
                  <c:y val="-6.9444444444444461E-2"/>
                </c:manualLayout>
              </c:layout>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21-4AEE-9E40-9073001499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DA60-4D32-BE79-CF474C4300B4}"/>
            </c:ext>
          </c:extLst>
        </c:ser>
        <c:ser>
          <c:idx val="1"/>
          <c:order val="1"/>
          <c:tx>
            <c:strRef>
              <c:f>'RAC and NL'!$Y$18</c:f>
              <c:strCache>
                <c:ptCount val="1"/>
                <c:pt idx="0">
                  <c:v>RAC Net Debt PC</c:v>
                </c:pt>
              </c:strCache>
            </c:strRef>
          </c:tx>
          <c:spPr>
            <a:ln w="28575" cap="rnd">
              <a:solidFill>
                <a:srgbClr val="0070C0"/>
              </a:solidFill>
              <a:round/>
            </a:ln>
            <a:effectLst/>
          </c:spPr>
          <c:marker>
            <c:symbol val="none"/>
          </c:marker>
          <c:dLbls>
            <c:dLbl>
              <c:idx val="26"/>
              <c:layout>
                <c:manualLayout>
                  <c:x val="-2.777777777777879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21-4AEE-9E40-90730014990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NL'!$Y$23:$Y$49</c:f>
              <c:numCache>
                <c:formatCode>"$"#,##0.0</c:formatCode>
                <c:ptCount val="27"/>
                <c:pt idx="0">
                  <c:v>8326.5718232547715</c:v>
                </c:pt>
                <c:pt idx="1">
                  <c:v>8518.9729348798282</c:v>
                </c:pt>
                <c:pt idx="2">
                  <c:v>8718.652230598922</c:v>
                </c:pt>
                <c:pt idx="3">
                  <c:v>9157.0009577113342</c:v>
                </c:pt>
                <c:pt idx="4">
                  <c:v>9460.4574929737064</c:v>
                </c:pt>
                <c:pt idx="5">
                  <c:v>10619.700702929587</c:v>
                </c:pt>
                <c:pt idx="6">
                  <c:v>11012.594408636165</c:v>
                </c:pt>
                <c:pt idx="7">
                  <c:v>10971.062823843098</c:v>
                </c:pt>
                <c:pt idx="8">
                  <c:v>11123.139765346627</c:v>
                </c:pt>
                <c:pt idx="9">
                  <c:v>11349.143877947585</c:v>
                </c:pt>
                <c:pt idx="10">
                  <c:v>11264.991369687759</c:v>
                </c:pt>
                <c:pt idx="11">
                  <c:v>11218.449271302139</c:v>
                </c:pt>
                <c:pt idx="12">
                  <c:v>11191.469701204001</c:v>
                </c:pt>
                <c:pt idx="13">
                  <c:v>11292.298587778347</c:v>
                </c:pt>
                <c:pt idx="14">
                  <c:v>11675.354820574872</c:v>
                </c:pt>
                <c:pt idx="15">
                  <c:v>12642.173630253325</c:v>
                </c:pt>
                <c:pt idx="16">
                  <c:v>13181.355567714414</c:v>
                </c:pt>
                <c:pt idx="17">
                  <c:v>13742.441176614137</c:v>
                </c:pt>
                <c:pt idx="18">
                  <c:v>14627.88390729911</c:v>
                </c:pt>
                <c:pt idx="19">
                  <c:v>15465.554782459678</c:v>
                </c:pt>
                <c:pt idx="20">
                  <c:v>16415.349485355084</c:v>
                </c:pt>
                <c:pt idx="21">
                  <c:v>16768.646459821528</c:v>
                </c:pt>
                <c:pt idx="22">
                  <c:v>16685.666304135764</c:v>
                </c:pt>
                <c:pt idx="23">
                  <c:v>16628.451739304066</c:v>
                </c:pt>
                <c:pt idx="24">
                  <c:v>16511.101677219576</c:v>
                </c:pt>
                <c:pt idx="25">
                  <c:v>16479.161731561442</c:v>
                </c:pt>
                <c:pt idx="26">
                  <c:v>16607.225278215752</c:v>
                </c:pt>
              </c:numCache>
            </c:numRef>
          </c:val>
          <c:smooth val="0"/>
          <c:extLst>
            <c:ext xmlns:c16="http://schemas.microsoft.com/office/drawing/2014/chart" uri="{C3380CC4-5D6E-409C-BE32-E72D297353CC}">
              <c16:uniqueId val="{00000001-DA60-4D32-BE79-CF474C4300B4}"/>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RAC (Atlantic Provinces Excluding NL)</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'RAC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9-4BF4-B0FD-F27B296AAE8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0A05-4159-86C9-178B6D4A5BFC}"/>
            </c:ext>
          </c:extLst>
        </c:ser>
        <c:ser>
          <c:idx val="1"/>
          <c:order val="1"/>
          <c:tx>
            <c:strRef>
              <c:f>'RAC and NL'!$X$18</c:f>
              <c:strCache>
                <c:ptCount val="1"/>
                <c:pt idx="0">
                  <c:v>RAC Deficit PC</c:v>
                </c:pt>
              </c:strCache>
            </c:strRef>
          </c:tx>
          <c:spPr>
            <a:ln w="28575" cap="rnd">
              <a:solidFill>
                <a:srgbClr val="0070C0"/>
              </a:solidFill>
              <a:round/>
            </a:ln>
            <a:effectLst/>
          </c:spPr>
          <c:marker>
            <c:symbol val="none"/>
          </c:marker>
          <c:dLbls>
            <c:dLbl>
              <c:idx val="26"/>
              <c:layout>
                <c:manualLayout>
                  <c:x val="-2.0412661430812848E-16"/>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9-4BF4-B0FD-F27B296AAE8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NL'!$X$23:$X$49</c:f>
              <c:numCache>
                <c:formatCode>"$"#,##0.0</c:formatCode>
                <c:ptCount val="27"/>
                <c:pt idx="0">
                  <c:v>-167.53503051378817</c:v>
                </c:pt>
                <c:pt idx="1">
                  <c:v>-80.454243172512037</c:v>
                </c:pt>
                <c:pt idx="2">
                  <c:v>-2.7993791127729883</c:v>
                </c:pt>
                <c:pt idx="3">
                  <c:v>-227.40482194476937</c:v>
                </c:pt>
                <c:pt idx="4">
                  <c:v>-230.56424866761657</c:v>
                </c:pt>
                <c:pt idx="5">
                  <c:v>-436.27222126408657</c:v>
                </c:pt>
                <c:pt idx="6">
                  <c:v>137.67624043831108</c:v>
                </c:pt>
                <c:pt idx="7">
                  <c:v>151.01032174713785</c:v>
                </c:pt>
                <c:pt idx="8">
                  <c:v>-74.816213812376958</c:v>
                </c:pt>
                <c:pt idx="9">
                  <c:v>-155.52879384278407</c:v>
                </c:pt>
                <c:pt idx="10">
                  <c:v>196.951772621792</c:v>
                </c:pt>
                <c:pt idx="11">
                  <c:v>254.8032984522537</c:v>
                </c:pt>
                <c:pt idx="12">
                  <c:v>265.55184827898989</c:v>
                </c:pt>
                <c:pt idx="13">
                  <c:v>361.03858818534178</c:v>
                </c:pt>
                <c:pt idx="14">
                  <c:v>-85.806957403962954</c:v>
                </c:pt>
                <c:pt idx="15">
                  <c:v>-567.87835390253179</c:v>
                </c:pt>
                <c:pt idx="16">
                  <c:v>-51.751011952885158</c:v>
                </c:pt>
                <c:pt idx="17">
                  <c:v>-318.53590790206545</c:v>
                </c:pt>
                <c:pt idx="18">
                  <c:v>-496.08674463937615</c:v>
                </c:pt>
                <c:pt idx="19">
                  <c:v>-717.49178532905069</c:v>
                </c:pt>
                <c:pt idx="20">
                  <c:v>-285.08799538100175</c:v>
                </c:pt>
                <c:pt idx="21">
                  <c:v>-155.67449030549116</c:v>
                </c:pt>
                <c:pt idx="22">
                  <c:v>17.709221471171205</c:v>
                </c:pt>
                <c:pt idx="23">
                  <c:v>197.17508824499083</c:v>
                </c:pt>
                <c:pt idx="24">
                  <c:v>134.14037382651182</c:v>
                </c:pt>
                <c:pt idx="25">
                  <c:v>24.994786953149202</c:v>
                </c:pt>
                <c:pt idx="26">
                  <c:v>-13.157319214434921</c:v>
                </c:pt>
              </c:numCache>
            </c:numRef>
          </c:val>
          <c:smooth val="0"/>
          <c:extLst>
            <c:ext xmlns:c16="http://schemas.microsoft.com/office/drawing/2014/chart" uri="{C3380CC4-5D6E-409C-BE32-E72D297353CC}">
              <c16:uniqueId val="{00000001-0A05-4159-86C9-178B6D4A5BFC}"/>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RAC (Atlantic Provinces Excluding NL)</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'RAC and NL'!$D$18</c:f>
              <c:strCache>
                <c:ptCount val="1"/>
                <c:pt idx="0">
                  <c:v>NL Debt Charge PC</c:v>
                </c:pt>
              </c:strCache>
            </c:strRef>
          </c:tx>
          <c:spPr>
            <a:ln w="28575" cap="rnd">
              <a:solidFill>
                <a:srgbClr val="FF0000"/>
              </a:solidFill>
              <a:round/>
            </a:ln>
            <a:effectLst/>
          </c:spPr>
          <c:marker>
            <c:symbol val="none"/>
          </c:marker>
          <c:dLbls>
            <c:dLbl>
              <c:idx val="26"/>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9-4E37-BFC5-F58846090F2E}"/>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3B0F-4C26-85F5-6B87A12434D0}"/>
            </c:ext>
          </c:extLst>
        </c:ser>
        <c:ser>
          <c:idx val="1"/>
          <c:order val="1"/>
          <c:tx>
            <c:strRef>
              <c:f>'RAC and NL'!$V$18</c:f>
              <c:strCache>
                <c:ptCount val="1"/>
                <c:pt idx="0">
                  <c:v>RAC Debt Charge PC</c:v>
                </c:pt>
              </c:strCache>
            </c:strRef>
          </c:tx>
          <c:spPr>
            <a:ln w="28575" cap="rnd">
              <a:solidFill>
                <a:srgbClr val="0070C0"/>
              </a:solidFill>
              <a:round/>
            </a:ln>
            <a:effectLst/>
          </c:spPr>
          <c:marker>
            <c:symbol val="none"/>
          </c:marker>
          <c:dLbls>
            <c:dLbl>
              <c:idx val="26"/>
              <c:layout>
                <c:manualLayout>
                  <c:x val="-7.8308535630383716E-3"/>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79-4E37-BFC5-F58846090F2E}"/>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NL'!$V$23:$V$49</c:f>
              <c:numCache>
                <c:formatCode>"$"#,##0.0</c:formatCode>
                <c:ptCount val="27"/>
                <c:pt idx="0">
                  <c:v>924.1825292889838</c:v>
                </c:pt>
                <c:pt idx="1">
                  <c:v>888.67248458486949</c:v>
                </c:pt>
                <c:pt idx="2">
                  <c:v>821.01667535117281</c:v>
                </c:pt>
                <c:pt idx="3">
                  <c:v>846.73763102633268</c:v>
                </c:pt>
                <c:pt idx="4">
                  <c:v>946.56985100403153</c:v>
                </c:pt>
                <c:pt idx="5">
                  <c:v>973.86307263386038</c:v>
                </c:pt>
                <c:pt idx="6">
                  <c:v>1021.79172982544</c:v>
                </c:pt>
                <c:pt idx="7">
                  <c:v>1054.4784837614591</c:v>
                </c:pt>
                <c:pt idx="8">
                  <c:v>993.53742430314981</c:v>
                </c:pt>
                <c:pt idx="9">
                  <c:v>947.18721547789301</c:v>
                </c:pt>
                <c:pt idx="10">
                  <c:v>940.60111643886989</c:v>
                </c:pt>
                <c:pt idx="11">
                  <c:v>925.63296083841772</c:v>
                </c:pt>
                <c:pt idx="12">
                  <c:v>882.93308838587791</c:v>
                </c:pt>
                <c:pt idx="13">
                  <c:v>890.71053278546526</c:v>
                </c:pt>
                <c:pt idx="14">
                  <c:v>865.53271947488975</c:v>
                </c:pt>
                <c:pt idx="15">
                  <c:v>839.13411890329473</c:v>
                </c:pt>
                <c:pt idx="16">
                  <c:v>869.68660084549447</c:v>
                </c:pt>
                <c:pt idx="17">
                  <c:v>873.70806551061617</c:v>
                </c:pt>
                <c:pt idx="18">
                  <c:v>906.3731860515486</c:v>
                </c:pt>
                <c:pt idx="19">
                  <c:v>886.95126838641033</c:v>
                </c:pt>
                <c:pt idx="20">
                  <c:v>913.78178274213928</c:v>
                </c:pt>
                <c:pt idx="21">
                  <c:v>902.04637731506625</c:v>
                </c:pt>
                <c:pt idx="22">
                  <c:v>874.45526048869453</c:v>
                </c:pt>
                <c:pt idx="23">
                  <c:v>866.93325542937851</c:v>
                </c:pt>
                <c:pt idx="24">
                  <c:v>865.97067216831385</c:v>
                </c:pt>
                <c:pt idx="25">
                  <c:v>833.6497053118452</c:v>
                </c:pt>
                <c:pt idx="26">
                  <c:v>790.12284607998538</c:v>
                </c:pt>
              </c:numCache>
            </c:numRef>
          </c:val>
          <c:smooth val="0"/>
          <c:extLst>
            <c:ext xmlns:c16="http://schemas.microsoft.com/office/drawing/2014/chart" uri="{C3380CC4-5D6E-409C-BE32-E72D297353CC}">
              <c16:uniqueId val="{00000001-3B0F-4C26-85F5-6B87A12434D0}"/>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Total Expenditure</a:t>
            </a:r>
            <a:r>
              <a:rPr lang="en-US" baseline="0"/>
              <a:t> Per Capita</a:t>
            </a:r>
            <a:r>
              <a:rPr lang="en-US"/>
              <a:t>: Twenty-Five-Year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97057060780788"/>
          <c:y val="0.14685185185185184"/>
          <c:w val="0.82747390828114997"/>
          <c:h val="0.60619568387284928"/>
        </c:manualLayout>
      </c:layout>
      <c:barChart>
        <c:barDir val="col"/>
        <c:grouping val="clustered"/>
        <c:varyColors val="0"/>
        <c:ser>
          <c:idx val="0"/>
          <c:order val="0"/>
          <c:tx>
            <c:strRef>
              <c:f>summary!$N$18</c:f>
              <c:strCache>
                <c:ptCount val="1"/>
                <c:pt idx="0">
                  <c:v>Total Expenditure Per Capita (20 Year Ave)</c:v>
                </c:pt>
              </c:strCache>
            </c:strRef>
          </c:tx>
          <c:spPr>
            <a:solidFill>
              <a:schemeClr val="accent1"/>
            </a:solidFill>
            <a:ln>
              <a:noFill/>
            </a:ln>
            <a:effectLst/>
          </c:spPr>
          <c:invertIfNegative val="0"/>
          <c:dPt>
            <c:idx val="3"/>
            <c:invertIfNegative val="0"/>
            <c:bubble3D val="0"/>
            <c:spPr>
              <a:solidFill>
                <a:srgbClr val="00B050"/>
              </a:solidFill>
              <a:ln>
                <a:noFill/>
              </a:ln>
              <a:effectLst/>
            </c:spPr>
            <c:extLst>
              <c:ext xmlns:c16="http://schemas.microsoft.com/office/drawing/2014/chart" uri="{C3380CC4-5D6E-409C-BE32-E72D297353CC}">
                <c16:uniqueId val="{00000007-297C-4ADE-9A36-CC161B158D7E}"/>
              </c:ext>
            </c:extLst>
          </c:dPt>
          <c:dPt>
            <c:idx val="10"/>
            <c:invertIfNegative val="0"/>
            <c:bubble3D val="0"/>
            <c:spPr>
              <a:solidFill>
                <a:srgbClr val="FF0000"/>
              </a:solidFill>
              <a:ln>
                <a:noFill/>
              </a:ln>
              <a:effectLst/>
            </c:spPr>
            <c:extLst>
              <c:ext xmlns:c16="http://schemas.microsoft.com/office/drawing/2014/chart" uri="{C3380CC4-5D6E-409C-BE32-E72D297353CC}">
                <c16:uniqueId val="{00000006-297C-4ADE-9A36-CC161B158D7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summary!$O$17:$Y$17</c:f>
              <c:strCache>
                <c:ptCount val="11"/>
                <c:pt idx="0">
                  <c:v>NS</c:v>
                </c:pt>
                <c:pt idx="1">
                  <c:v>ON</c:v>
                </c:pt>
                <c:pt idx="2">
                  <c:v>BC</c:v>
                </c:pt>
                <c:pt idx="3">
                  <c:v>ROC</c:v>
                </c:pt>
                <c:pt idx="4">
                  <c:v>NB</c:v>
                </c:pt>
                <c:pt idx="5">
                  <c:v>MN</c:v>
                </c:pt>
                <c:pt idx="6">
                  <c:v>AB</c:v>
                </c:pt>
                <c:pt idx="7">
                  <c:v>QU</c:v>
                </c:pt>
                <c:pt idx="8">
                  <c:v>PE</c:v>
                </c:pt>
                <c:pt idx="9">
                  <c:v>SK</c:v>
                </c:pt>
                <c:pt idx="10">
                  <c:v>NL</c:v>
                </c:pt>
              </c:strCache>
            </c:strRef>
          </c:cat>
          <c:val>
            <c:numRef>
              <c:f>summary!$O$18:$Y$18</c:f>
              <c:numCache>
                <c:formatCode>"$"#,##0</c:formatCode>
                <c:ptCount val="11"/>
                <c:pt idx="0">
                  <c:v>8504.9266328189515</c:v>
                </c:pt>
                <c:pt idx="1">
                  <c:v>8550.5543884235503</c:v>
                </c:pt>
                <c:pt idx="2">
                  <c:v>8664.7221678638307</c:v>
                </c:pt>
                <c:pt idx="3">
                  <c:v>9061.5905873876527</c:v>
                </c:pt>
                <c:pt idx="4">
                  <c:v>9422.7208077967662</c:v>
                </c:pt>
                <c:pt idx="5">
                  <c:v>9490.3493218114108</c:v>
                </c:pt>
                <c:pt idx="6">
                  <c:v>9595.7580774153994</c:v>
                </c:pt>
                <c:pt idx="7">
                  <c:v>9665.2240636498464</c:v>
                </c:pt>
                <c:pt idx="8">
                  <c:v>9938.8568895018016</c:v>
                </c:pt>
                <c:pt idx="9">
                  <c:v>10204.685578350867</c:v>
                </c:pt>
                <c:pt idx="10">
                  <c:v>12150.236438004253</c:v>
                </c:pt>
              </c:numCache>
            </c:numRef>
          </c:val>
          <c:extLst>
            <c:ext xmlns:c16="http://schemas.microsoft.com/office/drawing/2014/chart" uri="{C3380CC4-5D6E-409C-BE32-E72D297353CC}">
              <c16:uniqueId val="{00000004-297C-4ADE-9A36-CC161B158D7E}"/>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RAC (Atlanitic Provinces Exzcluding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'RAC and NL'!$AW$18</c:f>
              <c:strCache>
                <c:ptCount val="1"/>
                <c:pt idx="0">
                  <c:v>NL Net Debt/Total Revenue</c:v>
                </c:pt>
              </c:strCache>
            </c:strRef>
          </c:tx>
          <c:spPr>
            <a:ln>
              <a:solidFill>
                <a:srgbClr val="FF0000"/>
              </a:solidFill>
            </a:ln>
          </c:spPr>
          <c:marker>
            <c:symbol val="none"/>
          </c:marker>
          <c:dLbls>
            <c:dLbl>
              <c:idx val="26"/>
              <c:layout>
                <c:manualLayout>
                  <c:x val="0"/>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70-4AE5-A162-DE4B9E7B3DDE}"/>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5244-4F54-948A-F881C4FE8329}"/>
            </c:ext>
          </c:extLst>
        </c:ser>
        <c:ser>
          <c:idx val="1"/>
          <c:order val="1"/>
          <c:tx>
            <c:strRef>
              <c:f>'RAC and NL'!$AX$18</c:f>
              <c:strCache>
                <c:ptCount val="1"/>
                <c:pt idx="0">
                  <c:v>RAC Net Debt/Total Revenue</c:v>
                </c:pt>
              </c:strCache>
            </c:strRef>
          </c:tx>
          <c:spPr>
            <a:ln>
              <a:solidFill>
                <a:srgbClr val="0070C0"/>
              </a:solidFill>
            </a:ln>
          </c:spPr>
          <c:marker>
            <c:symbol val="none"/>
          </c:marker>
          <c:dLbls>
            <c:dLbl>
              <c:idx val="26"/>
              <c:layout>
                <c:manualLayout>
                  <c:x val="-2.8320589068252723E-2"/>
                  <c:y val="3.5133948177426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70-4AE5-A162-DE4B9E7B3DDE}"/>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NL'!$AX$23:$AX$49</c:f>
              <c:numCache>
                <c:formatCode>0.0%</c:formatCode>
                <c:ptCount val="27"/>
                <c:pt idx="0">
                  <c:v>1.5720314548110825</c:v>
                </c:pt>
                <c:pt idx="1">
                  <c:v>1.573563391076944</c:v>
                </c:pt>
                <c:pt idx="2">
                  <c:v>1.6221596830073799</c:v>
                </c:pt>
                <c:pt idx="3">
                  <c:v>1.7184812742938784</c:v>
                </c:pt>
                <c:pt idx="4">
                  <c:v>1.6390051655087707</c:v>
                </c:pt>
                <c:pt idx="5">
                  <c:v>1.8397734524888036</c:v>
                </c:pt>
                <c:pt idx="6">
                  <c:v>1.7463362056577549</c:v>
                </c:pt>
                <c:pt idx="7">
                  <c:v>1.6556299296999242</c:v>
                </c:pt>
                <c:pt idx="8">
                  <c:v>1.6826647096842886</c:v>
                </c:pt>
                <c:pt idx="9">
                  <c:v>1.6953725618256039</c:v>
                </c:pt>
                <c:pt idx="10">
                  <c:v>1.5343056227953618</c:v>
                </c:pt>
                <c:pt idx="11">
                  <c:v>1.4308799131117145</c:v>
                </c:pt>
                <c:pt idx="12">
                  <c:v>1.3004868841526045</c:v>
                </c:pt>
                <c:pt idx="13">
                  <c:v>1.2047644290514012</c:v>
                </c:pt>
                <c:pt idx="14">
                  <c:v>1.2388922198176879</c:v>
                </c:pt>
                <c:pt idx="15">
                  <c:v>1.3407402186143287</c:v>
                </c:pt>
                <c:pt idx="16">
                  <c:v>1.314864064709383</c:v>
                </c:pt>
                <c:pt idx="17">
                  <c:v>1.3790545583092249</c:v>
                </c:pt>
                <c:pt idx="18">
                  <c:v>1.4456754386509441</c:v>
                </c:pt>
                <c:pt idx="19">
                  <c:v>1.5302384736109176</c:v>
                </c:pt>
                <c:pt idx="20">
                  <c:v>1.5175502078425636</c:v>
                </c:pt>
                <c:pt idx="21">
                  <c:v>1.5379910531036214</c:v>
                </c:pt>
                <c:pt idx="22">
                  <c:v>1.4758738978552035</c:v>
                </c:pt>
                <c:pt idx="23">
                  <c:v>1.3877994129042948</c:v>
                </c:pt>
                <c:pt idx="24">
                  <c:v>1.3656419662389874</c:v>
                </c:pt>
                <c:pt idx="25">
                  <c:v>1.3331553061938617</c:v>
                </c:pt>
                <c:pt idx="26">
                  <c:v>1.3440506752454289</c:v>
                </c:pt>
              </c:numCache>
            </c:numRef>
          </c:val>
          <c:smooth val="0"/>
          <c:extLst>
            <c:ext xmlns:c16="http://schemas.microsoft.com/office/drawing/2014/chart" uri="{C3380CC4-5D6E-409C-BE32-E72D297353CC}">
              <c16:uniqueId val="{00000001-5244-4F54-948A-F881C4FE8329}"/>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RAC (Atlantic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'RAC and NL'!$BA$18</c:f>
              <c:strCache>
                <c:ptCount val="1"/>
                <c:pt idx="0">
                  <c:v>NL Net Debt/Own Source Revenue</c:v>
                </c:pt>
              </c:strCache>
            </c:strRef>
          </c:tx>
          <c:spPr>
            <a:ln>
              <a:solidFill>
                <a:srgbClr val="FF000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F9-4D21-812B-4070D966714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A3E5-4DFF-89F2-526D7C01DC0B}"/>
            </c:ext>
          </c:extLst>
        </c:ser>
        <c:ser>
          <c:idx val="1"/>
          <c:order val="1"/>
          <c:tx>
            <c:strRef>
              <c:f>'RAC and NL'!$BB$18</c:f>
              <c:strCache>
                <c:ptCount val="1"/>
                <c:pt idx="0">
                  <c:v>RAC Net Debt/Own Source Revenue</c:v>
                </c:pt>
              </c:strCache>
            </c:strRef>
          </c:tx>
          <c:spPr>
            <a:ln>
              <a:solidFill>
                <a:srgbClr val="0070C0"/>
              </a:solidFill>
            </a:ln>
          </c:spPr>
          <c:marker>
            <c:symbol val="none"/>
          </c:marker>
          <c:dLbls>
            <c:dLbl>
              <c:idx val="26"/>
              <c:layout>
                <c:manualLayout>
                  <c:x val="-8.4853627492575308E-3"/>
                  <c:y val="5.7092665788317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F9-4D21-812B-4070D966714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NL'!$BB$23:$BB$49</c:f>
              <c:numCache>
                <c:formatCode>0.0%</c:formatCode>
                <c:ptCount val="27"/>
                <c:pt idx="0">
                  <c:v>2.611023760607198</c:v>
                </c:pt>
                <c:pt idx="1">
                  <c:v>2.5971617601693229</c:v>
                </c:pt>
                <c:pt idx="2">
                  <c:v>2.5529633587737113</c:v>
                </c:pt>
                <c:pt idx="3">
                  <c:v>2.8594599238516403</c:v>
                </c:pt>
                <c:pt idx="4">
                  <c:v>2.8636790975659583</c:v>
                </c:pt>
                <c:pt idx="5">
                  <c:v>3.0410594093260759</c:v>
                </c:pt>
                <c:pt idx="6">
                  <c:v>2.7603598742050917</c:v>
                </c:pt>
                <c:pt idx="7">
                  <c:v>2.6382858304746306</c:v>
                </c:pt>
                <c:pt idx="8">
                  <c:v>2.5772407780037305</c:v>
                </c:pt>
                <c:pt idx="9">
                  <c:v>2.5634343238498642</c:v>
                </c:pt>
                <c:pt idx="10">
                  <c:v>2.4385564741621883</c:v>
                </c:pt>
                <c:pt idx="11">
                  <c:v>2.2248697725966249</c:v>
                </c:pt>
                <c:pt idx="12">
                  <c:v>2.0183948321341729</c:v>
                </c:pt>
                <c:pt idx="13">
                  <c:v>1.9045186346336171</c:v>
                </c:pt>
                <c:pt idx="14">
                  <c:v>1.9514472423091098</c:v>
                </c:pt>
                <c:pt idx="15">
                  <c:v>2.2184704307154859</c:v>
                </c:pt>
                <c:pt idx="16">
                  <c:v>2.0717345456434177</c:v>
                </c:pt>
                <c:pt idx="17">
                  <c:v>2.1436324062288707</c:v>
                </c:pt>
                <c:pt idx="18">
                  <c:v>2.2614767653624104</c:v>
                </c:pt>
                <c:pt idx="19">
                  <c:v>2.4098384025638855</c:v>
                </c:pt>
                <c:pt idx="20">
                  <c:v>2.3266388480528071</c:v>
                </c:pt>
                <c:pt idx="21">
                  <c:v>2.3427903545042525</c:v>
                </c:pt>
                <c:pt idx="22">
                  <c:v>2.2439814957426796</c:v>
                </c:pt>
                <c:pt idx="23">
                  <c:v>2.0945307384870646</c:v>
                </c:pt>
                <c:pt idx="24">
                  <c:v>2.0856237731464575</c:v>
                </c:pt>
                <c:pt idx="25">
                  <c:v>2.062971683565233</c:v>
                </c:pt>
                <c:pt idx="26">
                  <c:v>2.144711103591483</c:v>
                </c:pt>
              </c:numCache>
            </c:numRef>
          </c:val>
          <c:smooth val="0"/>
          <c:extLst>
            <c:ext xmlns:c16="http://schemas.microsoft.com/office/drawing/2014/chart" uri="{C3380CC4-5D6E-409C-BE32-E72D297353CC}">
              <c16:uniqueId val="{00000001-A3E5-4DFF-89F2-526D7C01DC0B}"/>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RAC (Atlantic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'RAC and NL'!$BE$18</c:f>
              <c:strCache>
                <c:ptCount val="1"/>
                <c:pt idx="0">
                  <c:v>NL Debt Cost/Total Expenditure</c:v>
                </c:pt>
              </c:strCache>
            </c:strRef>
          </c:tx>
          <c:spPr>
            <a:ln>
              <a:solidFill>
                <a:srgbClr val="FF0000"/>
              </a:solidFill>
            </a:ln>
          </c:spPr>
          <c:marker>
            <c:symbol val="none"/>
          </c:marker>
          <c:dLbls>
            <c:dLbl>
              <c:idx val="26"/>
              <c:layout>
                <c:manualLayout>
                  <c:x val="-1.6666666666666666E-2"/>
                  <c:y val="-5.2700922266139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59-46FE-A04C-1A5B53AF3B75}"/>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5E01-4717-B228-AFB19E006A9E}"/>
            </c:ext>
          </c:extLst>
        </c:ser>
        <c:ser>
          <c:idx val="1"/>
          <c:order val="1"/>
          <c:tx>
            <c:strRef>
              <c:f>'RAC and NL'!$BF$18</c:f>
              <c:strCache>
                <c:ptCount val="1"/>
                <c:pt idx="0">
                  <c:v>RAC Debt Cost/Total Expenditure</c:v>
                </c:pt>
              </c:strCache>
            </c:strRef>
          </c:tx>
          <c:spPr>
            <a:ln>
              <a:solidFill>
                <a:srgbClr val="0070C0"/>
              </a:solidFill>
            </a:ln>
          </c:spPr>
          <c:marker>
            <c:symbol val="none"/>
          </c:marker>
          <c:dLbls>
            <c:dLbl>
              <c:idx val="26"/>
              <c:layout>
                <c:manualLayout>
                  <c:x val="-8.3333333333333332E-3"/>
                  <c:y val="6.5876152832674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59-46FE-A04C-1A5B53AF3B75}"/>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NL'!$BF$23:$BF$49</c:f>
              <c:numCache>
                <c:formatCode>0.0%</c:formatCode>
                <c:ptCount val="27"/>
                <c:pt idx="0">
                  <c:v>0.16912289631902641</c:v>
                </c:pt>
                <c:pt idx="1">
                  <c:v>0.16174549945015554</c:v>
                </c:pt>
                <c:pt idx="2">
                  <c:v>0.15267544787763723</c:v>
                </c:pt>
                <c:pt idx="3">
                  <c:v>0.15240201928850475</c:v>
                </c:pt>
                <c:pt idx="4">
                  <c:v>0.15769200705631486</c:v>
                </c:pt>
                <c:pt idx="5">
                  <c:v>0.15685793737457507</c:v>
                </c:pt>
                <c:pt idx="6">
                  <c:v>0.16564803497585814</c:v>
                </c:pt>
                <c:pt idx="7">
                  <c:v>0.16284103254086921</c:v>
                </c:pt>
                <c:pt idx="8">
                  <c:v>0.14861639687409689</c:v>
                </c:pt>
                <c:pt idx="9">
                  <c:v>0.1382812084872207</c:v>
                </c:pt>
                <c:pt idx="10">
                  <c:v>0.13164233950497586</c:v>
                </c:pt>
                <c:pt idx="11">
                  <c:v>0.12202756033417125</c:v>
                </c:pt>
                <c:pt idx="12">
                  <c:v>0.10586666779020636</c:v>
                </c:pt>
                <c:pt idx="13">
                  <c:v>9.8832257969629272E-2</c:v>
                </c:pt>
                <c:pt idx="14">
                  <c:v>9.1014484922421243E-2</c:v>
                </c:pt>
                <c:pt idx="15">
                  <c:v>8.39375225132869E-2</c:v>
                </c:pt>
                <c:pt idx="16">
                  <c:v>8.6307271491196005E-2</c:v>
                </c:pt>
                <c:pt idx="17">
                  <c:v>8.4960859945332701E-2</c:v>
                </c:pt>
                <c:pt idx="18">
                  <c:v>8.5390417739112059E-2</c:v>
                </c:pt>
                <c:pt idx="19">
                  <c:v>8.1942096322821498E-2</c:v>
                </c:pt>
                <c:pt idx="20">
                  <c:v>8.2307157096280142E-2</c:v>
                </c:pt>
                <c:pt idx="21">
                  <c:v>8.1569458458709096E-2</c:v>
                </c:pt>
                <c:pt idx="22">
                  <c:v>7.746831483190679E-2</c:v>
                </c:pt>
                <c:pt idx="23">
                  <c:v>7.3564247832774349E-2</c:v>
                </c:pt>
                <c:pt idx="24">
                  <c:v>7.2428474012274438E-2</c:v>
                </c:pt>
                <c:pt idx="25">
                  <c:v>6.7575582832544487E-2</c:v>
                </c:pt>
                <c:pt idx="26">
                  <c:v>6.2528523567992753E-2</c:v>
                </c:pt>
              </c:numCache>
            </c:numRef>
          </c:val>
          <c:smooth val="0"/>
          <c:extLst>
            <c:ext xmlns:c16="http://schemas.microsoft.com/office/drawing/2014/chart" uri="{C3380CC4-5D6E-409C-BE32-E72D297353CC}">
              <c16:uniqueId val="{00000001-5E01-4717-B228-AFB19E006A9E}"/>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RAC (Atlantic Provinces Excluding NL)</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'RAC and NL'!$BI$18</c:f>
              <c:strCache>
                <c:ptCount val="1"/>
                <c:pt idx="0">
                  <c:v>NL Debt Cost/Total Revenue</c:v>
                </c:pt>
              </c:strCache>
            </c:strRef>
          </c:tx>
          <c:spPr>
            <a:ln>
              <a:solidFill>
                <a:srgbClr val="FF0000"/>
              </a:solidFill>
            </a:ln>
          </c:spPr>
          <c:marker>
            <c:symbol val="none"/>
          </c:marker>
          <c:dLbls>
            <c:dLbl>
              <c:idx val="26"/>
              <c:layout>
                <c:manualLayout>
                  <c:x val="0"/>
                  <c:y val="-5.284015852047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BA-4D64-BE7F-9D1680046380}"/>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8C21-492C-B134-8835A47382CC}"/>
            </c:ext>
          </c:extLst>
        </c:ser>
        <c:ser>
          <c:idx val="1"/>
          <c:order val="1"/>
          <c:tx>
            <c:strRef>
              <c:f>'RAC and NL'!$BJ$18</c:f>
              <c:strCache>
                <c:ptCount val="1"/>
                <c:pt idx="0">
                  <c:v>RAC Debt Cost/Total Revenue</c:v>
                </c:pt>
              </c:strCache>
            </c:strRef>
          </c:tx>
          <c:spPr>
            <a:ln>
              <a:solidFill>
                <a:srgbClr val="0070C0"/>
              </a:solidFill>
            </a:ln>
          </c:spPr>
          <c:marker>
            <c:symbol val="none"/>
          </c:marker>
          <c:dLbls>
            <c:dLbl>
              <c:idx val="26"/>
              <c:layout>
                <c:manualLayout>
                  <c:x val="0"/>
                  <c:y val="3.522677234698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BA-4D64-BE7F-9D1680046380}"/>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'RAC and NL'!$BJ$23:$BJ$49</c:f>
              <c:numCache>
                <c:formatCode>0.0%</c:formatCode>
                <c:ptCount val="27"/>
                <c:pt idx="0">
                  <c:v>0.17448285283165255</c:v>
                </c:pt>
                <c:pt idx="1">
                  <c:v>0.1641491878292799</c:v>
                </c:pt>
                <c:pt idx="2">
                  <c:v>0.1527552785231282</c:v>
                </c:pt>
                <c:pt idx="3">
                  <c:v>0.15890604029404787</c:v>
                </c:pt>
                <c:pt idx="4">
                  <c:v>0.16399131611370027</c:v>
                </c:pt>
                <c:pt idx="5">
                  <c:v>0.16871355205864613</c:v>
                </c:pt>
                <c:pt idx="6">
                  <c:v>0.16203192692146168</c:v>
                </c:pt>
                <c:pt idx="7">
                  <c:v>0.15913008301674408</c:v>
                </c:pt>
                <c:pt idx="8">
                  <c:v>0.15029842264806226</c:v>
                </c:pt>
                <c:pt idx="9">
                  <c:v>0.14149395172912549</c:v>
                </c:pt>
                <c:pt idx="10">
                  <c:v>0.12811102418090484</c:v>
                </c:pt>
                <c:pt idx="11">
                  <c:v>0.11806173728181253</c:v>
                </c:pt>
                <c:pt idx="12">
                  <c:v>0.10259983109337785</c:v>
                </c:pt>
                <c:pt idx="13">
                  <c:v>9.5029046401833767E-2</c:v>
                </c:pt>
                <c:pt idx="14">
                  <c:v>9.1843183238030965E-2</c:v>
                </c:pt>
                <c:pt idx="15">
                  <c:v>8.8992676016790423E-2</c:v>
                </c:pt>
                <c:pt idx="16">
                  <c:v>8.6752811813366068E-2</c:v>
                </c:pt>
                <c:pt idx="17">
                  <c:v>8.7676641645324571E-2</c:v>
                </c:pt>
                <c:pt idx="18">
                  <c:v>8.9576965583702373E-2</c:v>
                </c:pt>
                <c:pt idx="19">
                  <c:v>8.7759344827526981E-2</c:v>
                </c:pt>
                <c:pt idx="20">
                  <c:v>8.4476406400011875E-2</c:v>
                </c:pt>
                <c:pt idx="21">
                  <c:v>8.2734122943031563E-2</c:v>
                </c:pt>
                <c:pt idx="22">
                  <c:v>7.734696776703176E-2</c:v>
                </c:pt>
                <c:pt idx="23">
                  <c:v>7.2353667182874712E-2</c:v>
                </c:pt>
                <c:pt idx="24">
                  <c:v>7.1624893030419592E-2</c:v>
                </c:pt>
                <c:pt idx="25">
                  <c:v>6.7441812044048005E-2</c:v>
                </c:pt>
                <c:pt idx="26">
                  <c:v>6.3945970925899293E-2</c:v>
                </c:pt>
              </c:numCache>
            </c:numRef>
          </c:val>
          <c:smooth val="0"/>
          <c:extLst>
            <c:ext xmlns:c16="http://schemas.microsoft.com/office/drawing/2014/chart" uri="{C3380CC4-5D6E-409C-BE32-E72D297353CC}">
              <c16:uniqueId val="{00000001-8C21-492C-B134-8835A47382CC}"/>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0"/>
          <c:order val="0"/>
          <c:tx>
            <c:strRef>
              <c:f>'RAC and NL'!$Q$73</c:f>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NL'!$Q$74:$Q$78</c:f>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0-49B3-4C6C-A950-69B793667935}"/>
            </c:ext>
          </c:extLst>
        </c:ser>
        <c:ser>
          <c:idx val="1"/>
          <c:order val="1"/>
          <c:tx>
            <c:strRef>
              <c:f>'RAC and NL'!$R$73</c:f>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NL'!$R$74:$R$78</c:f>
              <c:numCache>
                <c:formatCode>"$"#,##0.0</c:formatCode>
                <c:ptCount val="5"/>
                <c:pt idx="0">
                  <c:v>17175.338965683019</c:v>
                </c:pt>
                <c:pt idx="1">
                  <c:v>16079.255894007971</c:v>
                </c:pt>
                <c:pt idx="2">
                  <c:v>15536.199666990588</c:v>
                </c:pt>
                <c:pt idx="3">
                  <c:v>13286.573144584094</c:v>
                </c:pt>
                <c:pt idx="4">
                  <c:v>12150.236438004253</c:v>
                </c:pt>
              </c:numCache>
            </c:numRef>
          </c:val>
          <c:extLst>
            <c:ext xmlns:c16="http://schemas.microsoft.com/office/drawing/2014/chart" uri="{C3380CC4-5D6E-409C-BE32-E72D297353CC}">
              <c16:uniqueId val="{00000001-49B3-4C6C-A950-69B793667935}"/>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3"/>
                <c:order val="2"/>
                <c:tx>
                  <c:strRef>
                    <c:extLst>
                      <c:ext uri="{02D57815-91ED-43cb-92C2-25804820EDAC}">
                        <c15:formulaRef>
                          <c15:sqref>'RAC and NL'!$S$73</c15:sqref>
                        </c15:formulaRef>
                      </c:ext>
                    </c:extLst>
                    <c:strCache>
                      <c:ptCount val="1"/>
                      <c:pt idx="0">
                        <c:v>NL Exp/NL Rev PC</c:v>
                      </c:pt>
                    </c:strCache>
                  </c:strRef>
                </c:tx>
                <c:spPr>
                  <a:solidFill>
                    <a:schemeClr val="accent4"/>
                  </a:solidFill>
                  <a:ln>
                    <a:solidFill>
                      <a:schemeClr val="tx1"/>
                    </a:solidFill>
                    <a:prstDash val="dash"/>
                  </a:ln>
                  <a:effectLst/>
                </c:spPr>
                <c:invertIfNegative val="0"/>
                <c:cat>
                  <c:strRef>
                    <c:extLst>
                      <c:ex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'RAC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2-49B3-4C6C-A950-69B793667935}"/>
                  </c:ext>
                </c:extLst>
              </c15:ser>
            </c15:filteredBarSeries>
            <c15:filteredBarSeries>
              <c15:ser>
                <c:idx val="4"/>
                <c:order val="3"/>
                <c:tx>
                  <c:strRef>
                    <c:extLst>
                      <c:ext xmlns:c15="http://schemas.microsoft.com/office/drawing/2012/chart" uri="{02D57815-91ED-43cb-92C2-25804820EDAC}">
                        <c15:formulaRef>
                          <c15:sqref>'RAC and NL'!$T$73</c15:sqref>
                        </c15:formulaRef>
                      </c:ext>
                    </c:extLst>
                    <c:strCache>
                      <c:ptCount val="1"/>
                      <c:pt idx="0">
                        <c:v>RAC Rev PC</c:v>
                      </c:pt>
                    </c:strCache>
                  </c:strRef>
                </c:tx>
                <c:spPr>
                  <a:solidFill>
                    <a:schemeClr val="accent5"/>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NL'!$T$74:$T$78</c15:sqref>
                        </c15:formulaRef>
                      </c:ext>
                    </c:extLst>
                    <c:numCache>
                      <c:formatCode>"$"#,##0.0</c:formatCode>
                      <c:ptCount val="5"/>
                      <c:pt idx="0">
                        <c:v>12356.100542997168</c:v>
                      </c:pt>
                      <c:pt idx="1">
                        <c:v>12018.996659377404</c:v>
                      </c:pt>
                      <c:pt idx="2">
                        <c:v>11200.506535265413</c:v>
                      </c:pt>
                      <c:pt idx="3">
                        <c:v>9698.7659802344606</c:v>
                      </c:pt>
                      <c:pt idx="4">
                        <c:v>8901.1621985107849</c:v>
                      </c:pt>
                    </c:numCache>
                  </c:numRef>
                </c:val>
                <c:extLst xmlns:c15="http://schemas.microsoft.com/office/drawing/2012/chart">
                  <c:ext xmlns:c16="http://schemas.microsoft.com/office/drawing/2014/chart" uri="{C3380CC4-5D6E-409C-BE32-E72D297353CC}">
                    <c16:uniqueId val="{00000003-49B3-4C6C-A950-69B793667935}"/>
                  </c:ext>
                </c:extLst>
              </c15:ser>
            </c15:filteredBarSeries>
            <c15:filteredBarSeries>
              <c15:ser>
                <c:idx val="5"/>
                <c:order val="4"/>
                <c:tx>
                  <c:strRef>
                    <c:extLst>
                      <c:ext xmlns:c15="http://schemas.microsoft.com/office/drawing/2012/chart" uri="{02D57815-91ED-43cb-92C2-25804820EDAC}">
                        <c15:formulaRef>
                          <c15:sqref>'RAC and NL'!$U$73</c15:sqref>
                        </c15:formulaRef>
                      </c:ext>
                    </c:extLst>
                    <c:strCache>
                      <c:ptCount val="1"/>
                      <c:pt idx="0">
                        <c:v>RAC Expend PC</c:v>
                      </c:pt>
                    </c:strCache>
                  </c:strRef>
                </c:tx>
                <c:spPr>
                  <a:solidFill>
                    <a:schemeClr val="accent6"/>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NL'!$U$74:$U$78</c15:sqref>
                        </c15:formulaRef>
                      </c:ext>
                    </c:extLst>
                    <c:numCache>
                      <c:formatCode>"$"#,##0.0</c:formatCode>
                      <c:ptCount val="5"/>
                      <c:pt idx="0">
                        <c:v>12636.198665730775</c:v>
                      </c:pt>
                      <c:pt idx="1">
                        <c:v>12000.317438628006</c:v>
                      </c:pt>
                      <c:pt idx="2">
                        <c:v>11388.454617246414</c:v>
                      </c:pt>
                      <c:pt idx="3">
                        <c:v>9778.0788136408755</c:v>
                      </c:pt>
                      <c:pt idx="4">
                        <c:v>8994.9888235050039</c:v>
                      </c:pt>
                    </c:numCache>
                  </c:numRef>
                </c:val>
                <c:extLst xmlns:c15="http://schemas.microsoft.com/office/drawing/2012/chart">
                  <c:ext xmlns:c16="http://schemas.microsoft.com/office/drawing/2014/chart" uri="{C3380CC4-5D6E-409C-BE32-E72D297353CC}">
                    <c16:uniqueId val="{00000004-49B3-4C6C-A950-69B793667935}"/>
                  </c:ext>
                </c:extLst>
              </c15:ser>
            </c15:filteredBarSeries>
            <c15:filteredBarSeries>
              <c15:ser>
                <c:idx val="6"/>
                <c:order val="5"/>
                <c:tx>
                  <c:strRef>
                    <c:extLst>
                      <c:ext xmlns:c15="http://schemas.microsoft.com/office/drawing/2012/chart" uri="{02D57815-91ED-43cb-92C2-25804820EDAC}">
                        <c15:formulaRef>
                          <c15:sqref>'RAC and NL'!$V$73</c15:sqref>
                        </c15:formulaRef>
                      </c:ext>
                    </c:extLst>
                    <c:strCache>
                      <c:ptCount val="1"/>
                      <c:pt idx="0">
                        <c:v>RAC Exp/RAC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NL'!$V$74:$V$78</c15:sqref>
                        </c15:formulaRef>
                      </c:ext>
                    </c:extLst>
                    <c:numCache>
                      <c:formatCode>0.0%</c:formatCode>
                      <c:ptCount val="5"/>
                      <c:pt idx="0">
                        <c:v>1.0226688122000069</c:v>
                      </c:pt>
                      <c:pt idx="1">
                        <c:v>0.99844585856217671</c:v>
                      </c:pt>
                      <c:pt idx="2">
                        <c:v>1.0167803198354679</c:v>
                      </c:pt>
                      <c:pt idx="3">
                        <c:v>1.008177621108505</c:v>
                      </c:pt>
                      <c:pt idx="4">
                        <c:v>1.0105409409357708</c:v>
                      </c:pt>
                    </c:numCache>
                  </c:numRef>
                </c:val>
                <c:extLst xmlns:c15="http://schemas.microsoft.com/office/drawing/2012/chart">
                  <c:ext xmlns:c16="http://schemas.microsoft.com/office/drawing/2014/chart" uri="{C3380CC4-5D6E-409C-BE32-E72D297353CC}">
                    <c16:uniqueId val="{00000005-49B3-4C6C-A950-69B793667935}"/>
                  </c:ext>
                </c:extLst>
              </c15:ser>
            </c15:filteredBarSeries>
            <c15:filteredBarSeries>
              <c15:ser>
                <c:idx val="7"/>
                <c:order val="6"/>
                <c:tx>
                  <c:strRef>
                    <c:extLst>
                      <c:ext xmlns:c15="http://schemas.microsoft.com/office/drawing/2012/chart" uri="{02D57815-91ED-43cb-92C2-25804820EDAC}">
                        <c15:formulaRef>
                          <c15:sqref>'RAC and NL'!$W$73</c15:sqref>
                        </c15:formulaRef>
                      </c:ext>
                    </c:extLst>
                    <c:strCache>
                      <c:ptCount val="1"/>
                      <c:pt idx="0">
                        <c:v>NL Rev PC/RAC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NL'!$W$74:$W$78</c15:sqref>
                        </c15:formulaRef>
                      </c:ext>
                    </c:extLst>
                    <c:numCache>
                      <c:formatCode>0.0%</c:formatCode>
                      <c:ptCount val="5"/>
                      <c:pt idx="0">
                        <c:v>1.1051035994308835</c:v>
                      </c:pt>
                      <c:pt idx="1">
                        <c:v>1.2313155881304163</c:v>
                      </c:pt>
                      <c:pt idx="2">
                        <c:v>1.2902101791990099</c:v>
                      </c:pt>
                      <c:pt idx="3">
                        <c:v>1.3317920186417957</c:v>
                      </c:pt>
                      <c:pt idx="4">
                        <c:v>1.322115382296609</c:v>
                      </c:pt>
                    </c:numCache>
                  </c:numRef>
                </c:val>
                <c:extLst xmlns:c15="http://schemas.microsoft.com/office/drawing/2012/chart">
                  <c:ext xmlns:c16="http://schemas.microsoft.com/office/drawing/2014/chart" uri="{C3380CC4-5D6E-409C-BE32-E72D297353CC}">
                    <c16:uniqueId val="{00000006-49B3-4C6C-A950-69B793667935}"/>
                  </c:ext>
                </c:extLst>
              </c15:ser>
            </c15:filteredBarSeries>
            <c15:filteredBarSeries>
              <c15:ser>
                <c:idx val="2"/>
                <c:order val="7"/>
                <c:tx>
                  <c:strRef>
                    <c:extLst>
                      <c:ext xmlns:c15="http://schemas.microsoft.com/office/drawing/2012/chart" uri="{02D57815-91ED-43cb-92C2-25804820EDAC}">
                        <c15:formulaRef>
                          <c15:sqref>'RAC and NL'!$X$73</c15:sqref>
                        </c15:formulaRef>
                      </c:ext>
                    </c:extLst>
                    <c:strCache>
                      <c:ptCount val="1"/>
                      <c:pt idx="0">
                        <c:v>NL Exp PC/RAC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NL'!$X$74:$X$78</c15:sqref>
                        </c15:formulaRef>
                      </c:ext>
                    </c:extLst>
                    <c:numCache>
                      <c:formatCode>0.0%</c:formatCode>
                      <c:ptCount val="5"/>
                      <c:pt idx="0">
                        <c:v>1.3592172313863931</c:v>
                      </c:pt>
                      <c:pt idx="1">
                        <c:v>1.3403471633557338</c:v>
                      </c:pt>
                      <c:pt idx="2">
                        <c:v>1.3661691472358137</c:v>
                      </c:pt>
                      <c:pt idx="3">
                        <c:v>1.3589014264922175</c:v>
                      </c:pt>
                      <c:pt idx="4">
                        <c:v>1.3465919595842835</c:v>
                      </c:pt>
                    </c:numCache>
                  </c:numRef>
                </c:val>
                <c:extLst xmlns:c15="http://schemas.microsoft.com/office/drawing/2012/chart">
                  <c:ext xmlns:c16="http://schemas.microsoft.com/office/drawing/2014/chart" uri="{C3380CC4-5D6E-409C-BE32-E72D297353CC}">
                    <c16:uniqueId val="{00000007-49B3-4C6C-A950-69B793667935}"/>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751386264216973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 RAC (Atlantic Provinces Excluding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4"/>
          <c:order val="3"/>
          <c:tx>
            <c:strRef>
              <c:f>'RAC and NL'!$T$73</c:f>
              <c:strCache>
                <c:ptCount val="1"/>
                <c:pt idx="0">
                  <c:v>RAC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NL'!$T$74:$T$78</c:f>
              <c:numCache>
                <c:formatCode>"$"#,##0.0</c:formatCode>
                <c:ptCount val="5"/>
                <c:pt idx="0">
                  <c:v>12356.100542997168</c:v>
                </c:pt>
                <c:pt idx="1">
                  <c:v>12018.996659377404</c:v>
                </c:pt>
                <c:pt idx="2">
                  <c:v>11200.506535265413</c:v>
                </c:pt>
                <c:pt idx="3">
                  <c:v>9698.7659802344606</c:v>
                </c:pt>
                <c:pt idx="4">
                  <c:v>8901.1621985107849</c:v>
                </c:pt>
              </c:numCache>
            </c:numRef>
          </c:val>
          <c:extLst>
            <c:ext xmlns:c16="http://schemas.microsoft.com/office/drawing/2014/chart" uri="{C3380CC4-5D6E-409C-BE32-E72D297353CC}">
              <c16:uniqueId val="{00000000-A26C-4C82-AD0E-35F11615B467}"/>
            </c:ext>
          </c:extLst>
        </c:ser>
        <c:ser>
          <c:idx val="5"/>
          <c:order val="4"/>
          <c:tx>
            <c:strRef>
              <c:f>'RAC and NL'!$U$73</c:f>
              <c:strCache>
                <c:ptCount val="1"/>
                <c:pt idx="0">
                  <c:v>RAC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NL'!$U$74:$U$78</c:f>
              <c:numCache>
                <c:formatCode>"$"#,##0.0</c:formatCode>
                <c:ptCount val="5"/>
                <c:pt idx="0">
                  <c:v>12636.198665730775</c:v>
                </c:pt>
                <c:pt idx="1">
                  <c:v>12000.317438628006</c:v>
                </c:pt>
                <c:pt idx="2">
                  <c:v>11388.454617246414</c:v>
                </c:pt>
                <c:pt idx="3">
                  <c:v>9778.0788136408755</c:v>
                </c:pt>
                <c:pt idx="4">
                  <c:v>8994.9888235050039</c:v>
                </c:pt>
              </c:numCache>
            </c:numRef>
          </c:val>
          <c:extLst>
            <c:ext xmlns:c16="http://schemas.microsoft.com/office/drawing/2014/chart" uri="{C3380CC4-5D6E-409C-BE32-E72D297353CC}">
              <c16:uniqueId val="{00000001-A26C-4C82-AD0E-35F11615B467}"/>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'RAC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'RAC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A26C-4C82-AD0E-35F11615B467}"/>
                  </c:ext>
                </c:extLst>
              </c15:ser>
            </c15:filteredBarSeries>
            <c15:filteredBarSeries>
              <c15:ser>
                <c:idx val="1"/>
                <c:order val="1"/>
                <c:tx>
                  <c:strRef>
                    <c:extLst>
                      <c:ext xmlns:c15="http://schemas.microsoft.com/office/drawing/2012/chart" uri="{02D57815-91ED-43cb-92C2-25804820EDAC}">
                        <c15:formulaRef>
                          <c15:sqref>'RAC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A26C-4C82-AD0E-35F11615B467}"/>
                  </c:ext>
                </c:extLst>
              </c15:ser>
            </c15:filteredBarSeries>
            <c15:filteredBarSeries>
              <c15:ser>
                <c:idx val="3"/>
                <c:order val="2"/>
                <c:tx>
                  <c:strRef>
                    <c:extLst>
                      <c:ext xmlns:c15="http://schemas.microsoft.com/office/drawing/2012/chart" uri="{02D57815-91ED-43cb-92C2-25804820EDAC}">
                        <c15:formulaRef>
                          <c15:sqref>'RAC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A26C-4C82-AD0E-35F11615B467}"/>
                  </c:ext>
                </c:extLst>
              </c15:ser>
            </c15:filteredBarSeries>
            <c15:filteredBarSeries>
              <c15:ser>
                <c:idx val="6"/>
                <c:order val="5"/>
                <c:tx>
                  <c:strRef>
                    <c:extLst>
                      <c:ext xmlns:c15="http://schemas.microsoft.com/office/drawing/2012/chart" uri="{02D57815-91ED-43cb-92C2-25804820EDAC}">
                        <c15:formulaRef>
                          <c15:sqref>'RAC and NL'!$V$73</c15:sqref>
                        </c15:formulaRef>
                      </c:ext>
                    </c:extLst>
                    <c:strCache>
                      <c:ptCount val="1"/>
                      <c:pt idx="0">
                        <c:v>RAC Exp/RAC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NL'!$V$74:$V$78</c15:sqref>
                        </c15:formulaRef>
                      </c:ext>
                    </c:extLst>
                    <c:numCache>
                      <c:formatCode>0.0%</c:formatCode>
                      <c:ptCount val="5"/>
                      <c:pt idx="0">
                        <c:v>1.0226688122000069</c:v>
                      </c:pt>
                      <c:pt idx="1">
                        <c:v>0.99844585856217671</c:v>
                      </c:pt>
                      <c:pt idx="2">
                        <c:v>1.0167803198354679</c:v>
                      </c:pt>
                      <c:pt idx="3">
                        <c:v>1.008177621108505</c:v>
                      </c:pt>
                      <c:pt idx="4">
                        <c:v>1.0105409409357708</c:v>
                      </c:pt>
                    </c:numCache>
                  </c:numRef>
                </c:val>
                <c:extLst xmlns:c15="http://schemas.microsoft.com/office/drawing/2012/chart">
                  <c:ext xmlns:c16="http://schemas.microsoft.com/office/drawing/2014/chart" uri="{C3380CC4-5D6E-409C-BE32-E72D297353CC}">
                    <c16:uniqueId val="{00000005-A26C-4C82-AD0E-35F11615B467}"/>
                  </c:ext>
                </c:extLst>
              </c15:ser>
            </c15:filteredBarSeries>
            <c15:filteredBarSeries>
              <c15:ser>
                <c:idx val="7"/>
                <c:order val="6"/>
                <c:tx>
                  <c:strRef>
                    <c:extLst>
                      <c:ext xmlns:c15="http://schemas.microsoft.com/office/drawing/2012/chart" uri="{02D57815-91ED-43cb-92C2-25804820EDAC}">
                        <c15:formulaRef>
                          <c15:sqref>'RAC and NL'!$W$73</c15:sqref>
                        </c15:formulaRef>
                      </c:ext>
                    </c:extLst>
                    <c:strCache>
                      <c:ptCount val="1"/>
                      <c:pt idx="0">
                        <c:v>NL Rev PC/RAC Rev PC</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NL'!$W$74:$W$78</c15:sqref>
                        </c15:formulaRef>
                      </c:ext>
                    </c:extLst>
                    <c:numCache>
                      <c:formatCode>0.0%</c:formatCode>
                      <c:ptCount val="5"/>
                      <c:pt idx="0">
                        <c:v>1.1051035994308835</c:v>
                      </c:pt>
                      <c:pt idx="1">
                        <c:v>1.2313155881304163</c:v>
                      </c:pt>
                      <c:pt idx="2">
                        <c:v>1.2902101791990099</c:v>
                      </c:pt>
                      <c:pt idx="3">
                        <c:v>1.3317920186417957</c:v>
                      </c:pt>
                      <c:pt idx="4">
                        <c:v>1.322115382296609</c:v>
                      </c:pt>
                    </c:numCache>
                  </c:numRef>
                </c:val>
                <c:extLst xmlns:c15="http://schemas.microsoft.com/office/drawing/2012/chart">
                  <c:ext xmlns:c16="http://schemas.microsoft.com/office/drawing/2014/chart" uri="{C3380CC4-5D6E-409C-BE32-E72D297353CC}">
                    <c16:uniqueId val="{00000006-A26C-4C82-AD0E-35F11615B467}"/>
                  </c:ext>
                </c:extLst>
              </c15:ser>
            </c15:filteredBarSeries>
            <c15:filteredBarSeries>
              <c15:ser>
                <c:idx val="2"/>
                <c:order val="7"/>
                <c:tx>
                  <c:strRef>
                    <c:extLst>
                      <c:ext xmlns:c15="http://schemas.microsoft.com/office/drawing/2012/chart" uri="{02D57815-91ED-43cb-92C2-25804820EDAC}">
                        <c15:formulaRef>
                          <c15:sqref>'RAC and NL'!$X$73</c15:sqref>
                        </c15:formulaRef>
                      </c:ext>
                    </c:extLst>
                    <c:strCache>
                      <c:ptCount val="1"/>
                      <c:pt idx="0">
                        <c:v>NL Exp PC/RAC EXP PC</c:v>
                      </c:pt>
                    </c:strCache>
                  </c:strRef>
                </c:tx>
                <c:spPr>
                  <a:solidFill>
                    <a:schemeClr val="accent3"/>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NL'!$X$74:$X$78</c15:sqref>
                        </c15:formulaRef>
                      </c:ext>
                    </c:extLst>
                    <c:numCache>
                      <c:formatCode>0.0%</c:formatCode>
                      <c:ptCount val="5"/>
                      <c:pt idx="0">
                        <c:v>1.3592172313863931</c:v>
                      </c:pt>
                      <c:pt idx="1">
                        <c:v>1.3403471633557338</c:v>
                      </c:pt>
                      <c:pt idx="2">
                        <c:v>1.3661691472358137</c:v>
                      </c:pt>
                      <c:pt idx="3">
                        <c:v>1.3589014264922175</c:v>
                      </c:pt>
                      <c:pt idx="4">
                        <c:v>1.3465919595842835</c:v>
                      </c:pt>
                    </c:numCache>
                  </c:numRef>
                </c:val>
                <c:extLst xmlns:c15="http://schemas.microsoft.com/office/drawing/2012/chart">
                  <c:ext xmlns:c16="http://schemas.microsoft.com/office/drawing/2014/chart" uri="{C3380CC4-5D6E-409C-BE32-E72D297353CC}">
                    <c16:uniqueId val="{00000007-A26C-4C82-AD0E-35F11615B467}"/>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35407524059492562"/>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Revenue and Expenditure for Select Time Periods in NL as a Percentage of RAC (Atlantic Provinces Excluding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7"/>
          <c:order val="6"/>
          <c:tx>
            <c:strRef>
              <c:f>'RAC and NL'!$W$73</c:f>
              <c:strCache>
                <c:ptCount val="1"/>
                <c:pt idx="0">
                  <c:v>NL Rev PC/RAC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NL'!$W$74:$W$78</c:f>
              <c:numCache>
                <c:formatCode>0.0%</c:formatCode>
                <c:ptCount val="5"/>
                <c:pt idx="0">
                  <c:v>1.1051035994308835</c:v>
                </c:pt>
                <c:pt idx="1">
                  <c:v>1.2313155881304163</c:v>
                </c:pt>
                <c:pt idx="2">
                  <c:v>1.2902101791990099</c:v>
                </c:pt>
                <c:pt idx="3">
                  <c:v>1.3317920186417957</c:v>
                </c:pt>
                <c:pt idx="4">
                  <c:v>1.322115382296609</c:v>
                </c:pt>
              </c:numCache>
            </c:numRef>
          </c:val>
          <c:extLst>
            <c:ext xmlns:c16="http://schemas.microsoft.com/office/drawing/2014/chart" uri="{C3380CC4-5D6E-409C-BE32-E72D297353CC}">
              <c16:uniqueId val="{00000000-D104-403F-BAFD-E36722AFA680}"/>
            </c:ext>
          </c:extLst>
        </c:ser>
        <c:ser>
          <c:idx val="2"/>
          <c:order val="7"/>
          <c:tx>
            <c:strRef>
              <c:f>'RAC and NL'!$X$73</c:f>
              <c:strCache>
                <c:ptCount val="1"/>
                <c:pt idx="0">
                  <c:v>NL Exp PC/RAC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NL'!$X$74:$X$78</c:f>
              <c:numCache>
                <c:formatCode>0.0%</c:formatCode>
                <c:ptCount val="5"/>
                <c:pt idx="0">
                  <c:v>1.3592172313863931</c:v>
                </c:pt>
                <c:pt idx="1">
                  <c:v>1.3403471633557338</c:v>
                </c:pt>
                <c:pt idx="2">
                  <c:v>1.3661691472358137</c:v>
                </c:pt>
                <c:pt idx="3">
                  <c:v>1.3589014264922175</c:v>
                </c:pt>
                <c:pt idx="4">
                  <c:v>1.3465919595842835</c:v>
                </c:pt>
              </c:numCache>
            </c:numRef>
          </c:val>
          <c:extLst>
            <c:ext xmlns:c16="http://schemas.microsoft.com/office/drawing/2014/chart" uri="{C3380CC4-5D6E-409C-BE32-E72D297353CC}">
              <c16:uniqueId val="{00000001-D104-403F-BAFD-E36722AFA680}"/>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'RAC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'RAC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D104-403F-BAFD-E36722AFA680}"/>
                  </c:ext>
                </c:extLst>
              </c15:ser>
            </c15:filteredBarSeries>
            <c15:filteredBarSeries>
              <c15:ser>
                <c:idx val="1"/>
                <c:order val="1"/>
                <c:tx>
                  <c:strRef>
                    <c:extLst>
                      <c:ext xmlns:c15="http://schemas.microsoft.com/office/drawing/2012/chart" uri="{02D57815-91ED-43cb-92C2-25804820EDAC}">
                        <c15:formulaRef>
                          <c15:sqref>'RAC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D104-403F-BAFD-E36722AFA680}"/>
                  </c:ext>
                </c:extLst>
              </c15:ser>
            </c15:filteredBarSeries>
            <c15:filteredBarSeries>
              <c15:ser>
                <c:idx val="3"/>
                <c:order val="2"/>
                <c:tx>
                  <c:strRef>
                    <c:extLst>
                      <c:ext xmlns:c15="http://schemas.microsoft.com/office/drawing/2012/chart" uri="{02D57815-91ED-43cb-92C2-25804820EDAC}">
                        <c15:formulaRef>
                          <c15:sqref>'RAC and NL'!$S$73</c15:sqref>
                        </c15:formulaRef>
                      </c:ext>
                    </c:extLst>
                    <c:strCache>
                      <c:ptCount val="1"/>
                      <c:pt idx="0">
                        <c:v>NL Exp/NL Rev PC</c:v>
                      </c:pt>
                    </c:strCache>
                  </c:strRef>
                </c:tx>
                <c:spPr>
                  <a:solidFill>
                    <a:schemeClr val="accent4"/>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NL'!$S$74:$S$78</c15:sqref>
                        </c15:formulaRef>
                      </c:ext>
                    </c:extLst>
                    <c:numCache>
                      <c:formatCode>0.0%</c:formatCode>
                      <c:ptCount val="5"/>
                      <c:pt idx="0">
                        <c:v>1.2578269333839422</c:v>
                      </c:pt>
                      <c:pt idx="1">
                        <c:v>1.0854498245566804</c:v>
                      </c:pt>
                      <c:pt idx="2">
                        <c:v>1.0811121002877875</c:v>
                      </c:pt>
                      <c:pt idx="3">
                        <c:v>1.0284492187085068</c:v>
                      </c:pt>
                      <c:pt idx="4">
                        <c:v>1.0298869003745321</c:v>
                      </c:pt>
                    </c:numCache>
                  </c:numRef>
                </c:val>
                <c:extLst xmlns:c15="http://schemas.microsoft.com/office/drawing/2012/chart">
                  <c:ext xmlns:c16="http://schemas.microsoft.com/office/drawing/2014/chart" uri="{C3380CC4-5D6E-409C-BE32-E72D297353CC}">
                    <c16:uniqueId val="{00000004-D104-403F-BAFD-E36722AFA680}"/>
                  </c:ext>
                </c:extLst>
              </c15:ser>
            </c15:filteredBarSeries>
            <c15:filteredBarSeries>
              <c15:ser>
                <c:idx val="4"/>
                <c:order val="3"/>
                <c:tx>
                  <c:strRef>
                    <c:extLst>
                      <c:ext xmlns:c15="http://schemas.microsoft.com/office/drawing/2012/chart" uri="{02D57815-91ED-43cb-92C2-25804820EDAC}">
                        <c15:formulaRef>
                          <c15:sqref>'RAC and NL'!$T$73</c15:sqref>
                        </c15:formulaRef>
                      </c:ext>
                    </c:extLst>
                    <c:strCache>
                      <c:ptCount val="1"/>
                      <c:pt idx="0">
                        <c:v>RAC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NL'!$T$74:$T$78</c15:sqref>
                        </c15:formulaRef>
                      </c:ext>
                    </c:extLst>
                    <c:numCache>
                      <c:formatCode>"$"#,##0.0</c:formatCode>
                      <c:ptCount val="5"/>
                      <c:pt idx="0">
                        <c:v>12356.100542997168</c:v>
                      </c:pt>
                      <c:pt idx="1">
                        <c:v>12018.996659377404</c:v>
                      </c:pt>
                      <c:pt idx="2">
                        <c:v>11200.506535265413</c:v>
                      </c:pt>
                      <c:pt idx="3">
                        <c:v>9698.7659802344606</c:v>
                      </c:pt>
                      <c:pt idx="4">
                        <c:v>8901.1621985107849</c:v>
                      </c:pt>
                    </c:numCache>
                  </c:numRef>
                </c:val>
                <c:extLst xmlns:c15="http://schemas.microsoft.com/office/drawing/2012/chart">
                  <c:ext xmlns:c16="http://schemas.microsoft.com/office/drawing/2014/chart" uri="{C3380CC4-5D6E-409C-BE32-E72D297353CC}">
                    <c16:uniqueId val="{00000005-D104-403F-BAFD-E36722AFA680}"/>
                  </c:ext>
                </c:extLst>
              </c15:ser>
            </c15:filteredBarSeries>
            <c15:filteredBarSeries>
              <c15:ser>
                <c:idx val="5"/>
                <c:order val="4"/>
                <c:tx>
                  <c:strRef>
                    <c:extLst>
                      <c:ext xmlns:c15="http://schemas.microsoft.com/office/drawing/2012/chart" uri="{02D57815-91ED-43cb-92C2-25804820EDAC}">
                        <c15:formulaRef>
                          <c15:sqref>'RAC and NL'!$U$73</c15:sqref>
                        </c15:formulaRef>
                      </c:ext>
                    </c:extLst>
                    <c:strCache>
                      <c:ptCount val="1"/>
                      <c:pt idx="0">
                        <c:v>RAC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NL'!$U$74:$U$78</c15:sqref>
                        </c15:formulaRef>
                      </c:ext>
                    </c:extLst>
                    <c:numCache>
                      <c:formatCode>"$"#,##0.0</c:formatCode>
                      <c:ptCount val="5"/>
                      <c:pt idx="0">
                        <c:v>12636.198665730775</c:v>
                      </c:pt>
                      <c:pt idx="1">
                        <c:v>12000.317438628006</c:v>
                      </c:pt>
                      <c:pt idx="2">
                        <c:v>11388.454617246414</c:v>
                      </c:pt>
                      <c:pt idx="3">
                        <c:v>9778.0788136408755</c:v>
                      </c:pt>
                      <c:pt idx="4">
                        <c:v>8994.9888235050039</c:v>
                      </c:pt>
                    </c:numCache>
                  </c:numRef>
                </c:val>
                <c:extLst xmlns:c15="http://schemas.microsoft.com/office/drawing/2012/chart">
                  <c:ext xmlns:c16="http://schemas.microsoft.com/office/drawing/2014/chart" uri="{C3380CC4-5D6E-409C-BE32-E72D297353CC}">
                    <c16:uniqueId val="{00000006-D104-403F-BAFD-E36722AFA680}"/>
                  </c:ext>
                </c:extLst>
              </c15:ser>
            </c15:filteredBarSeries>
            <c15:filteredBarSeries>
              <c15:ser>
                <c:idx val="6"/>
                <c:order val="5"/>
                <c:tx>
                  <c:strRef>
                    <c:extLst>
                      <c:ext xmlns:c15="http://schemas.microsoft.com/office/drawing/2012/chart" uri="{02D57815-91ED-43cb-92C2-25804820EDAC}">
                        <c15:formulaRef>
                          <c15:sqref>'RAC and NL'!$V$73</c15:sqref>
                        </c15:formulaRef>
                      </c:ext>
                    </c:extLst>
                    <c:strCache>
                      <c:ptCount val="1"/>
                      <c:pt idx="0">
                        <c:v>RAC Exp/RAC Rev PC</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NL'!$V$74:$V$78</c15:sqref>
                        </c15:formulaRef>
                      </c:ext>
                    </c:extLst>
                    <c:numCache>
                      <c:formatCode>0.0%</c:formatCode>
                      <c:ptCount val="5"/>
                      <c:pt idx="0">
                        <c:v>1.0226688122000069</c:v>
                      </c:pt>
                      <c:pt idx="1">
                        <c:v>0.99844585856217671</c:v>
                      </c:pt>
                      <c:pt idx="2">
                        <c:v>1.0167803198354679</c:v>
                      </c:pt>
                      <c:pt idx="3">
                        <c:v>1.008177621108505</c:v>
                      </c:pt>
                      <c:pt idx="4">
                        <c:v>1.0105409409357708</c:v>
                      </c:pt>
                    </c:numCache>
                  </c:numRef>
                </c:val>
                <c:extLst xmlns:c15="http://schemas.microsoft.com/office/drawing/2012/chart">
                  <c:ext xmlns:c16="http://schemas.microsoft.com/office/drawing/2014/chart" uri="{C3380CC4-5D6E-409C-BE32-E72D297353CC}">
                    <c16:uniqueId val="{00000007-D104-403F-BAFD-E36722AFA680}"/>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A</a:t>
            </a:r>
            <a:r>
              <a:rPr lang="en-CA" baseline="0"/>
              <a:t> Comparison of Average Per Capita Expenditure Relative to Revenue for Select Time Periods in NL as a Percentage of RAC (Atlantic Provinces Excluding NL)</a:t>
            </a:r>
            <a:endParaRPr lang="en-CA"/>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91994750656169"/>
          <c:y val="0.2011111111111111"/>
          <c:w val="0.80552449693788275"/>
          <c:h val="0.53958770778652665"/>
        </c:manualLayout>
      </c:layout>
      <c:barChart>
        <c:barDir val="col"/>
        <c:grouping val="clustered"/>
        <c:varyColors val="0"/>
        <c:ser>
          <c:idx val="3"/>
          <c:order val="2"/>
          <c:tx>
            <c:strRef>
              <c:f>'RAC and NL'!$S$73</c:f>
              <c:strCache>
                <c:ptCount val="1"/>
                <c:pt idx="0">
                  <c:v>NL Exp/NL Rev PC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NL'!$S$74:$S$78</c:f>
              <c:numCache>
                <c:formatCode>0.0%</c:formatCode>
                <c:ptCount val="5"/>
                <c:pt idx="0">
                  <c:v>1.2578269333839422</c:v>
                </c:pt>
                <c:pt idx="1">
                  <c:v>1.0854498245566804</c:v>
                </c:pt>
                <c:pt idx="2">
                  <c:v>1.0811121002877875</c:v>
                </c:pt>
                <c:pt idx="3">
                  <c:v>1.0284492187085068</c:v>
                </c:pt>
                <c:pt idx="4">
                  <c:v>1.0298869003745321</c:v>
                </c:pt>
              </c:numCache>
            </c:numRef>
          </c:val>
          <c:extLst>
            <c:ext xmlns:c16="http://schemas.microsoft.com/office/drawing/2014/chart" uri="{C3380CC4-5D6E-409C-BE32-E72D297353CC}">
              <c16:uniqueId val="{00000000-F18D-4706-9685-993925B81D7A}"/>
            </c:ext>
          </c:extLst>
        </c:ser>
        <c:ser>
          <c:idx val="6"/>
          <c:order val="5"/>
          <c:tx>
            <c:strRef>
              <c:f>'RAC and NL'!$V$73</c:f>
              <c:strCache>
                <c:ptCount val="1"/>
                <c:pt idx="0">
                  <c:v>RAC Exp/RAC Rev PC</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NL'!$P$74:$P$78</c:f>
              <c:strCache>
                <c:ptCount val="5"/>
                <c:pt idx="0">
                  <c:v>2020-21</c:v>
                </c:pt>
                <c:pt idx="1">
                  <c:v>5 year Ave</c:v>
                </c:pt>
                <c:pt idx="2">
                  <c:v>10 year Ave</c:v>
                </c:pt>
                <c:pt idx="3">
                  <c:v>20 year Ave</c:v>
                </c:pt>
                <c:pt idx="4">
                  <c:v>25 year Ave</c:v>
                </c:pt>
              </c:strCache>
            </c:strRef>
          </c:cat>
          <c:val>
            <c:numRef>
              <c:f>'RAC and NL'!$V$74:$V$78</c:f>
              <c:numCache>
                <c:formatCode>0.0%</c:formatCode>
                <c:ptCount val="5"/>
                <c:pt idx="0">
                  <c:v>1.0226688122000069</c:v>
                </c:pt>
                <c:pt idx="1">
                  <c:v>0.99844585856217671</c:v>
                </c:pt>
                <c:pt idx="2">
                  <c:v>1.0167803198354679</c:v>
                </c:pt>
                <c:pt idx="3">
                  <c:v>1.008177621108505</c:v>
                </c:pt>
                <c:pt idx="4">
                  <c:v>1.0105409409357708</c:v>
                </c:pt>
              </c:numCache>
            </c:numRef>
          </c:val>
          <c:extLst>
            <c:ext xmlns:c16="http://schemas.microsoft.com/office/drawing/2014/chart" uri="{C3380CC4-5D6E-409C-BE32-E72D297353CC}">
              <c16:uniqueId val="{00000001-F18D-4706-9685-993925B81D7A}"/>
            </c:ext>
          </c:extLst>
        </c:ser>
        <c:dLbls>
          <c:showLegendKey val="0"/>
          <c:showVal val="0"/>
          <c:showCatName val="0"/>
          <c:showSerName val="0"/>
          <c:showPercent val="0"/>
          <c:showBubbleSize val="0"/>
        </c:dLbls>
        <c:gapWidth val="100"/>
        <c:overlap val="-25"/>
        <c:axId val="636582688"/>
        <c:axId val="636587280"/>
        <c:extLst>
          <c:ext xmlns:c15="http://schemas.microsoft.com/office/drawing/2012/chart" uri="{02D57815-91ED-43cb-92C2-25804820EDAC}">
            <c15:filteredBarSeries>
              <c15:ser>
                <c:idx val="0"/>
                <c:order val="0"/>
                <c:tx>
                  <c:strRef>
                    <c:extLst>
                      <c:ext uri="{02D57815-91ED-43cb-92C2-25804820EDAC}">
                        <c15:formulaRef>
                          <c15:sqref>'RAC and NL'!$Q$73</c15:sqref>
                        </c15:formulaRef>
                      </c:ext>
                    </c:extLst>
                    <c:strCache>
                      <c:ptCount val="1"/>
                      <c:pt idx="0">
                        <c:v>NL Rev PC</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uri="{02D57815-91ED-43cb-92C2-25804820EDAC}">
                        <c15:formulaRef>
                          <c15:sqref>'RAC and NL'!$Q$74:$Q$78</c15:sqref>
                        </c15:formulaRef>
                      </c:ext>
                    </c:extLst>
                    <c:numCache>
                      <c:formatCode>"$"#,##0.0</c:formatCode>
                      <c:ptCount val="5"/>
                      <c:pt idx="0">
                        <c:v>13654.771184996065</c:v>
                      </c:pt>
                      <c:pt idx="1">
                        <c:v>14813.449254160656</c:v>
                      </c:pt>
                      <c:pt idx="2">
                        <c:v>14370.572360493345</c:v>
                      </c:pt>
                      <c:pt idx="3">
                        <c:v>12919.036645551583</c:v>
                      </c:pt>
                      <c:pt idx="4">
                        <c:v>11797.641501785931</c:v>
                      </c:pt>
                    </c:numCache>
                  </c:numRef>
                </c:val>
                <c:extLst>
                  <c:ext xmlns:c16="http://schemas.microsoft.com/office/drawing/2014/chart" uri="{C3380CC4-5D6E-409C-BE32-E72D297353CC}">
                    <c16:uniqueId val="{00000002-F18D-4706-9685-993925B81D7A}"/>
                  </c:ext>
                </c:extLst>
              </c15:ser>
            </c15:filteredBarSeries>
            <c15:filteredBarSeries>
              <c15:ser>
                <c:idx val="1"/>
                <c:order val="1"/>
                <c:tx>
                  <c:strRef>
                    <c:extLst>
                      <c:ext xmlns:c15="http://schemas.microsoft.com/office/drawing/2012/chart" uri="{02D57815-91ED-43cb-92C2-25804820EDAC}">
                        <c15:formulaRef>
                          <c15:sqref>'RAC and NL'!$R$73</c15:sqref>
                        </c15:formulaRef>
                      </c:ext>
                    </c:extLst>
                    <c:strCache>
                      <c:ptCount val="1"/>
                      <c:pt idx="0">
                        <c:v>NL Expend PC</c:v>
                      </c:pt>
                    </c:strCache>
                  </c:strRef>
                </c:tx>
                <c:spPr>
                  <a:solidFill>
                    <a:schemeClr val="accent2"/>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NL'!$R$74:$R$78</c15:sqref>
                        </c15:formulaRef>
                      </c:ext>
                    </c:extLst>
                    <c:numCache>
                      <c:formatCode>"$"#,##0.0</c:formatCode>
                      <c:ptCount val="5"/>
                      <c:pt idx="0">
                        <c:v>17175.338965683019</c:v>
                      </c:pt>
                      <c:pt idx="1">
                        <c:v>16079.255894007971</c:v>
                      </c:pt>
                      <c:pt idx="2">
                        <c:v>15536.199666990588</c:v>
                      </c:pt>
                      <c:pt idx="3">
                        <c:v>13286.573144584094</c:v>
                      </c:pt>
                      <c:pt idx="4">
                        <c:v>12150.236438004253</c:v>
                      </c:pt>
                    </c:numCache>
                  </c:numRef>
                </c:val>
                <c:extLst xmlns:c15="http://schemas.microsoft.com/office/drawing/2012/chart">
                  <c:ext xmlns:c16="http://schemas.microsoft.com/office/drawing/2014/chart" uri="{C3380CC4-5D6E-409C-BE32-E72D297353CC}">
                    <c16:uniqueId val="{00000003-F18D-4706-9685-993925B81D7A}"/>
                  </c:ext>
                </c:extLst>
              </c15:ser>
            </c15:filteredBarSeries>
            <c15:filteredBarSeries>
              <c15:ser>
                <c:idx val="4"/>
                <c:order val="3"/>
                <c:tx>
                  <c:strRef>
                    <c:extLst>
                      <c:ext xmlns:c15="http://schemas.microsoft.com/office/drawing/2012/chart" uri="{02D57815-91ED-43cb-92C2-25804820EDAC}">
                        <c15:formulaRef>
                          <c15:sqref>'RAC and NL'!$T$73</c15:sqref>
                        </c15:formulaRef>
                      </c:ext>
                    </c:extLst>
                    <c:strCache>
                      <c:ptCount val="1"/>
                      <c:pt idx="0">
                        <c:v>RAC Rev PC</c:v>
                      </c:pt>
                    </c:strCache>
                  </c:strRef>
                </c:tx>
                <c:spPr>
                  <a:solidFill>
                    <a:schemeClr val="accent5"/>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NL'!$T$74:$T$78</c15:sqref>
                        </c15:formulaRef>
                      </c:ext>
                    </c:extLst>
                    <c:numCache>
                      <c:formatCode>"$"#,##0.0</c:formatCode>
                      <c:ptCount val="5"/>
                      <c:pt idx="0">
                        <c:v>12356.100542997168</c:v>
                      </c:pt>
                      <c:pt idx="1">
                        <c:v>12018.996659377404</c:v>
                      </c:pt>
                      <c:pt idx="2">
                        <c:v>11200.506535265413</c:v>
                      </c:pt>
                      <c:pt idx="3">
                        <c:v>9698.7659802344606</c:v>
                      </c:pt>
                      <c:pt idx="4">
                        <c:v>8901.1621985107849</c:v>
                      </c:pt>
                    </c:numCache>
                  </c:numRef>
                </c:val>
                <c:extLst xmlns:c15="http://schemas.microsoft.com/office/drawing/2012/chart">
                  <c:ext xmlns:c16="http://schemas.microsoft.com/office/drawing/2014/chart" uri="{C3380CC4-5D6E-409C-BE32-E72D297353CC}">
                    <c16:uniqueId val="{00000004-F18D-4706-9685-993925B81D7A}"/>
                  </c:ext>
                </c:extLst>
              </c15:ser>
            </c15:filteredBarSeries>
            <c15:filteredBarSeries>
              <c15:ser>
                <c:idx val="5"/>
                <c:order val="4"/>
                <c:tx>
                  <c:strRef>
                    <c:extLst>
                      <c:ext xmlns:c15="http://schemas.microsoft.com/office/drawing/2012/chart" uri="{02D57815-91ED-43cb-92C2-25804820EDAC}">
                        <c15:formulaRef>
                          <c15:sqref>'RAC and NL'!$U$73</c15:sqref>
                        </c15:formulaRef>
                      </c:ext>
                    </c:extLst>
                    <c:strCache>
                      <c:ptCount val="1"/>
                      <c:pt idx="0">
                        <c:v>RAC Expend PC</c:v>
                      </c:pt>
                    </c:strCache>
                  </c:strRef>
                </c:tx>
                <c:spPr>
                  <a:solidFill>
                    <a:schemeClr val="accent6"/>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NL'!$U$74:$U$78</c15:sqref>
                        </c15:formulaRef>
                      </c:ext>
                    </c:extLst>
                    <c:numCache>
                      <c:formatCode>"$"#,##0.0</c:formatCode>
                      <c:ptCount val="5"/>
                      <c:pt idx="0">
                        <c:v>12636.198665730775</c:v>
                      </c:pt>
                      <c:pt idx="1">
                        <c:v>12000.317438628006</c:v>
                      </c:pt>
                      <c:pt idx="2">
                        <c:v>11388.454617246414</c:v>
                      </c:pt>
                      <c:pt idx="3">
                        <c:v>9778.0788136408755</c:v>
                      </c:pt>
                      <c:pt idx="4">
                        <c:v>8994.9888235050039</c:v>
                      </c:pt>
                    </c:numCache>
                  </c:numRef>
                </c:val>
                <c:extLst xmlns:c15="http://schemas.microsoft.com/office/drawing/2012/chart">
                  <c:ext xmlns:c16="http://schemas.microsoft.com/office/drawing/2014/chart" uri="{C3380CC4-5D6E-409C-BE32-E72D297353CC}">
                    <c16:uniqueId val="{00000005-F18D-4706-9685-993925B81D7A}"/>
                  </c:ext>
                </c:extLst>
              </c15:ser>
            </c15:filteredBarSeries>
            <c15:filteredBarSeries>
              <c15:ser>
                <c:idx val="7"/>
                <c:order val="6"/>
                <c:tx>
                  <c:strRef>
                    <c:extLst>
                      <c:ext xmlns:c15="http://schemas.microsoft.com/office/drawing/2012/chart" uri="{02D57815-91ED-43cb-92C2-25804820EDAC}">
                        <c15:formulaRef>
                          <c15:sqref>'RAC and NL'!$W$73</c15:sqref>
                        </c15:formulaRef>
                      </c:ext>
                    </c:extLst>
                    <c:strCache>
                      <c:ptCount val="1"/>
                      <c:pt idx="0">
                        <c:v>NL Rev PC/RAC Rev PC</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NL'!$W$74:$W$78</c15:sqref>
                        </c15:formulaRef>
                      </c:ext>
                    </c:extLst>
                    <c:numCache>
                      <c:formatCode>0.0%</c:formatCode>
                      <c:ptCount val="5"/>
                      <c:pt idx="0">
                        <c:v>1.1051035994308835</c:v>
                      </c:pt>
                      <c:pt idx="1">
                        <c:v>1.2313155881304163</c:v>
                      </c:pt>
                      <c:pt idx="2">
                        <c:v>1.2902101791990099</c:v>
                      </c:pt>
                      <c:pt idx="3">
                        <c:v>1.3317920186417957</c:v>
                      </c:pt>
                      <c:pt idx="4">
                        <c:v>1.322115382296609</c:v>
                      </c:pt>
                    </c:numCache>
                  </c:numRef>
                </c:val>
                <c:extLst xmlns:c15="http://schemas.microsoft.com/office/drawing/2012/chart">
                  <c:ext xmlns:c16="http://schemas.microsoft.com/office/drawing/2014/chart" uri="{C3380CC4-5D6E-409C-BE32-E72D297353CC}">
                    <c16:uniqueId val="{00000006-F18D-4706-9685-993925B81D7A}"/>
                  </c:ext>
                </c:extLst>
              </c15:ser>
            </c15:filteredBarSeries>
            <c15:filteredBarSeries>
              <c15:ser>
                <c:idx val="2"/>
                <c:order val="7"/>
                <c:tx>
                  <c:strRef>
                    <c:extLst>
                      <c:ext xmlns:c15="http://schemas.microsoft.com/office/drawing/2012/chart" uri="{02D57815-91ED-43cb-92C2-25804820EDAC}">
                        <c15:formulaRef>
                          <c15:sqref>'RAC and NL'!$X$73</c15:sqref>
                        </c15:formulaRef>
                      </c:ext>
                    </c:extLst>
                    <c:strCache>
                      <c:ptCount val="1"/>
                      <c:pt idx="0">
                        <c:v>NL Exp PC/RAC EXP PC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'RAC and NL'!$P$74:$P$78</c15:sqref>
                        </c15:formulaRef>
                      </c:ext>
                    </c:extLst>
                    <c:strCache>
                      <c:ptCount val="5"/>
                      <c:pt idx="0">
                        <c:v>2020-21</c:v>
                      </c:pt>
                      <c:pt idx="1">
                        <c:v>5 year Ave</c:v>
                      </c:pt>
                      <c:pt idx="2">
                        <c:v>10 year Ave</c:v>
                      </c:pt>
                      <c:pt idx="3">
                        <c:v>20 year Ave</c:v>
                      </c:pt>
                      <c:pt idx="4">
                        <c:v>25 year Ave</c:v>
                      </c:pt>
                    </c:strCache>
                  </c:strRef>
                </c:cat>
                <c:val>
                  <c:numRef>
                    <c:extLst>
                      <c:ext xmlns:c15="http://schemas.microsoft.com/office/drawing/2012/chart" uri="{02D57815-91ED-43cb-92C2-25804820EDAC}">
                        <c15:formulaRef>
                          <c15:sqref>'RAC and NL'!$X$74:$X$78</c15:sqref>
                        </c15:formulaRef>
                      </c:ext>
                    </c:extLst>
                    <c:numCache>
                      <c:formatCode>0.0%</c:formatCode>
                      <c:ptCount val="5"/>
                      <c:pt idx="0">
                        <c:v>1.3592172313863931</c:v>
                      </c:pt>
                      <c:pt idx="1">
                        <c:v>1.3403471633557338</c:v>
                      </c:pt>
                      <c:pt idx="2">
                        <c:v>1.3661691472358137</c:v>
                      </c:pt>
                      <c:pt idx="3">
                        <c:v>1.3589014264922175</c:v>
                      </c:pt>
                      <c:pt idx="4">
                        <c:v>1.3465919595842835</c:v>
                      </c:pt>
                    </c:numCache>
                  </c:numRef>
                </c:val>
                <c:extLst xmlns:c15="http://schemas.microsoft.com/office/drawing/2012/chart">
                  <c:ext xmlns:c16="http://schemas.microsoft.com/office/drawing/2014/chart" uri="{C3380CC4-5D6E-409C-BE32-E72D297353CC}">
                    <c16:uniqueId val="{00000007-F18D-4706-9685-993925B81D7A}"/>
                  </c:ext>
                </c:extLst>
              </c15:ser>
            </c15:filteredBarSeries>
          </c:ext>
        </c:extLst>
      </c:barChart>
      <c:catAx>
        <c:axId val="6365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7280"/>
        <c:crosses val="autoZero"/>
        <c:auto val="1"/>
        <c:lblAlgn val="ctr"/>
        <c:lblOffset val="100"/>
        <c:noMultiLvlLbl val="0"/>
      </c:catAx>
      <c:valAx>
        <c:axId val="63658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NL as Percentage of All Ten Povinces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36582688"/>
        <c:crosses val="autoZero"/>
        <c:crossBetween val="between"/>
      </c:valAx>
      <c:spPr>
        <a:noFill/>
        <a:ln>
          <a:noFill/>
        </a:ln>
        <a:effectLst/>
      </c:spPr>
    </c:plotArea>
    <c:legend>
      <c:legendPos val="b"/>
      <c:layout>
        <c:manualLayout>
          <c:xMode val="edge"/>
          <c:yMode val="edge"/>
          <c:x val="0.17569575678040242"/>
          <c:y val="0.80709572761738113"/>
          <c:w val="0.55080993000874889"/>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CA"/>
              <a:t>Federal Transfers per capita - NL Compared to RAC</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5594925634296"/>
          <c:y val="0.14685185185185184"/>
          <c:w val="0.81678849518810148"/>
          <c:h val="0.46502661125692624"/>
        </c:manualLayout>
      </c:layout>
      <c:lineChart>
        <c:grouping val="standard"/>
        <c:varyColors val="0"/>
        <c:ser>
          <c:idx val="0"/>
          <c:order val="0"/>
          <c:tx>
            <c:strRef>
              <c:f>'RAC and NL'!$BV$18</c:f>
              <c:strCache>
                <c:ptCount val="1"/>
                <c:pt idx="0">
                  <c:v>NL Federal Transfers/GDP</c:v>
                </c:pt>
              </c:strCache>
            </c:strRef>
          </c:tx>
          <c:spPr>
            <a:ln w="28575" cap="rnd">
              <a:solidFill>
                <a:srgbClr val="FF0000"/>
              </a:solidFill>
              <a:round/>
            </a:ln>
            <a:effectLst/>
          </c:spPr>
          <c:marker>
            <c:symbol val="none"/>
          </c:marker>
          <c:dLbls>
            <c:dLbl>
              <c:idx val="30"/>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93-40F6-8909-A3248EE947A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'RAC and NL'!$BV$19:$BV$49</c:f>
              <c:numCache>
                <c:formatCode>"$"#,##0</c:formatCode>
                <c:ptCount val="31"/>
                <c:pt idx="0">
                  <c:v>2420.6398691995396</c:v>
                </c:pt>
                <c:pt idx="1">
                  <c:v>2461.8558977579341</c:v>
                </c:pt>
                <c:pt idx="2">
                  <c:v>2586.1519128301748</c:v>
                </c:pt>
                <c:pt idx="3">
                  <c:v>2521.2413595711555</c:v>
                </c:pt>
                <c:pt idx="4">
                  <c:v>2977.2501766858263</c:v>
                </c:pt>
                <c:pt idx="5">
                  <c:v>2771.0157085779447</c:v>
                </c:pt>
                <c:pt idx="6">
                  <c:v>2820.165517832831</c:v>
                </c:pt>
                <c:pt idx="7">
                  <c:v>3665.6356471371969</c:v>
                </c:pt>
                <c:pt idx="8">
                  <c:v>3397.1265719848179</c:v>
                </c:pt>
                <c:pt idx="9">
                  <c:v>3038.389061911128</c:v>
                </c:pt>
                <c:pt idx="10">
                  <c:v>3328.3203842671687</c:v>
                </c:pt>
                <c:pt idx="11">
                  <c:v>3173.6571106760712</c:v>
                </c:pt>
                <c:pt idx="12">
                  <c:v>3059.6015654025255</c:v>
                </c:pt>
                <c:pt idx="13">
                  <c:v>2975.7602060006366</c:v>
                </c:pt>
                <c:pt idx="14">
                  <c:v>2925.1781013602576</c:v>
                </c:pt>
                <c:pt idx="15">
                  <c:v>3655.3512924958436</c:v>
                </c:pt>
                <c:pt idx="16">
                  <c:v>3412.9330335459003</c:v>
                </c:pt>
                <c:pt idx="17">
                  <c:v>3512.5913731560845</c:v>
                </c:pt>
                <c:pt idx="18">
                  <c:v>4999.8064678824649</c:v>
                </c:pt>
                <c:pt idx="19">
                  <c:v>2990.8172368881947</c:v>
                </c:pt>
                <c:pt idx="20">
                  <c:v>3378.5049772784741</c:v>
                </c:pt>
                <c:pt idx="21">
                  <c:v>3036.7574094778088</c:v>
                </c:pt>
                <c:pt idx="22">
                  <c:v>1884.5322442777092</c:v>
                </c:pt>
                <c:pt idx="23">
                  <c:v>1934.584631370177</c:v>
                </c:pt>
                <c:pt idx="24">
                  <c:v>1904.2783116888031</c:v>
                </c:pt>
                <c:pt idx="25">
                  <c:v>2003.4114009625293</c:v>
                </c:pt>
                <c:pt idx="26">
                  <c:v>2081.7227821725237</c:v>
                </c:pt>
                <c:pt idx="27">
                  <c:v>2239.4136345843644</c:v>
                </c:pt>
                <c:pt idx="28">
                  <c:v>2249.0296065149555</c:v>
                </c:pt>
                <c:pt idx="29">
                  <c:v>7024.1997722913748</c:v>
                </c:pt>
                <c:pt idx="30">
                  <c:v>2838.0511125199437</c:v>
                </c:pt>
              </c:numCache>
            </c:numRef>
          </c:val>
          <c:smooth val="0"/>
          <c:extLst>
            <c:ext xmlns:c16="http://schemas.microsoft.com/office/drawing/2014/chart" uri="{C3380CC4-5D6E-409C-BE32-E72D297353CC}">
              <c16:uniqueId val="{00000000-BCA1-4DE0-9E74-4B5F5570D42E}"/>
            </c:ext>
          </c:extLst>
        </c:ser>
        <c:ser>
          <c:idx val="1"/>
          <c:order val="1"/>
          <c:tx>
            <c:strRef>
              <c:f>'RAC and NL'!$BW$18</c:f>
              <c:strCache>
                <c:ptCount val="1"/>
                <c:pt idx="0">
                  <c:v>RAC Federal Transfers/GDP</c:v>
                </c:pt>
              </c:strCache>
            </c:strRef>
          </c:tx>
          <c:spPr>
            <a:ln w="28575" cap="rnd">
              <a:solidFill>
                <a:srgbClr val="0070C0"/>
              </a:solidFill>
              <a:round/>
            </a:ln>
            <a:effectLst/>
          </c:spPr>
          <c:marker>
            <c:symbol val="none"/>
          </c:marker>
          <c:dLbls>
            <c:dLbl>
              <c:idx val="30"/>
              <c:layout>
                <c:manualLayout>
                  <c:x val="0"/>
                  <c:y val="-8.333333333333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93-40F6-8909-A3248EE947A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'RAC and NL'!$BU$19:$BU$49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 </c:v>
                </c:pt>
                <c:pt idx="26">
                  <c:v>2016-17 </c:v>
                </c:pt>
                <c:pt idx="27">
                  <c:v>2017-18</c:v>
                </c:pt>
                <c:pt idx="28">
                  <c:v>2018-19</c:v>
                </c:pt>
                <c:pt idx="29">
                  <c:v>2019-20</c:v>
                </c:pt>
                <c:pt idx="30">
                  <c:v>2020-21</c:v>
                </c:pt>
              </c:strCache>
            </c:strRef>
          </c:cat>
          <c:val>
            <c:numRef>
              <c:f>'RAC and NL'!$BW$19:$BW$49</c:f>
              <c:numCache>
                <c:formatCode>"$"#,##0</c:formatCode>
                <c:ptCount val="31"/>
                <c:pt idx="0">
                  <c:v>1901.5604058593685</c:v>
                </c:pt>
                <c:pt idx="1">
                  <c:v>1871.846915386355</c:v>
                </c:pt>
                <c:pt idx="2">
                  <c:v>2022.0763023111112</c:v>
                </c:pt>
                <c:pt idx="3">
                  <c:v>1864.7702882242588</c:v>
                </c:pt>
                <c:pt idx="4">
                  <c:v>2107.6889002056346</c:v>
                </c:pt>
                <c:pt idx="5">
                  <c:v>2133.7010981109224</c:v>
                </c:pt>
                <c:pt idx="6">
                  <c:v>1959.6082518198984</c:v>
                </c:pt>
                <c:pt idx="7">
                  <c:v>2126.1894511171836</c:v>
                </c:pt>
                <c:pt idx="8">
                  <c:v>2468.4704950582177</c:v>
                </c:pt>
                <c:pt idx="9">
                  <c:v>2280.1815379646787</c:v>
                </c:pt>
                <c:pt idx="10">
                  <c:v>2316.5633059608699</c:v>
                </c:pt>
                <c:pt idx="11">
                  <c:v>2468.1130856663776</c:v>
                </c:pt>
                <c:pt idx="12">
                  <c:v>2294.5212774718489</c:v>
                </c:pt>
                <c:pt idx="13">
                  <c:v>2266.8687864208855</c:v>
                </c:pt>
                <c:pt idx="14">
                  <c:v>2722.5451784391644</c:v>
                </c:pt>
                <c:pt idx="15">
                  <c:v>2797.9503368134001</c:v>
                </c:pt>
                <c:pt idx="16">
                  <c:v>3060.862231880541</c:v>
                </c:pt>
                <c:pt idx="17">
                  <c:v>3443.8205058962189</c:v>
                </c:pt>
                <c:pt idx="18">
                  <c:v>3441.1068118083936</c:v>
                </c:pt>
                <c:pt idx="19">
                  <c:v>3730.6500836680698</c:v>
                </c:pt>
                <c:pt idx="20">
                  <c:v>3662.4076176165549</c:v>
                </c:pt>
                <c:pt idx="21">
                  <c:v>3554.2979885978425</c:v>
                </c:pt>
                <c:pt idx="22">
                  <c:v>3650.0850119124975</c:v>
                </c:pt>
                <c:pt idx="23">
                  <c:v>3688.957497381989</c:v>
                </c:pt>
                <c:pt idx="24">
                  <c:v>3761.6136972385857</c:v>
                </c:pt>
                <c:pt idx="25">
                  <c:v>3745.4013505004664</c:v>
                </c:pt>
                <c:pt idx="26">
                  <c:v>3869.8763766024208</c:v>
                </c:pt>
                <c:pt idx="27">
                  <c:v>4042.8973838744178</c:v>
                </c:pt>
                <c:pt idx="28">
                  <c:v>4173.7338498477502</c:v>
                </c:pt>
                <c:pt idx="29">
                  <c:v>4372.9519816668826</c:v>
                </c:pt>
                <c:pt idx="30">
                  <c:v>4612.7614749027825</c:v>
                </c:pt>
              </c:numCache>
            </c:numRef>
          </c:val>
          <c:smooth val="0"/>
          <c:extLst>
            <c:ext xmlns:c16="http://schemas.microsoft.com/office/drawing/2014/chart" uri="{C3380CC4-5D6E-409C-BE32-E72D297353CC}">
              <c16:uniqueId val="{00000001-BCA1-4DE0-9E74-4B5F5570D42E}"/>
            </c:ext>
          </c:extLst>
        </c:ser>
        <c:dLbls>
          <c:showLegendKey val="0"/>
          <c:showVal val="0"/>
          <c:showCatName val="0"/>
          <c:showSerName val="0"/>
          <c:showPercent val="0"/>
          <c:showBubbleSize val="0"/>
        </c:dLbls>
        <c:smooth val="0"/>
        <c:axId val="1157094896"/>
        <c:axId val="1157095552"/>
      </c:lineChart>
      <c:catAx>
        <c:axId val="1157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5552"/>
        <c:crosses val="autoZero"/>
        <c:auto val="1"/>
        <c:lblAlgn val="ctr"/>
        <c:lblOffset val="100"/>
        <c:noMultiLvlLbl val="0"/>
      </c:catAx>
      <c:valAx>
        <c:axId val="115709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094896"/>
        <c:crosses val="autoZero"/>
        <c:crossBetween val="between"/>
      </c:valAx>
      <c:spPr>
        <a:noFill/>
        <a:ln>
          <a:noFill/>
        </a:ln>
        <a:effectLst/>
      </c:spPr>
    </c:plotArea>
    <c:legend>
      <c:legendPos val="b"/>
      <c:layout>
        <c:manualLayout>
          <c:xMode val="edge"/>
          <c:yMode val="edge"/>
          <c:x val="0.14753237095363081"/>
          <c:y val="0.77005869058034415"/>
          <c:w val="0.82160192475940508"/>
          <c:h val="7.25339020122484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and Expenditures per capita</a:t>
            </a:r>
            <a:r>
              <a:rPr lang="en-US" b="1" baseline="0"/>
              <a:t> - PE</a:t>
            </a:r>
            <a:endParaRPr lang="en-US" b="1"/>
          </a:p>
        </c:rich>
      </c:tx>
      <c:overlay val="0"/>
      <c:spPr>
        <a:noFill/>
        <a:ln>
          <a:noFill/>
        </a:ln>
        <a:effectLst/>
      </c:spPr>
    </c:title>
    <c:autoTitleDeleted val="0"/>
    <c:plotArea>
      <c:layout>
        <c:manualLayout>
          <c:layoutTarget val="inner"/>
          <c:xMode val="edge"/>
          <c:yMode val="edge"/>
          <c:x val="0.14679398284169703"/>
          <c:y val="0.14109247424404361"/>
          <c:w val="0.7886653347436049"/>
          <c:h val="0.46988497975149229"/>
        </c:manualLayout>
      </c:layout>
      <c:lineChart>
        <c:grouping val="standard"/>
        <c:varyColors val="0"/>
        <c:ser>
          <c:idx val="1"/>
          <c:order val="0"/>
          <c:tx>
            <c:strRef>
              <c:f>'PE and NL'!$N$18</c:f>
              <c:strCache>
                <c:ptCount val="1"/>
                <c:pt idx="0">
                  <c:v>PE Rev PC</c:v>
                </c:pt>
              </c:strCache>
            </c:strRef>
          </c:tx>
          <c:spPr>
            <a:ln w="28575" cap="rnd">
              <a:solidFill>
                <a:srgbClr val="0070C0"/>
              </a:solidFill>
              <a:round/>
            </a:ln>
            <a:effectLst/>
          </c:spPr>
          <c:marker>
            <c:symbol val="none"/>
          </c:marker>
          <c:dLbls>
            <c:dLbl>
              <c:idx val="26"/>
              <c:layout>
                <c:manualLayout>
                  <c:x val="-1.9089544758608658E-16"/>
                  <c:y val="3.23176361957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15-47B1-AA40-B2B43F33F1CF}"/>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NL'!$N$23:$N$49</c:f>
              <c:numCache>
                <c:formatCode>"$"#,##0.0</c:formatCode>
                <c:ptCount val="27"/>
                <c:pt idx="0">
                  <c:v>6085.268703582964</c:v>
                </c:pt>
                <c:pt idx="1">
                  <c:v>5869.8805936837407</c:v>
                </c:pt>
                <c:pt idx="2">
                  <c:v>5894.4871332061266</c:v>
                </c:pt>
                <c:pt idx="3">
                  <c:v>5788.603548991513</c:v>
                </c:pt>
                <c:pt idx="4">
                  <c:v>6273.0111042384606</c:v>
                </c:pt>
                <c:pt idx="5">
                  <c:v>6606.6069371372387</c:v>
                </c:pt>
                <c:pt idx="6">
                  <c:v>6973.3054883857258</c:v>
                </c:pt>
                <c:pt idx="7">
                  <c:v>7124.0185855925074</c:v>
                </c:pt>
                <c:pt idx="8">
                  <c:v>7080.6788626201815</c:v>
                </c:pt>
                <c:pt idx="9">
                  <c:v>7443.6930207475534</c:v>
                </c:pt>
                <c:pt idx="10">
                  <c:v>8106.7031761826238</c:v>
                </c:pt>
                <c:pt idx="11">
                  <c:v>8473.9685942751184</c:v>
                </c:pt>
                <c:pt idx="12">
                  <c:v>8925.7534544663249</c:v>
                </c:pt>
                <c:pt idx="13">
                  <c:v>9456.8003427218791</c:v>
                </c:pt>
                <c:pt idx="14">
                  <c:v>10013.569801965928</c:v>
                </c:pt>
                <c:pt idx="15">
                  <c:v>10769.142799962832</c:v>
                </c:pt>
                <c:pt idx="16">
                  <c:v>10813.676082383996</c:v>
                </c:pt>
                <c:pt idx="17">
                  <c:v>11018.751996001054</c:v>
                </c:pt>
                <c:pt idx="18">
                  <c:v>11007.878411910669</c:v>
                </c:pt>
                <c:pt idx="19">
                  <c:v>11651.937354509015</c:v>
                </c:pt>
                <c:pt idx="20">
                  <c:v>11831.895281499503</c:v>
                </c:pt>
                <c:pt idx="21">
                  <c:v>11981.027447186818</c:v>
                </c:pt>
                <c:pt idx="22">
                  <c:v>12292.743791479341</c:v>
                </c:pt>
                <c:pt idx="23">
                  <c:v>13070.990192144507</c:v>
                </c:pt>
                <c:pt idx="24">
                  <c:v>13551.142141907219</c:v>
                </c:pt>
                <c:pt idx="25">
                  <c:v>13693.708588215843</c:v>
                </c:pt>
                <c:pt idx="26">
                  <c:v>14364.291307752545</c:v>
                </c:pt>
              </c:numCache>
            </c:numRef>
          </c:val>
          <c:smooth val="0"/>
          <c:extLst>
            <c:ext xmlns:c16="http://schemas.microsoft.com/office/drawing/2014/chart" uri="{C3380CC4-5D6E-409C-BE32-E72D297353CC}">
              <c16:uniqueId val="{00000000-1D15-4FC9-B05F-4A98B2E39349}"/>
            </c:ext>
          </c:extLst>
        </c:ser>
        <c:ser>
          <c:idx val="3"/>
          <c:order val="1"/>
          <c:tx>
            <c:strRef>
              <c:f>'PE and NL'!$O$18</c:f>
              <c:strCache>
                <c:ptCount val="1"/>
                <c:pt idx="0">
                  <c:v>PE Expend PC</c:v>
                </c:pt>
              </c:strCache>
            </c:strRef>
          </c:tx>
          <c:spPr>
            <a:ln w="28575" cap="rnd">
              <a:solidFill>
                <a:srgbClr val="00B050"/>
              </a:solidFill>
              <a:prstDash val="sysDash"/>
              <a:round/>
            </a:ln>
            <a:effectLst/>
          </c:spPr>
          <c:marker>
            <c:symbol val="none"/>
          </c:marker>
          <c:dLbls>
            <c:dLbl>
              <c:idx val="26"/>
              <c:layout>
                <c:manualLayout>
                  <c:x val="-1.9089544758608658E-16"/>
                  <c:y val="-2.3084025854108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15-47B1-AA40-B2B43F33F1CF}"/>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NL'!$O$23:$O$49</c:f>
              <c:numCache>
                <c:formatCode>"$"#,##0.0</c:formatCode>
                <c:ptCount val="27"/>
                <c:pt idx="0">
                  <c:v>6152.7162631054362</c:v>
                </c:pt>
                <c:pt idx="1">
                  <c:v>5869.8805936837407</c:v>
                </c:pt>
                <c:pt idx="2">
                  <c:v>5968.8957321879816</c:v>
                </c:pt>
                <c:pt idx="3">
                  <c:v>5907.6380469524966</c:v>
                </c:pt>
                <c:pt idx="4">
                  <c:v>6270.8020382315699</c:v>
                </c:pt>
                <c:pt idx="5">
                  <c:v>6665.2064484410885</c:v>
                </c:pt>
                <c:pt idx="6">
                  <c:v>7057.668352018758</c:v>
                </c:pt>
                <c:pt idx="7">
                  <c:v>7185.1534774814327</c:v>
                </c:pt>
                <c:pt idx="8">
                  <c:v>7289.8389783453649</c:v>
                </c:pt>
                <c:pt idx="9">
                  <c:v>7977.1099175782128</c:v>
                </c:pt>
                <c:pt idx="10">
                  <c:v>8248.1315504681133</c:v>
                </c:pt>
                <c:pt idx="11">
                  <c:v>8469.0578282535625</c:v>
                </c:pt>
                <c:pt idx="12">
                  <c:v>8752.2866572371513</c:v>
                </c:pt>
                <c:pt idx="13">
                  <c:v>9487.4855686496612</c:v>
                </c:pt>
                <c:pt idx="14">
                  <c:v>10234.585339136953</c:v>
                </c:pt>
                <c:pt idx="15">
                  <c:v>11300.917024637442</c:v>
                </c:pt>
                <c:pt idx="16">
                  <c:v>11261.572015415239</c:v>
                </c:pt>
                <c:pt idx="17">
                  <c:v>11602.646523833988</c:v>
                </c:pt>
                <c:pt idx="18">
                  <c:v>11558.209263854425</c:v>
                </c:pt>
                <c:pt idx="19">
                  <c:v>11967.87145828455</c:v>
                </c:pt>
                <c:pt idx="20">
                  <c:v>11970.839187198026</c:v>
                </c:pt>
                <c:pt idx="21">
                  <c:v>12070.235913645933</c:v>
                </c:pt>
                <c:pt idx="22">
                  <c:v>12301.621708413617</c:v>
                </c:pt>
                <c:pt idx="23">
                  <c:v>12580.597417462062</c:v>
                </c:pt>
                <c:pt idx="24">
                  <c:v>13179.613549245092</c:v>
                </c:pt>
                <c:pt idx="25">
                  <c:v>13717.236204550367</c:v>
                </c:pt>
                <c:pt idx="26">
                  <c:v>15446.202036021927</c:v>
                </c:pt>
              </c:numCache>
            </c:numRef>
          </c:val>
          <c:smooth val="0"/>
          <c:extLst>
            <c:ext xmlns:c16="http://schemas.microsoft.com/office/drawing/2014/chart" uri="{C3380CC4-5D6E-409C-BE32-E72D297353CC}">
              <c16:uniqueId val="{00000001-1D15-4FC9-B05F-4A98B2E39349}"/>
            </c:ext>
          </c:extLst>
        </c:ser>
        <c:dLbls>
          <c:showLegendKey val="0"/>
          <c:showVal val="0"/>
          <c:showCatName val="0"/>
          <c:showSerName val="0"/>
          <c:showPercent val="0"/>
          <c:showBubbleSize val="0"/>
        </c:dLbls>
        <c:smooth val="0"/>
        <c:axId val="132269952"/>
        <c:axId val="132271488"/>
      </c:lineChart>
      <c:catAx>
        <c:axId val="1322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71488"/>
        <c:crosses val="autoZero"/>
        <c:auto val="1"/>
        <c:lblAlgn val="ctr"/>
        <c:lblOffset val="100"/>
        <c:noMultiLvlLbl val="0"/>
      </c:catAx>
      <c:valAx>
        <c:axId val="13227148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69952"/>
        <c:crosses val="autoZero"/>
        <c:crossBetween val="between"/>
      </c:valAx>
      <c:spPr>
        <a:noFill/>
        <a:ln>
          <a:noFill/>
        </a:ln>
        <a:effectLst/>
      </c:spPr>
    </c:plotArea>
    <c:legend>
      <c:legendPos val="r"/>
      <c:layout>
        <c:manualLayout>
          <c:xMode val="edge"/>
          <c:yMode val="edge"/>
          <c:x val="0.14070598652716243"/>
          <c:y val="0.75889516580510541"/>
          <c:w val="0.77916947222674882"/>
          <c:h val="7.272267905569974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Deficit</a:t>
            </a:r>
            <a:r>
              <a:rPr lang="en-US" baseline="0"/>
              <a:t> Per Capita</a:t>
            </a:r>
            <a:r>
              <a:rPr lang="en-US"/>
              <a:t>: Five-Year Average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96382282111644"/>
          <c:y val="0.14685185185185184"/>
          <c:w val="0.82848045025299677"/>
          <c:h val="0.60619568387284928"/>
        </c:manualLayout>
      </c:layout>
      <c:barChart>
        <c:barDir val="col"/>
        <c:grouping val="clustered"/>
        <c:varyColors val="0"/>
        <c:ser>
          <c:idx val="0"/>
          <c:order val="0"/>
          <c:tx>
            <c:strRef>
              <c:f>summary!$AA$9</c:f>
              <c:strCache>
                <c:ptCount val="1"/>
                <c:pt idx="0">
                  <c:v>Deficit Per Capita (5 Year Ave)</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B34-4727-A8E5-2E0FF1DEB9E1}"/>
              </c:ext>
            </c:extLst>
          </c:dPt>
          <c:dPt>
            <c:idx val="4"/>
            <c:invertIfNegative val="0"/>
            <c:bubble3D val="0"/>
            <c:spPr>
              <a:solidFill>
                <a:srgbClr val="00B050"/>
              </a:solidFill>
              <a:ln>
                <a:noFill/>
              </a:ln>
              <a:effectLst/>
            </c:spPr>
            <c:extLst>
              <c:ext xmlns:c16="http://schemas.microsoft.com/office/drawing/2014/chart" uri="{C3380CC4-5D6E-409C-BE32-E72D297353CC}">
                <c16:uniqueId val="{00000003-2B34-4727-A8E5-2E0FF1DEB9E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summary!$AB$8:$AL$8</c:f>
              <c:strCache>
                <c:ptCount val="11"/>
                <c:pt idx="0">
                  <c:v>AB</c:v>
                </c:pt>
                <c:pt idx="1">
                  <c:v>NL</c:v>
                </c:pt>
                <c:pt idx="2">
                  <c:v>ON</c:v>
                </c:pt>
                <c:pt idx="3">
                  <c:v>SK</c:v>
                </c:pt>
                <c:pt idx="4">
                  <c:v>ROC</c:v>
                </c:pt>
                <c:pt idx="5">
                  <c:v>MN</c:v>
                </c:pt>
                <c:pt idx="6">
                  <c:v>PE</c:v>
                </c:pt>
                <c:pt idx="7">
                  <c:v>BC</c:v>
                </c:pt>
                <c:pt idx="8">
                  <c:v>NB</c:v>
                </c:pt>
                <c:pt idx="9">
                  <c:v>NS</c:v>
                </c:pt>
                <c:pt idx="10">
                  <c:v>QU</c:v>
                </c:pt>
              </c:strCache>
            </c:strRef>
          </c:cat>
          <c:val>
            <c:numRef>
              <c:f>summary!$AB$9:$AL$9</c:f>
              <c:numCache>
                <c:formatCode>"$"#,##0</c:formatCode>
                <c:ptCount val="11"/>
                <c:pt idx="0">
                  <c:v>-2083.1405019040608</c:v>
                </c:pt>
                <c:pt idx="1">
                  <c:v>-1265.958166744663</c:v>
                </c:pt>
                <c:pt idx="2">
                  <c:v>-831.92183897752034</c:v>
                </c:pt>
                <c:pt idx="3">
                  <c:v>-681.16067613843757</c:v>
                </c:pt>
                <c:pt idx="4">
                  <c:v>-530.15733899514373</c:v>
                </c:pt>
                <c:pt idx="5">
                  <c:v>-377.73109196998956</c:v>
                </c:pt>
                <c:pt idx="6">
                  <c:v>-50.478978838721517</c:v>
                </c:pt>
                <c:pt idx="7">
                  <c:v>-34.672153208883607</c:v>
                </c:pt>
                <c:pt idx="8">
                  <c:v>41.857390799913091</c:v>
                </c:pt>
                <c:pt idx="9">
                  <c:v>116.67199954473124</c:v>
                </c:pt>
                <c:pt idx="10">
                  <c:v>334.8938625515392</c:v>
                </c:pt>
              </c:numCache>
            </c:numRef>
          </c:val>
          <c:extLst>
            <c:ext xmlns:c16="http://schemas.microsoft.com/office/drawing/2014/chart" uri="{C3380CC4-5D6E-409C-BE32-E72D297353CC}">
              <c16:uniqueId val="{00000004-2B34-4727-A8E5-2E0FF1DEB9E1}"/>
            </c:ext>
          </c:extLst>
        </c:ser>
        <c:dLbls>
          <c:showLegendKey val="0"/>
          <c:showVal val="0"/>
          <c:showCatName val="0"/>
          <c:showSerName val="0"/>
          <c:showPercent val="0"/>
          <c:showBubbleSize val="0"/>
        </c:dLbls>
        <c:gapWidth val="219"/>
        <c:overlap val="-27"/>
        <c:axId val="1189985880"/>
        <c:axId val="1189986864"/>
      </c:barChart>
      <c:catAx>
        <c:axId val="118998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6864"/>
        <c:crosses val="autoZero"/>
        <c:auto val="1"/>
        <c:lblAlgn val="ctr"/>
        <c:lblOffset val="100"/>
        <c:noMultiLvlLbl val="0"/>
      </c:catAx>
      <c:valAx>
        <c:axId val="1189986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 per Person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89985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Expenditures per capita</a:t>
            </a:r>
            <a:r>
              <a:rPr lang="en-US" b="1" baseline="0"/>
              <a:t> - NL Compared to PE</a:t>
            </a:r>
            <a:endParaRPr lang="en-US" b="1"/>
          </a:p>
        </c:rich>
      </c:tx>
      <c:overlay val="0"/>
      <c:spPr>
        <a:noFill/>
        <a:ln>
          <a:noFill/>
        </a:ln>
        <a:effectLst/>
      </c:spPr>
    </c:title>
    <c:autoTitleDeleted val="0"/>
    <c:plotArea>
      <c:layout>
        <c:manualLayout>
          <c:layoutTarget val="inner"/>
          <c:xMode val="edge"/>
          <c:yMode val="edge"/>
          <c:x val="0.14181885846358758"/>
          <c:y val="0.14550897550548564"/>
          <c:w val="0.7886653347436049"/>
          <c:h val="0.45603456423902688"/>
        </c:manualLayout>
      </c:layout>
      <c:lineChart>
        <c:grouping val="standard"/>
        <c:varyColors val="0"/>
        <c:ser>
          <c:idx val="2"/>
          <c:order val="0"/>
          <c:tx>
            <c:strRef>
              <c:f>'PE and NL'!$M$18</c:f>
              <c:strCache>
                <c:ptCount val="1"/>
                <c:pt idx="0">
                  <c:v>NL Expend PC</c:v>
                </c:pt>
              </c:strCache>
            </c:strRef>
          </c:tx>
          <c:spPr>
            <a:ln w="28575" cap="rnd">
              <a:solidFill>
                <a:srgbClr val="FF0000"/>
              </a:solidFill>
              <a:prstDash val="sysDash"/>
              <a:round/>
            </a:ln>
            <a:effectLst/>
          </c:spPr>
          <c:marker>
            <c:symbol val="none"/>
          </c:marker>
          <c:dLbls>
            <c:dLbl>
              <c:idx val="26"/>
              <c:layout>
                <c:manualLayout>
                  <c:x val="0"/>
                  <c:y val="-3.23176361957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7F-4E60-961E-94910DB6929C}"/>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0-53AE-4CE5-8E94-79EF98AD0046}"/>
            </c:ext>
          </c:extLst>
        </c:ser>
        <c:ser>
          <c:idx val="3"/>
          <c:order val="1"/>
          <c:tx>
            <c:strRef>
              <c:f>'PE and NL'!$O$18</c:f>
              <c:strCache>
                <c:ptCount val="1"/>
                <c:pt idx="0">
                  <c:v>PE Expend PC</c:v>
                </c:pt>
              </c:strCache>
            </c:strRef>
          </c:tx>
          <c:spPr>
            <a:ln w="28575" cap="rnd">
              <a:solidFill>
                <a:srgbClr val="0070C0"/>
              </a:solidFill>
              <a:prstDash val="sysDash"/>
              <a:round/>
            </a:ln>
            <a:effectLst/>
          </c:spPr>
          <c:marker>
            <c:symbol val="none"/>
          </c:marker>
          <c:dLbls>
            <c:dLbl>
              <c:idx val="26"/>
              <c:layout>
                <c:manualLayout>
                  <c:x val="0"/>
                  <c:y val="4.1551246537396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7F-4E60-961E-94910DB6929C}"/>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NL'!$O$23:$O$49</c:f>
              <c:numCache>
                <c:formatCode>"$"#,##0.0</c:formatCode>
                <c:ptCount val="27"/>
                <c:pt idx="0">
                  <c:v>6152.7162631054362</c:v>
                </c:pt>
                <c:pt idx="1">
                  <c:v>5869.8805936837407</c:v>
                </c:pt>
                <c:pt idx="2">
                  <c:v>5968.8957321879816</c:v>
                </c:pt>
                <c:pt idx="3">
                  <c:v>5907.6380469524966</c:v>
                </c:pt>
                <c:pt idx="4">
                  <c:v>6270.8020382315699</c:v>
                </c:pt>
                <c:pt idx="5">
                  <c:v>6665.2064484410885</c:v>
                </c:pt>
                <c:pt idx="6">
                  <c:v>7057.668352018758</c:v>
                </c:pt>
                <c:pt idx="7">
                  <c:v>7185.1534774814327</c:v>
                </c:pt>
                <c:pt idx="8">
                  <c:v>7289.8389783453649</c:v>
                </c:pt>
                <c:pt idx="9">
                  <c:v>7977.1099175782128</c:v>
                </c:pt>
                <c:pt idx="10">
                  <c:v>8248.1315504681133</c:v>
                </c:pt>
                <c:pt idx="11">
                  <c:v>8469.0578282535625</c:v>
                </c:pt>
                <c:pt idx="12">
                  <c:v>8752.2866572371513</c:v>
                </c:pt>
                <c:pt idx="13">
                  <c:v>9487.4855686496612</c:v>
                </c:pt>
                <c:pt idx="14">
                  <c:v>10234.585339136953</c:v>
                </c:pt>
                <c:pt idx="15">
                  <c:v>11300.917024637442</c:v>
                </c:pt>
                <c:pt idx="16">
                  <c:v>11261.572015415239</c:v>
                </c:pt>
                <c:pt idx="17">
                  <c:v>11602.646523833988</c:v>
                </c:pt>
                <c:pt idx="18">
                  <c:v>11558.209263854425</c:v>
                </c:pt>
                <c:pt idx="19">
                  <c:v>11967.87145828455</c:v>
                </c:pt>
                <c:pt idx="20">
                  <c:v>11970.839187198026</c:v>
                </c:pt>
                <c:pt idx="21">
                  <c:v>12070.235913645933</c:v>
                </c:pt>
                <c:pt idx="22">
                  <c:v>12301.621708413617</c:v>
                </c:pt>
                <c:pt idx="23">
                  <c:v>12580.597417462062</c:v>
                </c:pt>
                <c:pt idx="24">
                  <c:v>13179.613549245092</c:v>
                </c:pt>
                <c:pt idx="25">
                  <c:v>13717.236204550367</c:v>
                </c:pt>
                <c:pt idx="26">
                  <c:v>15446.202036021927</c:v>
                </c:pt>
              </c:numCache>
            </c:numRef>
          </c:val>
          <c:smooth val="0"/>
          <c:extLst>
            <c:ext xmlns:c16="http://schemas.microsoft.com/office/drawing/2014/chart" uri="{C3380CC4-5D6E-409C-BE32-E72D297353CC}">
              <c16:uniqueId val="{00000001-53AE-4CE5-8E94-79EF98AD0046}"/>
            </c:ext>
          </c:extLst>
        </c:ser>
        <c:dLbls>
          <c:showLegendKey val="0"/>
          <c:showVal val="0"/>
          <c:showCatName val="0"/>
          <c:showSerName val="0"/>
          <c:showPercent val="0"/>
          <c:showBubbleSize val="0"/>
        </c:dLbls>
        <c:smooth val="0"/>
        <c:axId val="132292992"/>
        <c:axId val="132294528"/>
      </c:lineChart>
      <c:catAx>
        <c:axId val="132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4528"/>
        <c:crosses val="autoZero"/>
        <c:auto val="1"/>
        <c:lblAlgn val="ctr"/>
        <c:lblOffset val="100"/>
        <c:noMultiLvlLbl val="0"/>
      </c:catAx>
      <c:valAx>
        <c:axId val="132294528"/>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292992"/>
        <c:crosses val="autoZero"/>
        <c:crossBetween val="between"/>
      </c:valAx>
      <c:spPr>
        <a:noFill/>
        <a:ln>
          <a:noFill/>
        </a:ln>
        <a:effectLst/>
      </c:spPr>
    </c:plotArea>
    <c:legend>
      <c:legendPos val="r"/>
      <c:layout>
        <c:manualLayout>
          <c:xMode val="edge"/>
          <c:yMode val="edge"/>
          <c:x val="0.15952865474358399"/>
          <c:y val="0.74464450600184662"/>
          <c:w val="0.7746901940862706"/>
          <c:h val="0.107217484241062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b="1"/>
              <a:t>Revenues per capita </a:t>
            </a:r>
            <a:r>
              <a:rPr lang="en-US" b="1" baseline="0"/>
              <a:t>- NL Compared to PE</a:t>
            </a:r>
            <a:endParaRPr lang="en-US" b="1"/>
          </a:p>
        </c:rich>
      </c:tx>
      <c:overlay val="0"/>
      <c:spPr>
        <a:noFill/>
        <a:ln>
          <a:noFill/>
        </a:ln>
        <a:effectLst/>
      </c:spPr>
    </c:title>
    <c:autoTitleDeleted val="0"/>
    <c:plotArea>
      <c:layout>
        <c:manualLayout>
          <c:layoutTarget val="inner"/>
          <c:xMode val="edge"/>
          <c:yMode val="edge"/>
          <c:x val="0.14679398284169703"/>
          <c:y val="0.15481481481481482"/>
          <c:w val="0.7886653347436049"/>
          <c:h val="0.45137941090696998"/>
        </c:manualLayout>
      </c:layout>
      <c:lineChart>
        <c:grouping val="standard"/>
        <c:varyColors val="0"/>
        <c:ser>
          <c:idx val="0"/>
          <c:order val="0"/>
          <c:tx>
            <c:strRef>
              <c:f>'PE and NL'!$L$18</c:f>
              <c:strCache>
                <c:ptCount val="1"/>
                <c:pt idx="0">
                  <c:v>NL Rev PC</c:v>
                </c:pt>
              </c:strCache>
            </c:strRef>
          </c:tx>
          <c:spPr>
            <a:ln w="28575" cap="rnd">
              <a:solidFill>
                <a:srgbClr val="FF0000"/>
              </a:solidFill>
              <a:round/>
            </a:ln>
            <a:effectLst/>
          </c:spPr>
          <c:marker>
            <c:symbol val="none"/>
          </c:marker>
          <c:dLbls>
            <c:dLbl>
              <c:idx val="26"/>
              <c:layout>
                <c:manualLayout>
                  <c:x val="-2.4145840878908608E-3"/>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4-43F9-A374-4700135CE614}"/>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FC17-4772-9F5A-D0400C0BF5DC}"/>
            </c:ext>
          </c:extLst>
        </c:ser>
        <c:ser>
          <c:idx val="1"/>
          <c:order val="1"/>
          <c:tx>
            <c:strRef>
              <c:f>'PE and NL'!$N$18</c:f>
              <c:strCache>
                <c:ptCount val="1"/>
                <c:pt idx="0">
                  <c:v>PE Rev PC</c:v>
                </c:pt>
              </c:strCache>
            </c:strRef>
          </c:tx>
          <c:spPr>
            <a:ln w="28575" cap="rnd">
              <a:solidFill>
                <a:srgbClr val="0070C0"/>
              </a:solidFill>
              <a:round/>
            </a:ln>
            <a:effectLst/>
          </c:spPr>
          <c:marker>
            <c:symbol val="none"/>
          </c:marker>
          <c:dLbls>
            <c:dLbl>
              <c:idx val="26"/>
              <c:layout>
                <c:manualLayout>
                  <c:x val="0"/>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F4-43F9-A374-4700135CE614}"/>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NL'!$N$23:$N$49</c:f>
              <c:numCache>
                <c:formatCode>"$"#,##0.0</c:formatCode>
                <c:ptCount val="27"/>
                <c:pt idx="0">
                  <c:v>6085.268703582964</c:v>
                </c:pt>
                <c:pt idx="1">
                  <c:v>5869.8805936837407</c:v>
                </c:pt>
                <c:pt idx="2">
                  <c:v>5894.4871332061266</c:v>
                </c:pt>
                <c:pt idx="3">
                  <c:v>5788.603548991513</c:v>
                </c:pt>
                <c:pt idx="4">
                  <c:v>6273.0111042384606</c:v>
                </c:pt>
                <c:pt idx="5">
                  <c:v>6606.6069371372387</c:v>
                </c:pt>
                <c:pt idx="6">
                  <c:v>6973.3054883857258</c:v>
                </c:pt>
                <c:pt idx="7">
                  <c:v>7124.0185855925074</c:v>
                </c:pt>
                <c:pt idx="8">
                  <c:v>7080.6788626201815</c:v>
                </c:pt>
                <c:pt idx="9">
                  <c:v>7443.6930207475534</c:v>
                </c:pt>
                <c:pt idx="10">
                  <c:v>8106.7031761826238</c:v>
                </c:pt>
                <c:pt idx="11">
                  <c:v>8473.9685942751184</c:v>
                </c:pt>
                <c:pt idx="12">
                  <c:v>8925.7534544663249</c:v>
                </c:pt>
                <c:pt idx="13">
                  <c:v>9456.8003427218791</c:v>
                </c:pt>
                <c:pt idx="14">
                  <c:v>10013.569801965928</c:v>
                </c:pt>
                <c:pt idx="15">
                  <c:v>10769.142799962832</c:v>
                </c:pt>
                <c:pt idx="16">
                  <c:v>10813.676082383996</c:v>
                </c:pt>
                <c:pt idx="17">
                  <c:v>11018.751996001054</c:v>
                </c:pt>
                <c:pt idx="18">
                  <c:v>11007.878411910669</c:v>
                </c:pt>
                <c:pt idx="19">
                  <c:v>11651.937354509015</c:v>
                </c:pt>
                <c:pt idx="20">
                  <c:v>11831.895281499503</c:v>
                </c:pt>
                <c:pt idx="21">
                  <c:v>11981.027447186818</c:v>
                </c:pt>
                <c:pt idx="22">
                  <c:v>12292.743791479341</c:v>
                </c:pt>
                <c:pt idx="23">
                  <c:v>13070.990192144507</c:v>
                </c:pt>
                <c:pt idx="24">
                  <c:v>13551.142141907219</c:v>
                </c:pt>
                <c:pt idx="25">
                  <c:v>13693.708588215843</c:v>
                </c:pt>
                <c:pt idx="26">
                  <c:v>14364.291307752545</c:v>
                </c:pt>
              </c:numCache>
            </c:numRef>
          </c:val>
          <c:smooth val="0"/>
          <c:extLst>
            <c:ext xmlns:c16="http://schemas.microsoft.com/office/drawing/2014/chart" uri="{C3380CC4-5D6E-409C-BE32-E72D297353CC}">
              <c16:uniqueId val="{00000001-FC17-4772-9F5A-D0400C0BF5DC}"/>
            </c:ext>
          </c:extLst>
        </c:ser>
        <c:dLbls>
          <c:showLegendKey val="0"/>
          <c:showVal val="0"/>
          <c:showCatName val="0"/>
          <c:showSerName val="0"/>
          <c:showPercent val="0"/>
          <c:showBubbleSize val="0"/>
        </c:dLbls>
        <c:smooth val="0"/>
        <c:axId val="132311680"/>
        <c:axId val="132321664"/>
      </c:lineChart>
      <c:catAx>
        <c:axId val="132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21664"/>
        <c:crosses val="autoZero"/>
        <c:auto val="1"/>
        <c:lblAlgn val="ctr"/>
        <c:lblOffset val="100"/>
        <c:noMultiLvlLbl val="0"/>
      </c:catAx>
      <c:valAx>
        <c:axId val="132321664"/>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11680"/>
        <c:crosses val="autoZero"/>
        <c:crossBetween val="between"/>
      </c:valAx>
      <c:spPr>
        <a:noFill/>
        <a:ln>
          <a:noFill/>
        </a:ln>
        <a:effectLst/>
      </c:spPr>
    </c:plotArea>
    <c:legend>
      <c:legendPos val="r"/>
      <c:layout>
        <c:manualLayout>
          <c:xMode val="edge"/>
          <c:yMode val="edge"/>
          <c:x val="0.14742556854424346"/>
          <c:y val="0.74946923301253998"/>
          <c:w val="0.78614637132690901"/>
          <c:h val="7.7172645086030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n-US"/>
              <a:t>Revenues and Expenditures per capita</a:t>
            </a:r>
            <a:r>
              <a:rPr lang="en-US" baseline="0"/>
              <a:t> - NL</a:t>
            </a:r>
            <a:endParaRPr lang="en-US"/>
          </a:p>
        </c:rich>
      </c:tx>
      <c:overlay val="0"/>
      <c:spPr>
        <a:noFill/>
        <a:ln>
          <a:noFill/>
        </a:ln>
        <a:effectLst/>
      </c:spPr>
    </c:title>
    <c:autoTitleDeleted val="0"/>
    <c:plotArea>
      <c:layout>
        <c:manualLayout>
          <c:layoutTarget val="inner"/>
          <c:xMode val="edge"/>
          <c:yMode val="edge"/>
          <c:x val="0.14679398284169703"/>
          <c:y val="0.1362962962962963"/>
          <c:w val="0.7886653347436049"/>
          <c:h val="0.49304607757363661"/>
        </c:manualLayout>
      </c:layout>
      <c:lineChart>
        <c:grouping val="standard"/>
        <c:varyColors val="0"/>
        <c:ser>
          <c:idx val="0"/>
          <c:order val="0"/>
          <c:tx>
            <c:strRef>
              <c:f>'PE and NL'!$L$18</c:f>
              <c:strCache>
                <c:ptCount val="1"/>
                <c:pt idx="0">
                  <c:v>NL Rev PC</c:v>
                </c:pt>
              </c:strCache>
            </c:strRef>
          </c:tx>
          <c:spPr>
            <a:ln w="28575" cap="rnd">
              <a:solidFill>
                <a:srgbClr val="FF0000"/>
              </a:solidFill>
              <a:round/>
            </a:ln>
            <a:effectLst/>
          </c:spPr>
          <c:marker>
            <c:symbol val="none"/>
          </c:marker>
          <c:dLbls>
            <c:dLbl>
              <c:idx val="26"/>
              <c:layout>
                <c:manualLayout>
                  <c:x val="-1.9315813562543174E-16"/>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6-421C-95F8-3AD5BD206C6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NL'!$L$23:$L$49</c:f>
              <c:numCache>
                <c:formatCode>"$"#,##0.0</c:formatCode>
                <c:ptCount val="27"/>
                <c:pt idx="0">
                  <c:v>6390.6184178001831</c:v>
                </c:pt>
                <c:pt idx="1">
                  <c:v>6604.2700261016535</c:v>
                </c:pt>
                <c:pt idx="2">
                  <c:v>6796.8654524404228</c:v>
                </c:pt>
                <c:pt idx="3">
                  <c:v>7494.9492749282554</c:v>
                </c:pt>
                <c:pt idx="4">
                  <c:v>7320.832167871029</c:v>
                </c:pt>
                <c:pt idx="5">
                  <c:v>7310.8212754228625</c:v>
                </c:pt>
                <c:pt idx="6">
                  <c:v>7636.8364629540547</c:v>
                </c:pt>
                <c:pt idx="7">
                  <c:v>7751.2134945962616</c:v>
                </c:pt>
                <c:pt idx="8">
                  <c:v>7892.3660639520449</c:v>
                </c:pt>
                <c:pt idx="9">
                  <c:v>8138.4177685193226</c:v>
                </c:pt>
                <c:pt idx="10">
                  <c:v>8665.2757430392612</c:v>
                </c:pt>
                <c:pt idx="11">
                  <c:v>10801.917113053283</c:v>
                </c:pt>
                <c:pt idx="12">
                  <c:v>10813.433245068391</c:v>
                </c:pt>
                <c:pt idx="13">
                  <c:v>14028.198232355477</c:v>
                </c:pt>
                <c:pt idx="14">
                  <c:v>16874.360513192441</c:v>
                </c:pt>
                <c:pt idx="15">
                  <c:v>14121.092487551503</c:v>
                </c:pt>
                <c:pt idx="16">
                  <c:v>15588.734644770218</c:v>
                </c:pt>
                <c:pt idx="17">
                  <c:v>16783.175280980195</c:v>
                </c:pt>
                <c:pt idx="18">
                  <c:v>14256.801215689999</c:v>
                </c:pt>
                <c:pt idx="19">
                  <c:v>14196.977999579067</c:v>
                </c:pt>
                <c:pt idx="20">
                  <c:v>13098.600265714838</c:v>
                </c:pt>
                <c:pt idx="21">
                  <c:v>11302.92257216607</c:v>
                </c:pt>
                <c:pt idx="22">
                  <c:v>13496.131471511677</c:v>
                </c:pt>
                <c:pt idx="23">
                  <c:v>13766.851292602169</c:v>
                </c:pt>
                <c:pt idx="24">
                  <c:v>14892.685896948016</c:v>
                </c:pt>
                <c:pt idx="25">
                  <c:v>18256.806424745359</c:v>
                </c:pt>
                <c:pt idx="26">
                  <c:v>13654.771184996065</c:v>
                </c:pt>
              </c:numCache>
            </c:numRef>
          </c:val>
          <c:smooth val="0"/>
          <c:extLst>
            <c:ext xmlns:c16="http://schemas.microsoft.com/office/drawing/2014/chart" uri="{C3380CC4-5D6E-409C-BE32-E72D297353CC}">
              <c16:uniqueId val="{00000000-244A-48C6-AFCB-A3344457D7A4}"/>
            </c:ext>
          </c:extLst>
        </c:ser>
        <c:ser>
          <c:idx val="2"/>
          <c:order val="1"/>
          <c:tx>
            <c:strRef>
              <c:f>'PE and NL'!$M$18</c:f>
              <c:strCache>
                <c:ptCount val="1"/>
                <c:pt idx="0">
                  <c:v>NL Expend PC</c:v>
                </c:pt>
              </c:strCache>
            </c:strRef>
          </c:tx>
          <c:spPr>
            <a:ln w="28575" cap="rnd">
              <a:solidFill>
                <a:srgbClr val="00B050"/>
              </a:solidFill>
              <a:prstDash val="sysDash"/>
              <a:round/>
            </a:ln>
            <a:effectLst/>
          </c:spPr>
          <c:marker>
            <c:symbol val="none"/>
          </c:marker>
          <c:dLbls>
            <c:dLbl>
              <c:idx val="26"/>
              <c:layout>
                <c:manualLayout>
                  <c:x val="-1.9315813562543174E-16"/>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6-421C-95F8-3AD5BD206C6D}"/>
                </c:ext>
              </c:extLst>
            </c:dLbl>
            <c:spPr>
              <a:noFill/>
              <a:ln>
                <a:noFill/>
              </a:ln>
              <a:effectLst/>
            </c:spPr>
            <c:txPr>
              <a:bodyPr wrap="square" lIns="38100" tIns="19050" rIns="38100" bIns="19050" anchor="ctr">
                <a:spAutoFit/>
              </a:bodyPr>
              <a:lstStyle/>
              <a:p>
                <a:pPr>
                  <a:defRPr b="1" i="0" baseline="0">
                    <a:solidFill>
                      <a:schemeClr val="accent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NL'!$K$23:$K$49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NL'!$M$23:$M$49</c:f>
              <c:numCache>
                <c:formatCode>"$"#,##0.0</c:formatCode>
                <c:ptCount val="27"/>
                <c:pt idx="0">
                  <c:v>7041.5829657455788</c:v>
                </c:pt>
                <c:pt idx="1">
                  <c:v>6939.3845931508267</c:v>
                </c:pt>
                <c:pt idx="2">
                  <c:v>6988.4634213450827</c:v>
                </c:pt>
                <c:pt idx="3">
                  <c:v>7254.2715611051517</c:v>
                </c:pt>
                <c:pt idx="4">
                  <c:v>7667.4755438155171</c:v>
                </c:pt>
                <c:pt idx="5">
                  <c:v>7815.1159978174828</c:v>
                </c:pt>
                <c:pt idx="6">
                  <c:v>8299.1215343412277</c:v>
                </c:pt>
                <c:pt idx="7">
                  <c:v>8647.3280132402124</c:v>
                </c:pt>
                <c:pt idx="8">
                  <c:v>9132.7627660577909</c:v>
                </c:pt>
                <c:pt idx="9">
                  <c:v>9900.6124082593124</c:v>
                </c:pt>
                <c:pt idx="10">
                  <c:v>9610.0865477906937</c:v>
                </c:pt>
                <c:pt idx="11">
                  <c:v>10414.446399580023</c:v>
                </c:pt>
                <c:pt idx="12">
                  <c:v>10511.651363928366</c:v>
                </c:pt>
                <c:pt idx="13">
                  <c:v>11237.307946935303</c:v>
                </c:pt>
                <c:pt idx="14">
                  <c:v>12279.634361138751</c:v>
                </c:pt>
                <c:pt idx="15">
                  <c:v>14184.13326908302</c:v>
                </c:pt>
                <c:pt idx="16">
                  <c:v>14451.503145762608</c:v>
                </c:pt>
                <c:pt idx="17">
                  <c:v>14927.768900096566</c:v>
                </c:pt>
                <c:pt idx="18">
                  <c:v>14627.254250166208</c:v>
                </c:pt>
                <c:pt idx="19">
                  <c:v>14933.738971822091</c:v>
                </c:pt>
                <c:pt idx="20">
                  <c:v>15002.32973621557</c:v>
                </c:pt>
                <c:pt idx="21">
                  <c:v>15474.625341565576</c:v>
                </c:pt>
                <c:pt idx="22">
                  <c:v>15660.493489595608</c:v>
                </c:pt>
                <c:pt idx="23">
                  <c:v>15489.091689563687</c:v>
                </c:pt>
                <c:pt idx="24">
                  <c:v>15942.994139584443</c:v>
                </c:pt>
                <c:pt idx="25">
                  <c:v>16128.361185613092</c:v>
                </c:pt>
                <c:pt idx="26">
                  <c:v>17175.338965683019</c:v>
                </c:pt>
              </c:numCache>
            </c:numRef>
          </c:val>
          <c:smooth val="0"/>
          <c:extLst>
            <c:ext xmlns:c16="http://schemas.microsoft.com/office/drawing/2014/chart" uri="{C3380CC4-5D6E-409C-BE32-E72D297353CC}">
              <c16:uniqueId val="{00000001-244A-48C6-AFCB-A3344457D7A4}"/>
            </c:ext>
          </c:extLst>
        </c:ser>
        <c:dLbls>
          <c:showLegendKey val="0"/>
          <c:showVal val="0"/>
          <c:showCatName val="0"/>
          <c:showSerName val="0"/>
          <c:showPercent val="0"/>
          <c:showBubbleSize val="0"/>
        </c:dLbls>
        <c:smooth val="0"/>
        <c:axId val="132335104"/>
        <c:axId val="132336640"/>
      </c:lineChart>
      <c:catAx>
        <c:axId val="1323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6640"/>
        <c:crosses val="autoZero"/>
        <c:auto val="1"/>
        <c:lblAlgn val="ctr"/>
        <c:lblOffset val="100"/>
        <c:noMultiLvlLbl val="0"/>
      </c:catAx>
      <c:valAx>
        <c:axId val="13233664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CA"/>
                  <a:t>Dollars</a:t>
                </a:r>
                <a:r>
                  <a:rPr lang="en-CA" baseline="0"/>
                  <a:t> Per person</a:t>
                </a:r>
                <a:endParaRPr lang="en-CA"/>
              </a:p>
            </c:rich>
          </c:tx>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335104"/>
        <c:crosses val="autoZero"/>
        <c:crossBetween val="between"/>
      </c:valAx>
      <c:spPr>
        <a:noFill/>
        <a:ln>
          <a:noFill/>
        </a:ln>
        <a:effectLst/>
      </c:spPr>
    </c:plotArea>
    <c:legend>
      <c:legendPos val="r"/>
      <c:layout>
        <c:manualLayout>
          <c:xMode val="edge"/>
          <c:yMode val="edge"/>
          <c:x val="8.4424008437112091E-2"/>
          <c:y val="0.77724701079031788"/>
          <c:w val="0.875485956046539"/>
          <c:h val="8.18022747156605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Debt per capita - A Comparison</a:t>
            </a:r>
            <a:r>
              <a:rPr lang="en-US" baseline="0"/>
              <a:t> of NL to PE</a:t>
            </a:r>
            <a:endParaRPr lang="en-US"/>
          </a:p>
        </c:rich>
      </c:tx>
      <c:overlay val="0"/>
    </c:title>
    <c:autoTitleDeleted val="0"/>
    <c:plotArea>
      <c:layout>
        <c:manualLayout>
          <c:layoutTarget val="inner"/>
          <c:xMode val="edge"/>
          <c:yMode val="edge"/>
          <c:x val="0.1107336407546663"/>
          <c:y val="0.19073016914552349"/>
          <c:w val="0.85900084817090805"/>
          <c:h val="0.47928040244969378"/>
        </c:manualLayout>
      </c:layout>
      <c:lineChart>
        <c:grouping val="standard"/>
        <c:varyColors val="0"/>
        <c:ser>
          <c:idx val="0"/>
          <c:order val="0"/>
          <c:tx>
            <c:strRef>
              <c:f>'PE and NL'!$G$18</c:f>
              <c:strCache>
                <c:ptCount val="1"/>
                <c:pt idx="0">
                  <c:v>NL Net Debt PC</c:v>
                </c:pt>
              </c:strCache>
            </c:strRef>
          </c:tx>
          <c:spPr>
            <a:ln w="28575" cap="rnd">
              <a:solidFill>
                <a:srgbClr val="FF0000"/>
              </a:solidFill>
              <a:round/>
            </a:ln>
            <a:effectLst/>
          </c:spPr>
          <c:marker>
            <c:symbol val="none"/>
          </c:marker>
          <c:dLbls>
            <c:dLbl>
              <c:idx val="26"/>
              <c:layout>
                <c:manualLayout>
                  <c:x val="0"/>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1-4470-8038-1A229C0F7281}"/>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NL'!$G$23:$G$49</c:f>
              <c:numCache>
                <c:formatCode>"$"#,##0.0</c:formatCode>
                <c:ptCount val="27"/>
                <c:pt idx="0">
                  <c:v>11890.994419164928</c:v>
                </c:pt>
                <c:pt idx="1">
                  <c:v>12550.834777060858</c:v>
                </c:pt>
                <c:pt idx="2">
                  <c:v>12960.593034100533</c:v>
                </c:pt>
                <c:pt idx="3">
                  <c:v>13252.67783725502</c:v>
                </c:pt>
                <c:pt idx="4">
                  <c:v>14542.818930689109</c:v>
                </c:pt>
                <c:pt idx="5">
                  <c:v>15163.846331251443</c:v>
                </c:pt>
                <c:pt idx="6">
                  <c:v>15980.163495376595</c:v>
                </c:pt>
                <c:pt idx="7">
                  <c:v>17110.112901928183</c:v>
                </c:pt>
                <c:pt idx="8">
                  <c:v>20434.849648592932</c:v>
                </c:pt>
                <c:pt idx="9">
                  <c:v>22156.001118730048</c:v>
                </c:pt>
                <c:pt idx="10">
                  <c:v>22975.639831311051</c:v>
                </c:pt>
                <c:pt idx="11">
                  <c:v>22717.748850412685</c:v>
                </c:pt>
                <c:pt idx="12">
                  <c:v>22637.562085768455</c:v>
                </c:pt>
                <c:pt idx="13">
                  <c:v>20014.266097489581</c:v>
                </c:pt>
                <c:pt idx="14">
                  <c:v>15577.288712776835</c:v>
                </c:pt>
                <c:pt idx="15">
                  <c:v>15907.922721581332</c:v>
                </c:pt>
                <c:pt idx="16">
                  <c:v>15815.808127639028</c:v>
                </c:pt>
                <c:pt idx="17">
                  <c:v>14926.113778647981</c:v>
                </c:pt>
                <c:pt idx="18">
                  <c:v>15856.672048627601</c:v>
                </c:pt>
                <c:pt idx="19">
                  <c:v>17225.956059833257</c:v>
                </c:pt>
                <c:pt idx="20">
                  <c:v>19549.2802610213</c:v>
                </c:pt>
                <c:pt idx="21">
                  <c:v>23645.420421130264</c:v>
                </c:pt>
                <c:pt idx="22">
                  <c:v>25641.48178878193</c:v>
                </c:pt>
                <c:pt idx="23">
                  <c:v>27748.192664002861</c:v>
                </c:pt>
                <c:pt idx="24">
                  <c:v>29252.551564045967</c:v>
                </c:pt>
                <c:pt idx="25">
                  <c:v>27509.142730516774</c:v>
                </c:pt>
                <c:pt idx="26">
                  <c:v>31489.41109321341</c:v>
                </c:pt>
              </c:numCache>
            </c:numRef>
          </c:val>
          <c:smooth val="0"/>
          <c:extLst>
            <c:ext xmlns:c16="http://schemas.microsoft.com/office/drawing/2014/chart" uri="{C3380CC4-5D6E-409C-BE32-E72D297353CC}">
              <c16:uniqueId val="{00000000-4F98-4DB0-BD91-2C75ED680A20}"/>
            </c:ext>
          </c:extLst>
        </c:ser>
        <c:ser>
          <c:idx val="1"/>
          <c:order val="1"/>
          <c:tx>
            <c:strRef>
              <c:f>'PE and NL'!$Y$18</c:f>
              <c:strCache>
                <c:ptCount val="1"/>
                <c:pt idx="0">
                  <c:v>PE Net Debt PC</c:v>
                </c:pt>
              </c:strCache>
            </c:strRef>
          </c:tx>
          <c:spPr>
            <a:ln w="28575" cap="rnd">
              <a:solidFill>
                <a:srgbClr val="0070C0"/>
              </a:solidFill>
              <a:round/>
            </a:ln>
            <a:effectLst/>
          </c:spPr>
          <c:marker>
            <c:symbol val="none"/>
          </c:marker>
          <c:dLbls>
            <c:dLbl>
              <c:idx val="26"/>
              <c:layout>
                <c:manualLayout>
                  <c:x val="-2.7777777777778798E-3"/>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1-4470-8038-1A229C0F7281}"/>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NL'!$Y$23:$Y$49</c:f>
              <c:numCache>
                <c:formatCode>"$"#,##0.0</c:formatCode>
                <c:ptCount val="27"/>
                <c:pt idx="0">
                  <c:v>7419.2315474718407</c:v>
                </c:pt>
                <c:pt idx="1">
                  <c:v>7335.4908306364614</c:v>
                </c:pt>
                <c:pt idx="2">
                  <c:v>7292.0427002217521</c:v>
                </c:pt>
                <c:pt idx="3">
                  <c:v>7323.5607480069075</c:v>
                </c:pt>
                <c:pt idx="4">
                  <c:v>7292.9000618538485</c:v>
                </c:pt>
                <c:pt idx="5">
                  <c:v>7516.0880827114561</c:v>
                </c:pt>
                <c:pt idx="6">
                  <c:v>7590.6792701692684</c:v>
                </c:pt>
                <c:pt idx="7">
                  <c:v>7704.7012768448394</c:v>
                </c:pt>
                <c:pt idx="8">
                  <c:v>8609.7708875186308</c:v>
                </c:pt>
                <c:pt idx="9">
                  <c:v>9565.3653595295182</c:v>
                </c:pt>
                <c:pt idx="10">
                  <c:v>9656.677391942243</c:v>
                </c:pt>
                <c:pt idx="11">
                  <c:v>9580.7741337350781</c:v>
                </c:pt>
                <c:pt idx="12">
                  <c:v>9518.006745729519</c:v>
                </c:pt>
                <c:pt idx="13">
                  <c:v>9781.3695805287498</c:v>
                </c:pt>
                <c:pt idx="14">
                  <c:v>10198.848404485314</c:v>
                </c:pt>
                <c:pt idx="15">
                  <c:v>11297.943663381197</c:v>
                </c:pt>
                <c:pt idx="16">
                  <c:v>12061.858580725308</c:v>
                </c:pt>
                <c:pt idx="17">
                  <c:v>13246.927894027966</c:v>
                </c:pt>
                <c:pt idx="18">
                  <c:v>14058.478081058727</c:v>
                </c:pt>
                <c:pt idx="19">
                  <c:v>14455.922257882339</c:v>
                </c:pt>
                <c:pt idx="20">
                  <c:v>14626.049412329096</c:v>
                </c:pt>
                <c:pt idx="21">
                  <c:v>14779.938824587338</c:v>
                </c:pt>
                <c:pt idx="22">
                  <c:v>14530.453864268895</c:v>
                </c:pt>
                <c:pt idx="23">
                  <c:v>14004.216522717257</c:v>
                </c:pt>
                <c:pt idx="24">
                  <c:v>13845.374064512764</c:v>
                </c:pt>
                <c:pt idx="25">
                  <c:v>14052.345766936704</c:v>
                </c:pt>
                <c:pt idx="26">
                  <c:v>15637.901331245104</c:v>
                </c:pt>
              </c:numCache>
            </c:numRef>
          </c:val>
          <c:smooth val="0"/>
          <c:extLst>
            <c:ext xmlns:c16="http://schemas.microsoft.com/office/drawing/2014/chart" uri="{C3380CC4-5D6E-409C-BE32-E72D297353CC}">
              <c16:uniqueId val="{00000001-4F98-4DB0-BD91-2C75ED680A20}"/>
            </c:ext>
          </c:extLst>
        </c:ser>
        <c:dLbls>
          <c:showLegendKey val="0"/>
          <c:showVal val="0"/>
          <c:showCatName val="0"/>
          <c:showSerName val="0"/>
          <c:showPercent val="0"/>
          <c:showBubbleSize val="0"/>
        </c:dLbls>
        <c:smooth val="0"/>
        <c:axId val="132362240"/>
        <c:axId val="132363776"/>
      </c:lineChart>
      <c:catAx>
        <c:axId val="13236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32363776"/>
        <c:crosses val="autoZero"/>
        <c:auto val="1"/>
        <c:lblAlgn val="ctr"/>
        <c:lblOffset val="100"/>
        <c:noMultiLvlLbl val="0"/>
      </c:catAx>
      <c:valAx>
        <c:axId val="13236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vert="horz"/>
          <a:lstStyle/>
          <a:p>
            <a:pPr>
              <a:defRPr/>
            </a:pPr>
            <a:endParaRPr lang="en-US"/>
          </a:p>
        </c:txPr>
        <c:crossAx val="132362240"/>
        <c:crosses val="autoZero"/>
        <c:crossBetween val="between"/>
      </c:valAx>
      <c:spPr>
        <a:noFill/>
        <a:ln>
          <a:noFill/>
        </a:ln>
        <a:effectLst/>
      </c:spPr>
    </c:plotArea>
    <c:legend>
      <c:legendPos val="b"/>
      <c:layout>
        <c:manualLayout>
          <c:xMode val="edge"/>
          <c:yMode val="edge"/>
          <c:x val="0.11933245844269466"/>
          <c:y val="0.82098461650627008"/>
          <c:w val="0.86133486439195106"/>
          <c:h val="7.2533902012248463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Deficit per Capita - A Comparison of NL to PE</a:t>
            </a:r>
          </a:p>
        </c:rich>
      </c:tx>
      <c:overlay val="0"/>
    </c:title>
    <c:autoTitleDeleted val="0"/>
    <c:plotArea>
      <c:layout>
        <c:manualLayout>
          <c:layoutTarget val="inner"/>
          <c:xMode val="edge"/>
          <c:yMode val="edge"/>
          <c:x val="0.15946150481189852"/>
          <c:y val="0.16758202099737532"/>
          <c:w val="0.80998293963254597"/>
          <c:h val="0.48679717118693494"/>
        </c:manualLayout>
      </c:layout>
      <c:lineChart>
        <c:grouping val="standard"/>
        <c:varyColors val="0"/>
        <c:ser>
          <c:idx val="0"/>
          <c:order val="0"/>
          <c:tx>
            <c:strRef>
              <c:f>'PE and NL'!$F$18</c:f>
              <c:strCache>
                <c:ptCount val="1"/>
                <c:pt idx="0">
                  <c:v>NL Deficit PC</c:v>
                </c:pt>
              </c:strCache>
            </c:strRef>
          </c:tx>
          <c:spPr>
            <a:ln w="28575" cap="rnd">
              <a:solidFill>
                <a:srgbClr val="FF0000"/>
              </a:solidFill>
              <a:round/>
            </a:ln>
            <a:effectLst/>
          </c:spPr>
          <c:marker>
            <c:symbol val="none"/>
          </c:marker>
          <c:dLbls>
            <c:dLbl>
              <c:idx val="26"/>
              <c:layout>
                <c:manualLayout>
                  <c:x val="-1.020633071540642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1-4E55-9B13-78E09A13D09D}"/>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NL'!$F$23:$F$49</c:f>
              <c:numCache>
                <c:formatCode>"$"#,##0.0</c:formatCode>
                <c:ptCount val="27"/>
                <c:pt idx="0">
                  <c:v>-650.96454794539602</c:v>
                </c:pt>
                <c:pt idx="1">
                  <c:v>-335.11456704917373</c:v>
                </c:pt>
                <c:pt idx="2">
                  <c:v>-191.59796890465933</c:v>
                </c:pt>
                <c:pt idx="3">
                  <c:v>240.67771382310372</c:v>
                </c:pt>
                <c:pt idx="4">
                  <c:v>-346.64337594448779</c:v>
                </c:pt>
                <c:pt idx="5">
                  <c:v>-504.2947223946199</c:v>
                </c:pt>
                <c:pt idx="6">
                  <c:v>-662.28507138717339</c:v>
                </c:pt>
                <c:pt idx="7">
                  <c:v>-896.11451864395144</c:v>
                </c:pt>
                <c:pt idx="8">
                  <c:v>-1240.3967021057465</c:v>
                </c:pt>
                <c:pt idx="9">
                  <c:v>-1762.1946397399913</c:v>
                </c:pt>
                <c:pt idx="10">
                  <c:v>-944.81080475143187</c:v>
                </c:pt>
                <c:pt idx="11">
                  <c:v>387.47071347326056</c:v>
                </c:pt>
                <c:pt idx="12">
                  <c:v>301.78188114002694</c:v>
                </c:pt>
                <c:pt idx="13">
                  <c:v>2790.8902854201729</c:v>
                </c:pt>
                <c:pt idx="14">
                  <c:v>4594.7261520536904</c:v>
                </c:pt>
                <c:pt idx="15">
                  <c:v>-63.040781531518327</c:v>
                </c:pt>
                <c:pt idx="16">
                  <c:v>1137.23149900761</c:v>
                </c:pt>
                <c:pt idx="17">
                  <c:v>1855.4063808836313</c:v>
                </c:pt>
                <c:pt idx="18">
                  <c:v>-370.45303447620904</c:v>
                </c:pt>
                <c:pt idx="19">
                  <c:v>-736.76097224302657</c:v>
                </c:pt>
                <c:pt idx="20">
                  <c:v>-1903.7294705007323</c:v>
                </c:pt>
                <c:pt idx="21">
                  <c:v>-4171.7027693995069</c:v>
                </c:pt>
                <c:pt idx="22">
                  <c:v>-2164.362018083933</c:v>
                </c:pt>
                <c:pt idx="23">
                  <c:v>-1722.2403969615198</c:v>
                </c:pt>
                <c:pt idx="24">
                  <c:v>-1050.4985158687887</c:v>
                </c:pt>
                <c:pt idx="25">
                  <c:v>2127.8778778778787</c:v>
                </c:pt>
                <c:pt idx="26">
                  <c:v>-3520.5677806869526</c:v>
                </c:pt>
              </c:numCache>
            </c:numRef>
          </c:val>
          <c:smooth val="0"/>
          <c:extLst>
            <c:ext xmlns:c16="http://schemas.microsoft.com/office/drawing/2014/chart" uri="{C3380CC4-5D6E-409C-BE32-E72D297353CC}">
              <c16:uniqueId val="{00000000-3481-4CE8-B59F-866F07CED9DB}"/>
            </c:ext>
          </c:extLst>
        </c:ser>
        <c:ser>
          <c:idx val="1"/>
          <c:order val="1"/>
          <c:tx>
            <c:strRef>
              <c:f>'PE and NL'!$X$18</c:f>
              <c:strCache>
                <c:ptCount val="1"/>
                <c:pt idx="0">
                  <c:v>PE Deficit PC</c:v>
                </c:pt>
              </c:strCache>
            </c:strRef>
          </c:tx>
          <c:spPr>
            <a:ln w="28575" cap="rnd">
              <a:solidFill>
                <a:srgbClr val="0070C0"/>
              </a:solidFill>
              <a:round/>
            </a:ln>
            <a:effectLst/>
          </c:spPr>
          <c:marker>
            <c:symbol val="none"/>
          </c:marker>
          <c:dLbls>
            <c:dLbl>
              <c:idx val="26"/>
              <c:layout>
                <c:manualLayout>
                  <c:x val="-5.845511482254697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1-4E55-9B13-78E09A13D09D}"/>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NL'!$X$23:$X$49</c:f>
              <c:numCache>
                <c:formatCode>"$"#,##0.0</c:formatCode>
                <c:ptCount val="27"/>
                <c:pt idx="0">
                  <c:v>-10.491842592384421</c:v>
                </c:pt>
                <c:pt idx="1">
                  <c:v>29.75858349142581</c:v>
                </c:pt>
                <c:pt idx="2">
                  <c:v>-25.9325018233789</c:v>
                </c:pt>
                <c:pt idx="3">
                  <c:v>-50.699878761159809</c:v>
                </c:pt>
                <c:pt idx="4">
                  <c:v>46.162115990692136</c:v>
                </c:pt>
                <c:pt idx="5">
                  <c:v>-39.954212252625013</c:v>
                </c:pt>
                <c:pt idx="6">
                  <c:v>-85.183556825675382</c:v>
                </c:pt>
                <c:pt idx="7">
                  <c:v>-124.66981304649985</c:v>
                </c:pt>
                <c:pt idx="8">
                  <c:v>-399.09114819252562</c:v>
                </c:pt>
                <c:pt idx="9">
                  <c:v>-911.79192689165575</c:v>
                </c:pt>
                <c:pt idx="10">
                  <c:v>-243.94796667659452</c:v>
                </c:pt>
                <c:pt idx="11">
                  <c:v>4.9107660215560243</c:v>
                </c:pt>
                <c:pt idx="12">
                  <c:v>173.46679722917318</c:v>
                </c:pt>
                <c:pt idx="13">
                  <c:v>-26.059932762613848</c:v>
                </c:pt>
                <c:pt idx="14">
                  <c:v>-221.0155371710249</c:v>
                </c:pt>
                <c:pt idx="15">
                  <c:v>-531.77422467460894</c:v>
                </c:pt>
                <c:pt idx="16">
                  <c:v>-447.89593303124059</c:v>
                </c:pt>
                <c:pt idx="17">
                  <c:v>-583.89452783293291</c:v>
                </c:pt>
                <c:pt idx="18">
                  <c:v>-550.33085194375519</c:v>
                </c:pt>
                <c:pt idx="19">
                  <c:v>-315.93410377553442</c:v>
                </c:pt>
                <c:pt idx="20">
                  <c:v>-138.94390569852311</c:v>
                </c:pt>
                <c:pt idx="21">
                  <c:v>-89.208466459115343</c:v>
                </c:pt>
                <c:pt idx="22">
                  <c:v>-8.8779169342753157</c:v>
                </c:pt>
                <c:pt idx="23">
                  <c:v>490.39277468244489</c:v>
                </c:pt>
                <c:pt idx="24">
                  <c:v>371.52859266212778</c:v>
                </c:pt>
                <c:pt idx="25">
                  <c:v>-23.527616334523398</c:v>
                </c:pt>
                <c:pt idx="26">
                  <c:v>-1081.9107282693815</c:v>
                </c:pt>
              </c:numCache>
            </c:numRef>
          </c:val>
          <c:smooth val="0"/>
          <c:extLst>
            <c:ext xmlns:c16="http://schemas.microsoft.com/office/drawing/2014/chart" uri="{C3380CC4-5D6E-409C-BE32-E72D297353CC}">
              <c16:uniqueId val="{00000001-3481-4CE8-B59F-866F07CED9DB}"/>
            </c:ext>
          </c:extLst>
        </c:ser>
        <c:dLbls>
          <c:showLegendKey val="0"/>
          <c:showVal val="0"/>
          <c:showCatName val="0"/>
          <c:showSerName val="0"/>
          <c:showPercent val="0"/>
          <c:showBubbleSize val="0"/>
        </c:dLbls>
        <c:smooth val="0"/>
        <c:axId val="132376064"/>
        <c:axId val="132377600"/>
      </c:lineChart>
      <c:catAx>
        <c:axId val="132376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132377600"/>
        <c:crosses val="autoZero"/>
        <c:auto val="1"/>
        <c:lblAlgn val="ctr"/>
        <c:lblOffset val="100"/>
        <c:noMultiLvlLbl val="0"/>
      </c:catAx>
      <c:valAx>
        <c:axId val="1323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2376064"/>
        <c:crosses val="autoZero"/>
        <c:crossBetween val="between"/>
      </c:valAx>
      <c:spPr>
        <a:noFill/>
        <a:ln>
          <a:noFill/>
        </a:ln>
        <a:effectLst/>
      </c:spPr>
    </c:plotArea>
    <c:legend>
      <c:legendPos val="b"/>
      <c:layout>
        <c:manualLayout>
          <c:xMode val="edge"/>
          <c:yMode val="edge"/>
          <c:x val="0.15862291098962947"/>
          <c:y val="0.80135097696121316"/>
          <c:w val="0.78894695487904776"/>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2"/>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Debt Charges per</a:t>
            </a:r>
            <a:r>
              <a:rPr lang="en-CA" baseline="0"/>
              <a:t> capita - A Comparison of NL to PE</a:t>
            </a:r>
            <a:endParaRPr lang="en-CA"/>
          </a:p>
        </c:rich>
      </c:tx>
      <c:overlay val="0"/>
    </c:title>
    <c:autoTitleDeleted val="0"/>
    <c:plotArea>
      <c:layout>
        <c:manualLayout>
          <c:layoutTarget val="inner"/>
          <c:xMode val="edge"/>
          <c:yMode val="edge"/>
          <c:x val="0.13108639545056869"/>
          <c:y val="0.15414258188824662"/>
          <c:w val="0.83835804899387578"/>
          <c:h val="0.49967446777486157"/>
        </c:manualLayout>
      </c:layout>
      <c:lineChart>
        <c:grouping val="standard"/>
        <c:varyColors val="0"/>
        <c:ser>
          <c:idx val="0"/>
          <c:order val="0"/>
          <c:tx>
            <c:strRef>
              <c:f>'PE and NL'!$D$18</c:f>
              <c:strCache>
                <c:ptCount val="1"/>
                <c:pt idx="0">
                  <c:v>NL Debt Charge PC</c:v>
                </c:pt>
              </c:strCache>
            </c:strRef>
          </c:tx>
          <c:spPr>
            <a:ln w="28575" cap="rnd">
              <a:solidFill>
                <a:srgbClr val="FF0000"/>
              </a:solidFill>
              <a:round/>
            </a:ln>
            <a:effectLst/>
          </c:spPr>
          <c:marker>
            <c:symbol val="none"/>
          </c:marker>
          <c:dLbls>
            <c:dLbl>
              <c:idx val="26"/>
              <c:layout>
                <c:manualLayout>
                  <c:x val="-5.2205690420255805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92-4947-BCC3-0343FE86FACC}"/>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NL'!$D$23:$D$49</c:f>
              <c:numCache>
                <c:formatCode>"$"#,##0.0</c:formatCode>
                <c:ptCount val="27"/>
                <c:pt idx="0">
                  <c:v>1748.2844937733478</c:v>
                </c:pt>
                <c:pt idx="1">
                  <c:v>1448.8426974411213</c:v>
                </c:pt>
                <c:pt idx="2">
                  <c:v>1463.1819302552449</c:v>
                </c:pt>
                <c:pt idx="3">
                  <c:v>1570.1465390961516</c:v>
                </c:pt>
                <c:pt idx="4">
                  <c:v>1866.7334762143807</c:v>
                </c:pt>
                <c:pt idx="5">
                  <c:v>1655.8953291495493</c:v>
                </c:pt>
                <c:pt idx="6">
                  <c:v>1802.0800581855651</c:v>
                </c:pt>
                <c:pt idx="7">
                  <c:v>1804.3103481302414</c:v>
                </c:pt>
                <c:pt idx="8">
                  <c:v>1884.5583012341117</c:v>
                </c:pt>
                <c:pt idx="9">
                  <c:v>1893.2172168696775</c:v>
                </c:pt>
                <c:pt idx="10">
                  <c:v>1817.3296585633607</c:v>
                </c:pt>
                <c:pt idx="11">
                  <c:v>1841.2043203095377</c:v>
                </c:pt>
                <c:pt idx="12">
                  <c:v>1521.5792112561303</c:v>
                </c:pt>
                <c:pt idx="13">
                  <c:v>1475.9281705331025</c:v>
                </c:pt>
                <c:pt idx="14">
                  <c:v>1455.8287377600711</c:v>
                </c:pt>
                <c:pt idx="15">
                  <c:v>1723.2069421302076</c:v>
                </c:pt>
                <c:pt idx="16">
                  <c:v>1603.6454062670027</c:v>
                </c:pt>
                <c:pt idx="17">
                  <c:v>1503.5607014362797</c:v>
                </c:pt>
                <c:pt idx="18">
                  <c:v>1481.2061924209327</c:v>
                </c:pt>
                <c:pt idx="19">
                  <c:v>1613.6113265288711</c:v>
                </c:pt>
                <c:pt idx="20">
                  <c:v>1455.1823856044634</c:v>
                </c:pt>
                <c:pt idx="21">
                  <c:v>1705.8895833136351</c:v>
                </c:pt>
                <c:pt idx="22">
                  <c:v>1802.5475905375208</c:v>
                </c:pt>
                <c:pt idx="23">
                  <c:v>1886.7888135215017</c:v>
                </c:pt>
                <c:pt idx="24">
                  <c:v>1978.2707968642972</c:v>
                </c:pt>
                <c:pt idx="25">
                  <c:v>1991.9977229137533</c:v>
                </c:pt>
                <c:pt idx="26">
                  <c:v>2055.4066917830387</c:v>
                </c:pt>
              </c:numCache>
            </c:numRef>
          </c:val>
          <c:smooth val="0"/>
          <c:extLst>
            <c:ext xmlns:c16="http://schemas.microsoft.com/office/drawing/2014/chart" uri="{C3380CC4-5D6E-409C-BE32-E72D297353CC}">
              <c16:uniqueId val="{00000000-DCE5-4094-B88A-A6F31A2D80CC}"/>
            </c:ext>
          </c:extLst>
        </c:ser>
        <c:ser>
          <c:idx val="1"/>
          <c:order val="1"/>
          <c:tx>
            <c:strRef>
              <c:f>'PE and NL'!$V$18</c:f>
              <c:strCache>
                <c:ptCount val="1"/>
                <c:pt idx="0">
                  <c:v>PE Debt Charge PC</c:v>
                </c:pt>
              </c:strCache>
            </c:strRef>
          </c:tx>
          <c:spPr>
            <a:ln w="28575" cap="rnd">
              <a:solidFill>
                <a:srgbClr val="0070C0"/>
              </a:solidFill>
              <a:round/>
            </a:ln>
            <a:effectLst/>
          </c:spPr>
          <c:marker>
            <c:symbol val="none"/>
          </c:marker>
          <c:dLbls>
            <c:dLbl>
              <c:idx val="26"/>
              <c:layout>
                <c:manualLayout>
                  <c:x val="-2.6102845210127902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92-4947-BCC3-0343FE86FACC}"/>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NL'!$A$23:$A$49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NL'!$V$23:$V$49</c:f>
              <c:numCache>
                <c:formatCode>"$"#,##0.0</c:formatCode>
                <c:ptCount val="27"/>
                <c:pt idx="0">
                  <c:v>876.81827379212655</c:v>
                </c:pt>
                <c:pt idx="1">
                  <c:v>892.75750474277424</c:v>
                </c:pt>
                <c:pt idx="2">
                  <c:v>870.80162372823929</c:v>
                </c:pt>
                <c:pt idx="3">
                  <c:v>751.68081119806016</c:v>
                </c:pt>
                <c:pt idx="4">
                  <c:v>745.92795499396186</c:v>
                </c:pt>
                <c:pt idx="5">
                  <c:v>753.55331997857365</c:v>
                </c:pt>
                <c:pt idx="6">
                  <c:v>789.49952370484357</c:v>
                </c:pt>
                <c:pt idx="7">
                  <c:v>772.86064464200786</c:v>
                </c:pt>
                <c:pt idx="8">
                  <c:v>753.05385896724044</c:v>
                </c:pt>
                <c:pt idx="9">
                  <c:v>775.93808527849228</c:v>
                </c:pt>
                <c:pt idx="10">
                  <c:v>762.06593502371425</c:v>
                </c:pt>
                <c:pt idx="11">
                  <c:v>797.96326341406882</c:v>
                </c:pt>
                <c:pt idx="12">
                  <c:v>872.56373989047256</c:v>
                </c:pt>
                <c:pt idx="13">
                  <c:v>863.33965045272691</c:v>
                </c:pt>
                <c:pt idx="14">
                  <c:v>781.99677149693014</c:v>
                </c:pt>
                <c:pt idx="15">
                  <c:v>743.63336168509534</c:v>
                </c:pt>
                <c:pt idx="16">
                  <c:v>760.17448015923435</c:v>
                </c:pt>
                <c:pt idx="17">
                  <c:v>739.78394590316441</c:v>
                </c:pt>
                <c:pt idx="18">
                  <c:v>801.06837606837598</c:v>
                </c:pt>
                <c:pt idx="19">
                  <c:v>800.85813854185324</c:v>
                </c:pt>
                <c:pt idx="20">
                  <c:v>894.32203680224791</c:v>
                </c:pt>
                <c:pt idx="21">
                  <c:v>884.01877499301725</c:v>
                </c:pt>
                <c:pt idx="22">
                  <c:v>839.4214301006208</c:v>
                </c:pt>
                <c:pt idx="23">
                  <c:v>825.71486834055816</c:v>
                </c:pt>
                <c:pt idx="24">
                  <c:v>821.08399175988939</c:v>
                </c:pt>
                <c:pt idx="25">
                  <c:v>801.25205071791027</c:v>
                </c:pt>
                <c:pt idx="26">
                  <c:v>801.87940485512911</c:v>
                </c:pt>
              </c:numCache>
            </c:numRef>
          </c:val>
          <c:smooth val="0"/>
          <c:extLst>
            <c:ext xmlns:c16="http://schemas.microsoft.com/office/drawing/2014/chart" uri="{C3380CC4-5D6E-409C-BE32-E72D297353CC}">
              <c16:uniqueId val="{00000001-DCE5-4094-B88A-A6F31A2D80CC}"/>
            </c:ext>
          </c:extLst>
        </c:ser>
        <c:dLbls>
          <c:showLegendKey val="0"/>
          <c:showVal val="0"/>
          <c:showCatName val="0"/>
          <c:showSerName val="0"/>
          <c:showPercent val="0"/>
          <c:showBubbleSize val="0"/>
        </c:dLbls>
        <c:smooth val="0"/>
        <c:axId val="133452160"/>
        <c:axId val="133453696"/>
      </c:lineChart>
      <c:catAx>
        <c:axId val="1334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453696"/>
        <c:crosses val="autoZero"/>
        <c:auto val="1"/>
        <c:lblAlgn val="ctr"/>
        <c:lblOffset val="100"/>
        <c:noMultiLvlLbl val="0"/>
      </c:catAx>
      <c:valAx>
        <c:axId val="13345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Dollars per capita</a:t>
                </a:r>
              </a:p>
            </c:rich>
          </c:tx>
          <c:overlay val="0"/>
        </c:title>
        <c:numFmt formatCode="&quot;$&quot;#,##0" sourceLinked="0"/>
        <c:majorTickMark val="none"/>
        <c:minorTickMark val="none"/>
        <c:tickLblPos val="nextTo"/>
        <c:spPr>
          <a:noFill/>
          <a:ln>
            <a:noFill/>
          </a:ln>
          <a:effectLst/>
        </c:spPr>
        <c:txPr>
          <a:bodyPr rot="-60000000" vert="horz"/>
          <a:lstStyle/>
          <a:p>
            <a:pPr>
              <a:defRPr/>
            </a:pPr>
            <a:endParaRPr lang="en-US"/>
          </a:p>
        </c:txPr>
        <c:crossAx val="133452160"/>
        <c:crosses val="autoZero"/>
        <c:crossBetween val="between"/>
      </c:valAx>
      <c:spPr>
        <a:noFill/>
        <a:ln>
          <a:noFill/>
        </a:ln>
        <a:effectLst/>
      </c:spPr>
    </c:plotArea>
    <c:legend>
      <c:legendPos val="b"/>
      <c:layout>
        <c:manualLayout>
          <c:xMode val="edge"/>
          <c:yMode val="edge"/>
          <c:x val="0.14052867510590147"/>
          <c:y val="0.8057932341790609"/>
          <c:w val="0.81916113265794799"/>
          <c:h val="7.5468799781530205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en-US"/>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Total Revenue: A Comparison of NL to PE</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'PE and NL'!$AW$18</c:f>
              <c:strCache>
                <c:ptCount val="1"/>
                <c:pt idx="0">
                  <c:v>NL Net Debt/Total Revenue</c:v>
                </c:pt>
              </c:strCache>
            </c:strRef>
          </c:tx>
          <c:spPr>
            <a:ln>
              <a:solidFill>
                <a:srgbClr val="FF0000"/>
              </a:solidFill>
            </a:ln>
          </c:spPr>
          <c:marker>
            <c:symbol val="none"/>
          </c:marker>
          <c:dLbls>
            <c:dLbl>
              <c:idx val="26"/>
              <c:layout>
                <c:manualLayout>
                  <c:x val="0"/>
                  <c:y val="-4.391743522178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3E-4727-8C99-D282A5E4C0FF}"/>
                </c:ext>
              </c:extLst>
            </c:dLbl>
            <c:spPr>
              <a:noFill/>
              <a:ln>
                <a:noFill/>
              </a:ln>
              <a:effectLst/>
            </c:spPr>
            <c:txPr>
              <a:bodyPr wrap="square" lIns="38100" tIns="19050" rIns="38100" bIns="19050" anchor="ctr">
                <a:spAutoFit/>
              </a:bodyPr>
              <a:lstStyle/>
              <a:p>
                <a:pPr>
                  <a:defRPr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NL'!$AW$23:$AW$49</c:f>
              <c:numCache>
                <c:formatCode>0.0%</c:formatCode>
                <c:ptCount val="27"/>
                <c:pt idx="0">
                  <c:v>1.8606954197177863</c:v>
                </c:pt>
                <c:pt idx="1">
                  <c:v>1.9004121163212526</c:v>
                </c:pt>
                <c:pt idx="2">
                  <c:v>1.9068485502309032</c:v>
                </c:pt>
                <c:pt idx="3">
                  <c:v>1.7682144803284048</c:v>
                </c:pt>
                <c:pt idx="4">
                  <c:v>1.9864980643202348</c:v>
                </c:pt>
                <c:pt idx="5">
                  <c:v>2.0741645514202993</c:v>
                </c:pt>
                <c:pt idx="6">
                  <c:v>2.0925108941242412</c:v>
                </c:pt>
                <c:pt idx="7">
                  <c:v>2.2074108671960144</c:v>
                </c:pt>
                <c:pt idx="8">
                  <c:v>2.5891918194124321</c:v>
                </c:pt>
                <c:pt idx="9">
                  <c:v>2.7223966314967192</c:v>
                </c:pt>
                <c:pt idx="10">
                  <c:v>2.651460901260664</c:v>
                </c:pt>
                <c:pt idx="11">
                  <c:v>2.1031219377678836</c:v>
                </c:pt>
                <c:pt idx="12">
                  <c:v>2.0934666699026985</c:v>
                </c:pt>
                <c:pt idx="13">
                  <c:v>1.4267168004033106</c:v>
                </c:pt>
                <c:pt idx="14">
                  <c:v>0.92313357300849708</c:v>
                </c:pt>
                <c:pt idx="15">
                  <c:v>1.1265362602507571</c:v>
                </c:pt>
                <c:pt idx="16">
                  <c:v>1.0145665115253593</c:v>
                </c:pt>
                <c:pt idx="17">
                  <c:v>0.88934981186565099</c:v>
                </c:pt>
                <c:pt idx="18">
                  <c:v>1.1122180781462325</c:v>
                </c:pt>
                <c:pt idx="19">
                  <c:v>1.2133537193861961</c:v>
                </c:pt>
                <c:pt idx="20">
                  <c:v>1.4924709407455474</c:v>
                </c:pt>
                <c:pt idx="21">
                  <c:v>2.0919740244313556</c:v>
                </c:pt>
                <c:pt idx="22">
                  <c:v>1.8999134561564754</c:v>
                </c:pt>
                <c:pt idx="23">
                  <c:v>2.0155801841858918</c:v>
                </c:pt>
                <c:pt idx="24">
                  <c:v>1.9642226906860865</c:v>
                </c:pt>
                <c:pt idx="25">
                  <c:v>1.5067883226954066</c:v>
                </c:pt>
                <c:pt idx="26">
                  <c:v>2.3061104918267792</c:v>
                </c:pt>
              </c:numCache>
            </c:numRef>
          </c:val>
          <c:smooth val="0"/>
          <c:extLst>
            <c:ext xmlns:c16="http://schemas.microsoft.com/office/drawing/2014/chart" uri="{C3380CC4-5D6E-409C-BE32-E72D297353CC}">
              <c16:uniqueId val="{00000000-5450-4759-8C4A-7D49FC3C17E2}"/>
            </c:ext>
          </c:extLst>
        </c:ser>
        <c:ser>
          <c:idx val="1"/>
          <c:order val="1"/>
          <c:tx>
            <c:strRef>
              <c:f>'PE and NL'!$AX$18</c:f>
              <c:strCache>
                <c:ptCount val="1"/>
                <c:pt idx="0">
                  <c:v>PE Net Debt/Total Revenue</c:v>
                </c:pt>
              </c:strCache>
            </c:strRef>
          </c:tx>
          <c:spPr>
            <a:ln>
              <a:solidFill>
                <a:srgbClr val="0070C0"/>
              </a:solidFill>
            </a:ln>
          </c:spPr>
          <c:marker>
            <c:symbol val="none"/>
          </c:marker>
          <c:dLbls>
            <c:dLbl>
              <c:idx val="26"/>
              <c:layout>
                <c:manualLayout>
                  <c:x val="-5.6641178136505243E-3"/>
                  <c:y val="4.830917874396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3E-4727-8C99-D282A5E4C0FF}"/>
                </c:ext>
              </c:extLst>
            </c:dLbl>
            <c:spPr>
              <a:noFill/>
              <a:ln>
                <a:noFill/>
              </a:ln>
              <a:effectLst/>
            </c:spPr>
            <c:txPr>
              <a:bodyPr wrap="square" lIns="38100" tIns="19050" rIns="38100" bIns="19050" anchor="ctr">
                <a:spAutoFit/>
              </a:bodyPr>
              <a:lstStyle/>
              <a:p>
                <a:pPr>
                  <a:defRPr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NL'!$AV$23:$AV$49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NL'!$AX$23:$AX$49</c:f>
              <c:numCache>
                <c:formatCode>0.0%</c:formatCode>
                <c:ptCount val="27"/>
                <c:pt idx="0">
                  <c:v>1.2192118226600985</c:v>
                </c:pt>
                <c:pt idx="1">
                  <c:v>1.249683143219265</c:v>
                </c:pt>
                <c:pt idx="2">
                  <c:v>1.2370953630796149</c:v>
                </c:pt>
                <c:pt idx="3">
                  <c:v>1.2651688245747652</c:v>
                </c:pt>
                <c:pt idx="4">
                  <c:v>1.162583636577063</c:v>
                </c:pt>
                <c:pt idx="5">
                  <c:v>1.1376623665109873</c:v>
                </c:pt>
                <c:pt idx="6">
                  <c:v>1.088533878633569</c:v>
                </c:pt>
                <c:pt idx="7">
                  <c:v>1.0815105525449771</c:v>
                </c:pt>
                <c:pt idx="8">
                  <c:v>1.2159527433126114</c:v>
                </c:pt>
                <c:pt idx="9">
                  <c:v>1.2850295320976159</c:v>
                </c:pt>
                <c:pt idx="10">
                  <c:v>1.1911966161920693</c:v>
                </c:pt>
                <c:pt idx="11">
                  <c:v>1.1306124193341596</c:v>
                </c:pt>
                <c:pt idx="12">
                  <c:v>1.0663533105955147</c:v>
                </c:pt>
                <c:pt idx="13">
                  <c:v>1.0343212530712529</c:v>
                </c:pt>
                <c:pt idx="14">
                  <c:v>1.0185027523833718</c:v>
                </c:pt>
                <c:pt idx="15">
                  <c:v>1.0491033384217163</c:v>
                </c:pt>
                <c:pt idx="16">
                  <c:v>1.1154262887876454</c:v>
                </c:pt>
                <c:pt idx="17">
                  <c:v>1.2022167209894155</c:v>
                </c:pt>
                <c:pt idx="18">
                  <c:v>1.2771287576947861</c:v>
                </c:pt>
                <c:pt idx="19">
                  <c:v>1.2406453809407283</c:v>
                </c:pt>
                <c:pt idx="20">
                  <c:v>1.2361543999800746</c:v>
                </c:pt>
                <c:pt idx="21">
                  <c:v>1.2336119660637046</c:v>
                </c:pt>
                <c:pt idx="22">
                  <c:v>1.1820350371526178</c:v>
                </c:pt>
                <c:pt idx="23">
                  <c:v>1.0713967585358304</c:v>
                </c:pt>
                <c:pt idx="24">
                  <c:v>1.0217127028500148</c:v>
                </c:pt>
                <c:pt idx="25">
                  <c:v>1.0261899233805434</c:v>
                </c:pt>
                <c:pt idx="26">
                  <c:v>1.0886650093767716</c:v>
                </c:pt>
              </c:numCache>
            </c:numRef>
          </c:val>
          <c:smooth val="0"/>
          <c:extLst>
            <c:ext xmlns:c16="http://schemas.microsoft.com/office/drawing/2014/chart" uri="{C3380CC4-5D6E-409C-BE32-E72D297353CC}">
              <c16:uniqueId val="{00000001-5450-4759-8C4A-7D49FC3C17E2}"/>
            </c:ext>
          </c:extLst>
        </c:ser>
        <c:dLbls>
          <c:showLegendKey val="0"/>
          <c:showVal val="0"/>
          <c:showCatName val="0"/>
          <c:showSerName val="0"/>
          <c:showPercent val="0"/>
          <c:showBubbleSize val="0"/>
        </c:dLbls>
        <c:smooth val="0"/>
        <c:axId val="133471232"/>
        <c:axId val="133473024"/>
      </c:lineChart>
      <c:catAx>
        <c:axId val="133471232"/>
        <c:scaling>
          <c:orientation val="minMax"/>
        </c:scaling>
        <c:delete val="0"/>
        <c:axPos val="b"/>
        <c:numFmt formatCode="General" sourceLinked="0"/>
        <c:majorTickMark val="out"/>
        <c:minorTickMark val="none"/>
        <c:tickLblPos val="nextTo"/>
        <c:txPr>
          <a:bodyPr rot="-5400000" vert="horz"/>
          <a:lstStyle/>
          <a:p>
            <a:pPr>
              <a:defRPr b="0" i="0" baseline="0"/>
            </a:pPr>
            <a:endParaRPr lang="en-US"/>
          </a:p>
        </c:txPr>
        <c:crossAx val="133473024"/>
        <c:crosses val="autoZero"/>
        <c:auto val="1"/>
        <c:lblAlgn val="ctr"/>
        <c:lblOffset val="100"/>
        <c:noMultiLvlLbl val="0"/>
      </c:catAx>
      <c:valAx>
        <c:axId val="133473024"/>
        <c:scaling>
          <c:orientation val="minMax"/>
        </c:scaling>
        <c:delete val="0"/>
        <c:axPos val="l"/>
        <c:majorGridlines/>
        <c:title>
          <c:tx>
            <c:rich>
              <a:bodyPr rot="-5400000" vert="horz"/>
              <a:lstStyle/>
              <a:p>
                <a:pPr>
                  <a:defRPr/>
                </a:pPr>
                <a:r>
                  <a:rPr lang="en-US"/>
                  <a:t>Net 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71232"/>
        <c:crosses val="autoZero"/>
        <c:crossBetween val="between"/>
      </c:valAx>
    </c:plotArea>
    <c:legend>
      <c:legendPos val="b"/>
      <c:layout>
        <c:manualLayout>
          <c:xMode val="edge"/>
          <c:yMode val="edge"/>
          <c:x val="0.10589358148413267"/>
          <c:y val="0.77676975160713602"/>
          <c:w val="0.8615205703365244"/>
          <c:h val="0.10696938574377808"/>
        </c:manualLayout>
      </c:layout>
      <c:overlay val="0"/>
    </c:legend>
    <c:plotVisOnly val="1"/>
    <c:dispBlanksAs val="gap"/>
    <c:showDLblsOverMax val="0"/>
  </c:chart>
  <c:txPr>
    <a:bodyPr/>
    <a:lstStyle/>
    <a:p>
      <a:pPr>
        <a:defRPr sz="800" b="1" baseline="0"/>
      </a:pPr>
      <a:endParaRPr lang="en-US"/>
    </a:p>
  </c:txPr>
  <c:printSettings>
    <c:headerFooter/>
    <c:pageMargins b="0.75" l="0.7" r="0.7" t="0.75" header="0.3" footer="0.3"/>
    <c:pageSetup/>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Net Debt as a Percent of Own Source Revenue: A Comparison of NL to PE</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'PE and NL'!$BA$18</c:f>
              <c:strCache>
                <c:ptCount val="1"/>
                <c:pt idx="0">
                  <c:v>NL Net Debt/Own Source Revenue</c:v>
                </c:pt>
              </c:strCache>
            </c:strRef>
          </c:tx>
          <c:spPr>
            <a:ln>
              <a:solidFill>
                <a:srgbClr val="FF0000"/>
              </a:solidFill>
            </a:ln>
          </c:spPr>
          <c:marker>
            <c:symbol val="none"/>
          </c:marker>
          <c:dLbls>
            <c:dLbl>
              <c:idx val="26"/>
              <c:layout>
                <c:manualLayout>
                  <c:x val="0"/>
                  <c:y val="-3.952569169960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4E-4A3D-BE72-A62625922902}"/>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NL'!$BA$23:$BA$49</c:f>
              <c:numCache>
                <c:formatCode>0.0%</c:formatCode>
                <c:ptCount val="27"/>
                <c:pt idx="0">
                  <c:v>3.4836541442955751</c:v>
                </c:pt>
                <c:pt idx="1">
                  <c:v>3.2726935992430066</c:v>
                </c:pt>
                <c:pt idx="2">
                  <c:v>3.2591327601335456</c:v>
                </c:pt>
                <c:pt idx="3">
                  <c:v>3.4608494172622351</c:v>
                </c:pt>
                <c:pt idx="4">
                  <c:v>3.7063991105592762</c:v>
                </c:pt>
                <c:pt idx="5">
                  <c:v>3.5492304086873947</c:v>
                </c:pt>
                <c:pt idx="6">
                  <c:v>3.7089715353335531</c:v>
                </c:pt>
                <c:pt idx="7">
                  <c:v>3.7378267937958611</c:v>
                </c:pt>
                <c:pt idx="8">
                  <c:v>4.2283975672156462</c:v>
                </c:pt>
                <c:pt idx="9">
                  <c:v>4.2915883632461735</c:v>
                </c:pt>
                <c:pt idx="10">
                  <c:v>4.0026566211146495</c:v>
                </c:pt>
                <c:pt idx="11">
                  <c:v>3.178834340973113</c:v>
                </c:pt>
                <c:pt idx="12">
                  <c:v>3.0589232401509885</c:v>
                </c:pt>
                <c:pt idx="13">
                  <c:v>1.9032915898696285</c:v>
                </c:pt>
                <c:pt idx="14">
                  <c:v>1.3118209453035676</c:v>
                </c:pt>
                <c:pt idx="15">
                  <c:v>1.4292479173534633</c:v>
                </c:pt>
                <c:pt idx="16">
                  <c:v>1.2952916168110009</c:v>
                </c:pt>
                <c:pt idx="17">
                  <c:v>1.0858184232556476</c:v>
                </c:pt>
                <c:pt idx="18">
                  <c:v>1.2816300781422123</c:v>
                </c:pt>
                <c:pt idx="19">
                  <c:v>1.4047792745332039</c:v>
                </c:pt>
                <c:pt idx="20">
                  <c:v>1.7463567995728768</c:v>
                </c:pt>
                <c:pt idx="21">
                  <c:v>2.542651972326206</c:v>
                </c:pt>
                <c:pt idx="22">
                  <c:v>2.2464135012732283</c:v>
                </c:pt>
                <c:pt idx="23">
                  <c:v>2.4071431559382894</c:v>
                </c:pt>
                <c:pt idx="24">
                  <c:v>2.3136148984198646</c:v>
                </c:pt>
                <c:pt idx="25">
                  <c:v>2.4490435374149659</c:v>
                </c:pt>
                <c:pt idx="26">
                  <c:v>2.9111792560242322</c:v>
                </c:pt>
              </c:numCache>
            </c:numRef>
          </c:val>
          <c:smooth val="0"/>
          <c:extLst>
            <c:ext xmlns:c16="http://schemas.microsoft.com/office/drawing/2014/chart" uri="{C3380CC4-5D6E-409C-BE32-E72D297353CC}">
              <c16:uniqueId val="{00000000-934E-4034-A741-5AAA7806A323}"/>
            </c:ext>
          </c:extLst>
        </c:ser>
        <c:ser>
          <c:idx val="1"/>
          <c:order val="1"/>
          <c:tx>
            <c:strRef>
              <c:f>'PE and NL'!$BB$18</c:f>
              <c:strCache>
                <c:ptCount val="1"/>
                <c:pt idx="0">
                  <c:v>PE Net Debt/Own Source Revenue</c:v>
                </c:pt>
              </c:strCache>
            </c:strRef>
          </c:tx>
          <c:spPr>
            <a:ln>
              <a:solidFill>
                <a:srgbClr val="0070C0"/>
              </a:solidFill>
            </a:ln>
          </c:spPr>
          <c:marker>
            <c:symbol val="none"/>
          </c:marker>
          <c:dLbls>
            <c:dLbl>
              <c:idx val="26"/>
              <c:layout>
                <c:manualLayout>
                  <c:x val="0"/>
                  <c:y val="6.5876152832674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4E-4A3D-BE72-A62625922902}"/>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NL'!$AZ$23:$AZ$49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NL'!$BB$23:$BB$49</c:f>
              <c:numCache>
                <c:formatCode>0.0%</c:formatCode>
                <c:ptCount val="27"/>
                <c:pt idx="0">
                  <c:v>2.0625</c:v>
                </c:pt>
                <c:pt idx="1">
                  <c:v>2.0498960498960499</c:v>
                </c:pt>
                <c:pt idx="2">
                  <c:v>1.9290586630286493</c:v>
                </c:pt>
                <c:pt idx="3">
                  <c:v>2.0102864058087944</c:v>
                </c:pt>
                <c:pt idx="4">
                  <c:v>1.9733114166168559</c:v>
                </c:pt>
                <c:pt idx="5">
                  <c:v>1.8709051688709726</c:v>
                </c:pt>
                <c:pt idx="6">
                  <c:v>1.8232219230159987</c:v>
                </c:pt>
                <c:pt idx="7">
                  <c:v>1.8371636546359915</c:v>
                </c:pt>
                <c:pt idx="8">
                  <c:v>1.877278556124603</c:v>
                </c:pt>
                <c:pt idx="9">
                  <c:v>2.0687644805900987</c:v>
                </c:pt>
                <c:pt idx="10">
                  <c:v>1.9766393558391204</c:v>
                </c:pt>
                <c:pt idx="11">
                  <c:v>1.8231838593454091</c:v>
                </c:pt>
                <c:pt idx="12">
                  <c:v>1.7354571809467383</c:v>
                </c:pt>
                <c:pt idx="13">
                  <c:v>1.7171446781389419</c:v>
                </c:pt>
                <c:pt idx="14">
                  <c:v>1.7010686721949311</c:v>
                </c:pt>
                <c:pt idx="15">
                  <c:v>1.8212743403617926</c:v>
                </c:pt>
                <c:pt idx="16">
                  <c:v>1.9186636606966427</c:v>
                </c:pt>
                <c:pt idx="17">
                  <c:v>1.9950115849170236</c:v>
                </c:pt>
                <c:pt idx="18">
                  <c:v>2.0362441970748271</c:v>
                </c:pt>
                <c:pt idx="19">
                  <c:v>2.0182762778586554</c:v>
                </c:pt>
                <c:pt idx="20">
                  <c:v>2.016928072702254</c:v>
                </c:pt>
                <c:pt idx="21">
                  <c:v>1.9478884038635229</c:v>
                </c:pt>
                <c:pt idx="22">
                  <c:v>1.9027167575873589</c:v>
                </c:pt>
                <c:pt idx="23">
                  <c:v>1.6783077033443408</c:v>
                </c:pt>
                <c:pt idx="24">
                  <c:v>1.6269110502714041</c:v>
                </c:pt>
                <c:pt idx="25">
                  <c:v>1.6597615708453968</c:v>
                </c:pt>
                <c:pt idx="26">
                  <c:v>1.9415104612273468</c:v>
                </c:pt>
              </c:numCache>
            </c:numRef>
          </c:val>
          <c:smooth val="0"/>
          <c:extLst>
            <c:ext xmlns:c16="http://schemas.microsoft.com/office/drawing/2014/chart" uri="{C3380CC4-5D6E-409C-BE32-E72D297353CC}">
              <c16:uniqueId val="{00000001-934E-4034-A741-5AAA7806A323}"/>
            </c:ext>
          </c:extLst>
        </c:ser>
        <c:dLbls>
          <c:showLegendKey val="0"/>
          <c:showVal val="0"/>
          <c:showCatName val="0"/>
          <c:showSerName val="0"/>
          <c:showPercent val="0"/>
          <c:showBubbleSize val="0"/>
        </c:dLbls>
        <c:smooth val="0"/>
        <c:axId val="133490176"/>
        <c:axId val="133491712"/>
      </c:lineChart>
      <c:catAx>
        <c:axId val="13349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491712"/>
        <c:crosses val="autoZero"/>
        <c:auto val="1"/>
        <c:lblAlgn val="ctr"/>
        <c:lblOffset val="100"/>
        <c:noMultiLvlLbl val="0"/>
      </c:catAx>
      <c:valAx>
        <c:axId val="133491712"/>
        <c:scaling>
          <c:orientation val="minMax"/>
        </c:scaling>
        <c:delete val="0"/>
        <c:axPos val="l"/>
        <c:majorGridlines/>
        <c:title>
          <c:tx>
            <c:rich>
              <a:bodyPr rot="-5400000" vert="horz"/>
              <a:lstStyle/>
              <a:p>
                <a:pPr>
                  <a:defRPr/>
                </a:pPr>
                <a:r>
                  <a:rPr lang="en-US"/>
                  <a:t>Net Debt as a Percent of Own Source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3490176"/>
        <c:crosses val="autoZero"/>
        <c:crossBetween val="between"/>
      </c:valAx>
    </c:plotArea>
    <c:legend>
      <c:legendPos val="b"/>
      <c:layout>
        <c:manualLayout>
          <c:xMode val="edge"/>
          <c:yMode val="edge"/>
          <c:x val="0.13138214532687023"/>
          <c:y val="0.79433672569584945"/>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Expenditure: A Comparison of NL to PE</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'PE and NL'!$BE$18</c:f>
              <c:strCache>
                <c:ptCount val="1"/>
                <c:pt idx="0">
                  <c:v>NL Debt Cost/Total Expenditure</c:v>
                </c:pt>
              </c:strCache>
            </c:strRef>
          </c:tx>
          <c:spPr>
            <a:ln>
              <a:solidFill>
                <a:srgbClr val="FF0000"/>
              </a:solidFill>
            </a:ln>
          </c:spPr>
          <c:marker>
            <c:symbol val="none"/>
          </c:marker>
          <c:dLbls>
            <c:dLbl>
              <c:idx val="26"/>
              <c:layout>
                <c:manualLayout>
                  <c:x val="0"/>
                  <c:y val="-6.148440931049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12-4AEF-BCF1-C50FE7146DFA}"/>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NL'!$BE$23:$BE$49</c:f>
              <c:numCache>
                <c:formatCode>0.0%</c:formatCode>
                <c:ptCount val="27"/>
                <c:pt idx="0">
                  <c:v>0.24828003905912019</c:v>
                </c:pt>
                <c:pt idx="1">
                  <c:v>0.208785473407992</c:v>
                </c:pt>
                <c:pt idx="2">
                  <c:v>0.20937105083589655</c:v>
                </c:pt>
                <c:pt idx="3">
                  <c:v>0.21644441152640662</c:v>
                </c:pt>
                <c:pt idx="4">
                  <c:v>0.24346128860105243</c:v>
                </c:pt>
                <c:pt idx="5">
                  <c:v>0.21188365337277001</c:v>
                </c:pt>
                <c:pt idx="6">
                  <c:v>0.21714106134350178</c:v>
                </c:pt>
                <c:pt idx="7">
                  <c:v>0.20865524533909222</c:v>
                </c:pt>
                <c:pt idx="8">
                  <c:v>0.2063513910859629</c:v>
                </c:pt>
                <c:pt idx="9">
                  <c:v>0.19122223341359301</c:v>
                </c:pt>
                <c:pt idx="10">
                  <c:v>0.1891064819786826</c:v>
                </c:pt>
                <c:pt idx="11">
                  <c:v>0.17679329747030884</c:v>
                </c:pt>
                <c:pt idx="12">
                  <c:v>0.14475168159377508</c:v>
                </c:pt>
                <c:pt idx="13">
                  <c:v>0.13134179266980267</c:v>
                </c:pt>
                <c:pt idx="14">
                  <c:v>0.11855635884137718</c:v>
                </c:pt>
                <c:pt idx="15">
                  <c:v>0.12148834965378254</c:v>
                </c:pt>
                <c:pt idx="16">
                  <c:v>0.11096737758640804</c:v>
                </c:pt>
                <c:pt idx="17">
                  <c:v>0.10072239940869887</c:v>
                </c:pt>
                <c:pt idx="18">
                  <c:v>0.10126344747197526</c:v>
                </c:pt>
                <c:pt idx="19">
                  <c:v>0.10805139486993399</c:v>
                </c:pt>
                <c:pt idx="20">
                  <c:v>9.6997093864138878E-2</c:v>
                </c:pt>
                <c:pt idx="21">
                  <c:v>0.1102378600877357</c:v>
                </c:pt>
                <c:pt idx="22">
                  <c:v>0.11510158295682589</c:v>
                </c:pt>
                <c:pt idx="23">
                  <c:v>0.12181403863680342</c:v>
                </c:pt>
                <c:pt idx="24">
                  <c:v>0.12408401957274139</c:v>
                </c:pt>
                <c:pt idx="25">
                  <c:v>0.12350899759677168</c:v>
                </c:pt>
                <c:pt idx="26">
                  <c:v>0.11967197246527828</c:v>
                </c:pt>
              </c:numCache>
            </c:numRef>
          </c:val>
          <c:smooth val="0"/>
          <c:extLst>
            <c:ext xmlns:c16="http://schemas.microsoft.com/office/drawing/2014/chart" uri="{C3380CC4-5D6E-409C-BE32-E72D297353CC}">
              <c16:uniqueId val="{00000000-052A-47F6-B8FF-EE50ED18CFE5}"/>
            </c:ext>
          </c:extLst>
        </c:ser>
        <c:ser>
          <c:idx val="1"/>
          <c:order val="1"/>
          <c:tx>
            <c:strRef>
              <c:f>'PE and NL'!$BF$18</c:f>
              <c:strCache>
                <c:ptCount val="1"/>
                <c:pt idx="0">
                  <c:v>PE Debt Cost/Total Expenditure</c:v>
                </c:pt>
              </c:strCache>
            </c:strRef>
          </c:tx>
          <c:spPr>
            <a:ln>
              <a:solidFill>
                <a:srgbClr val="0070C0"/>
              </a:solidFill>
            </a:ln>
          </c:spPr>
          <c:marker>
            <c:symbol val="none"/>
          </c:marker>
          <c:dLbls>
            <c:dLbl>
              <c:idx val="26"/>
              <c:layout>
                <c:manualLayout>
                  <c:x val="0"/>
                  <c:y val="2.6350461133069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12-4AEF-BCF1-C50FE7146DFA}"/>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NL'!$BD$23:$BD$49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NL'!$BF$23:$BF$49</c:f>
              <c:numCache>
                <c:formatCode>0.0%</c:formatCode>
                <c:ptCount val="27"/>
                <c:pt idx="0">
                  <c:v>0.14250913520097441</c:v>
                </c:pt>
                <c:pt idx="1">
                  <c:v>0.15209125475285171</c:v>
                </c:pt>
                <c:pt idx="2">
                  <c:v>0.14588990372747468</c:v>
                </c:pt>
                <c:pt idx="3">
                  <c:v>0.12723880597014925</c:v>
                </c:pt>
                <c:pt idx="4">
                  <c:v>0.11895255988727101</c:v>
                </c:pt>
                <c:pt idx="5">
                  <c:v>0.1130577613473354</c:v>
                </c:pt>
                <c:pt idx="6">
                  <c:v>0.11186407242825698</c:v>
                </c:pt>
                <c:pt idx="7">
                  <c:v>0.10756355407914181</c:v>
                </c:pt>
                <c:pt idx="8">
                  <c:v>0.10330185086449843</c:v>
                </c:pt>
                <c:pt idx="9">
                  <c:v>9.7270577100692743E-2</c:v>
                </c:pt>
                <c:pt idx="10">
                  <c:v>9.2392553435991717E-2</c:v>
                </c:pt>
                <c:pt idx="11">
                  <c:v>9.4221019574572906E-2</c:v>
                </c:pt>
                <c:pt idx="12">
                  <c:v>9.9695516618958202E-2</c:v>
                </c:pt>
                <c:pt idx="13">
                  <c:v>9.0997730031393845E-2</c:v>
                </c:pt>
                <c:pt idx="14">
                  <c:v>7.6407274509362119E-2</c:v>
                </c:pt>
                <c:pt idx="15">
                  <c:v>6.5802922016317753E-2</c:v>
                </c:pt>
                <c:pt idx="16">
                  <c:v>6.7501631132730014E-2</c:v>
                </c:pt>
                <c:pt idx="17">
                  <c:v>6.3759931355618818E-2</c:v>
                </c:pt>
                <c:pt idx="18">
                  <c:v>6.9307308578806279E-2</c:v>
                </c:pt>
                <c:pt idx="19">
                  <c:v>6.6917341261003696E-2</c:v>
                </c:pt>
                <c:pt idx="20">
                  <c:v>7.4708382830726075E-2</c:v>
                </c:pt>
                <c:pt idx="21">
                  <c:v>7.3239560628106298E-2</c:v>
                </c:pt>
                <c:pt idx="22">
                  <c:v>6.8236647980038589E-2</c:v>
                </c:pt>
                <c:pt idx="23">
                  <c:v>6.5633995027489969E-2</c:v>
                </c:pt>
                <c:pt idx="24">
                  <c:v>6.2299549883761185E-2</c:v>
                </c:pt>
                <c:pt idx="25">
                  <c:v>5.8412061932134253E-2</c:v>
                </c:pt>
                <c:pt idx="26">
                  <c:v>5.191434133679429E-2</c:v>
                </c:pt>
              </c:numCache>
            </c:numRef>
          </c:val>
          <c:smooth val="0"/>
          <c:extLst>
            <c:ext xmlns:c16="http://schemas.microsoft.com/office/drawing/2014/chart" uri="{C3380CC4-5D6E-409C-BE32-E72D297353CC}">
              <c16:uniqueId val="{00000001-052A-47F6-B8FF-EE50ED18CFE5}"/>
            </c:ext>
          </c:extLst>
        </c:ser>
        <c:dLbls>
          <c:showLegendKey val="0"/>
          <c:showVal val="0"/>
          <c:showCatName val="0"/>
          <c:showSerName val="0"/>
          <c:showPercent val="0"/>
          <c:showBubbleSize val="0"/>
        </c:dLbls>
        <c:smooth val="0"/>
        <c:axId val="134152192"/>
        <c:axId val="134153728"/>
      </c:lineChart>
      <c:catAx>
        <c:axId val="13415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153728"/>
        <c:crosses val="autoZero"/>
        <c:auto val="1"/>
        <c:lblAlgn val="ctr"/>
        <c:lblOffset val="100"/>
        <c:noMultiLvlLbl val="0"/>
      </c:catAx>
      <c:valAx>
        <c:axId val="134153728"/>
        <c:scaling>
          <c:orientation val="minMax"/>
        </c:scaling>
        <c:delete val="0"/>
        <c:axPos val="l"/>
        <c:majorGridlines/>
        <c:title>
          <c:tx>
            <c:rich>
              <a:bodyPr rot="-5400000" vert="horz"/>
              <a:lstStyle/>
              <a:p>
                <a:pPr>
                  <a:defRPr/>
                </a:pPr>
                <a:r>
                  <a:rPr lang="en-US"/>
                  <a:t>Debt as a Percent of Total Expenditure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52192"/>
        <c:crosses val="autoZero"/>
        <c:crossBetween val="between"/>
      </c:valAx>
    </c:plotArea>
    <c:legend>
      <c:legendPos val="b"/>
      <c:layout>
        <c:manualLayout>
          <c:xMode val="edge"/>
          <c:yMode val="edge"/>
          <c:x val="0.13138210848643919"/>
          <c:y val="0.79872846921802754"/>
          <c:w val="0.84001334208223977"/>
          <c:h val="0.11136112926595639"/>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Debt Cost as a Percent of Total Revenue: A Comparison of NL to PE</a:t>
            </a:r>
          </a:p>
        </c:rich>
      </c:tx>
      <c:overlay val="0"/>
    </c:title>
    <c:autoTitleDeleted val="0"/>
    <c:plotArea>
      <c:layout>
        <c:manualLayout>
          <c:layoutTarget val="inner"/>
          <c:xMode val="edge"/>
          <c:yMode val="edge"/>
          <c:x val="0.1404750656167979"/>
          <c:y val="0.2011111111111111"/>
          <c:w val="0.82896937882764654"/>
          <c:h val="0.44807193117366517"/>
        </c:manualLayout>
      </c:layout>
      <c:lineChart>
        <c:grouping val="standard"/>
        <c:varyColors val="0"/>
        <c:ser>
          <c:idx val="0"/>
          <c:order val="0"/>
          <c:tx>
            <c:strRef>
              <c:f>'PE and NL'!$BI$18</c:f>
              <c:strCache>
                <c:ptCount val="1"/>
                <c:pt idx="0">
                  <c:v>NL Debt Cost/Total Revenue</c:v>
                </c:pt>
              </c:strCache>
            </c:strRef>
          </c:tx>
          <c:spPr>
            <a:ln>
              <a:solidFill>
                <a:srgbClr val="FF0000"/>
              </a:solidFill>
            </a:ln>
          </c:spPr>
          <c:marker>
            <c:symbol val="none"/>
          </c:marker>
          <c:dLbls>
            <c:dLbl>
              <c:idx val="26"/>
              <c:layout>
                <c:manualLayout>
                  <c:x val="0"/>
                  <c:y val="-7.0453544693967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0-4866-BC83-536136EFB01B}"/>
                </c:ext>
              </c:extLst>
            </c:dLbl>
            <c:spPr>
              <a:noFill/>
              <a:ln>
                <a:noFill/>
              </a:ln>
              <a:effectLst/>
            </c:spPr>
            <c:txPr>
              <a:bodyPr wrap="square" lIns="38100" tIns="19050" rIns="38100" bIns="19050" anchor="ctr">
                <a:spAutoFit/>
              </a:bodyPr>
              <a:lstStyle/>
              <a:p>
                <a:pPr>
                  <a:defRPr b="1" i="0" baseline="0">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NL'!$BI$23:$BI$49</c:f>
              <c:numCache>
                <c:formatCode>0.0%</c:formatCode>
                <c:ptCount val="27"/>
                <c:pt idx="0">
                  <c:v>0.27357047150612895</c:v>
                </c:pt>
                <c:pt idx="1">
                  <c:v>0.21937968794657831</c:v>
                </c:pt>
                <c:pt idx="2">
                  <c:v>0.21527304615539911</c:v>
                </c:pt>
                <c:pt idx="3">
                  <c:v>0.20949395139317759</c:v>
                </c:pt>
                <c:pt idx="4">
                  <c:v>0.25498924622352676</c:v>
                </c:pt>
                <c:pt idx="5">
                  <c:v>0.22649922173809003</c:v>
                </c:pt>
                <c:pt idx="6">
                  <c:v>0.23597206342277632</c:v>
                </c:pt>
                <c:pt idx="7">
                  <c:v>0.23277779013416566</c:v>
                </c:pt>
                <c:pt idx="8">
                  <c:v>0.23878242417590459</c:v>
                </c:pt>
                <c:pt idx="9">
                  <c:v>0.23262718512595151</c:v>
                </c:pt>
                <c:pt idx="10">
                  <c:v>0.20972554278185615</c:v>
                </c:pt>
                <c:pt idx="11">
                  <c:v>0.17045162456251256</c:v>
                </c:pt>
                <c:pt idx="12">
                  <c:v>0.14071194381766461</c:v>
                </c:pt>
                <c:pt idx="13">
                  <c:v>0.10521152795866068</c:v>
                </c:pt>
                <c:pt idx="14">
                  <c:v>8.6274602028438258E-2</c:v>
                </c:pt>
                <c:pt idx="15">
                  <c:v>0.12203070999282149</c:v>
                </c:pt>
                <c:pt idx="16">
                  <c:v>0.10287207030013827</c:v>
                </c:pt>
                <c:pt idx="17">
                  <c:v>8.9587379995978128E-2</c:v>
                </c:pt>
                <c:pt idx="18">
                  <c:v>0.10389470751621513</c:v>
                </c:pt>
                <c:pt idx="19">
                  <c:v>0.11365878897443624</c:v>
                </c:pt>
                <c:pt idx="20">
                  <c:v>0.11109449529606276</c:v>
                </c:pt>
                <c:pt idx="21">
                  <c:v>0.15092464558807661</c:v>
                </c:pt>
                <c:pt idx="22">
                  <c:v>0.13356031647605318</c:v>
                </c:pt>
                <c:pt idx="23">
                  <c:v>0.13705303946556008</c:v>
                </c:pt>
                <c:pt idx="24">
                  <c:v>0.1328350581321068</c:v>
                </c:pt>
                <c:pt idx="25">
                  <c:v>0.1091098671131108</c:v>
                </c:pt>
                <c:pt idx="26">
                  <c:v>0.15052663013800854</c:v>
                </c:pt>
              </c:numCache>
            </c:numRef>
          </c:val>
          <c:smooth val="0"/>
          <c:extLst>
            <c:ext xmlns:c16="http://schemas.microsoft.com/office/drawing/2014/chart" uri="{C3380CC4-5D6E-409C-BE32-E72D297353CC}">
              <c16:uniqueId val="{00000000-8E39-4A21-8BC7-98BD108D19CB}"/>
            </c:ext>
          </c:extLst>
        </c:ser>
        <c:ser>
          <c:idx val="1"/>
          <c:order val="1"/>
          <c:tx>
            <c:strRef>
              <c:f>'PE and NL'!$BJ$18</c:f>
              <c:strCache>
                <c:ptCount val="1"/>
                <c:pt idx="0">
                  <c:v>PE Debt Cost/Total Revenue</c:v>
                </c:pt>
              </c:strCache>
            </c:strRef>
          </c:tx>
          <c:spPr>
            <a:ln>
              <a:solidFill>
                <a:srgbClr val="0070C0"/>
              </a:solidFill>
            </a:ln>
          </c:spPr>
          <c:marker>
            <c:symbol val="none"/>
          </c:marker>
          <c:dLbls>
            <c:dLbl>
              <c:idx val="26"/>
              <c:layout>
                <c:manualLayout>
                  <c:x val="0"/>
                  <c:y val="3.522677234698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70-4866-BC83-536136EFB01B}"/>
                </c:ext>
              </c:extLst>
            </c:dLbl>
            <c:spPr>
              <a:noFill/>
              <a:ln>
                <a:noFill/>
              </a:ln>
              <a:effectLst/>
            </c:spPr>
            <c:txPr>
              <a:bodyPr wrap="square" lIns="38100" tIns="19050" rIns="38100" bIns="19050" anchor="ctr">
                <a:spAutoFit/>
              </a:bodyPr>
              <a:lstStyle/>
              <a:p>
                <a:pPr>
                  <a:defRPr b="1" i="0" baseline="0">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'PE and NL'!$BH$23:$BH$49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 </c:v>
                </c:pt>
                <c:pt idx="22">
                  <c:v>2016-17 </c:v>
                </c:pt>
                <c:pt idx="23">
                  <c:v>2017-18</c:v>
                </c:pt>
                <c:pt idx="24">
                  <c:v>2018-19</c:v>
                </c:pt>
                <c:pt idx="25">
                  <c:v>2019-20</c:v>
                </c:pt>
                <c:pt idx="26">
                  <c:v>2020-21</c:v>
                </c:pt>
              </c:strCache>
            </c:strRef>
          </c:cat>
          <c:val>
            <c:numRef>
              <c:f>'PE and NL'!$BJ$23:$BJ$49</c:f>
              <c:numCache>
                <c:formatCode>0.0%</c:formatCode>
                <c:ptCount val="27"/>
                <c:pt idx="0">
                  <c:v>0.14408866995073891</c:v>
                </c:pt>
                <c:pt idx="1">
                  <c:v>0.15209125475285171</c:v>
                </c:pt>
                <c:pt idx="2">
                  <c:v>0.14773153355830521</c:v>
                </c:pt>
                <c:pt idx="3">
                  <c:v>0.12985529322162986</c:v>
                </c:pt>
                <c:pt idx="4">
                  <c:v>0.11891067026646319</c:v>
                </c:pt>
                <c:pt idx="5">
                  <c:v>0.11406056499936135</c:v>
                </c:pt>
                <c:pt idx="6">
                  <c:v>0.11321740099007299</c:v>
                </c:pt>
                <c:pt idx="7">
                  <c:v>0.10848661262689964</c:v>
                </c:pt>
                <c:pt idx="8">
                  <c:v>0.10635334175974412</c:v>
                </c:pt>
                <c:pt idx="9">
                  <c:v>0.10424101089549856</c:v>
                </c:pt>
                <c:pt idx="10">
                  <c:v>9.4004420596359425E-2</c:v>
                </c:pt>
                <c:pt idx="11">
                  <c:v>9.4166417368263602E-2</c:v>
                </c:pt>
                <c:pt idx="12">
                  <c:v>9.7757992570795649E-2</c:v>
                </c:pt>
                <c:pt idx="13">
                  <c:v>9.1292997542997537E-2</c:v>
                </c:pt>
                <c:pt idx="14">
                  <c:v>7.8093705537799665E-2</c:v>
                </c:pt>
                <c:pt idx="15">
                  <c:v>6.9052233357669079E-2</c:v>
                </c:pt>
                <c:pt idx="16">
                  <c:v>7.0297507930498812E-2</c:v>
                </c:pt>
                <c:pt idx="17">
                  <c:v>6.7138632956949038E-2</c:v>
                </c:pt>
                <c:pt idx="18">
                  <c:v>7.2772276917740075E-2</c:v>
                </c:pt>
                <c:pt idx="19">
                  <c:v>6.8731758005199081E-2</c:v>
                </c:pt>
                <c:pt idx="20">
                  <c:v>7.5585695742306044E-2</c:v>
                </c:pt>
                <c:pt idx="21">
                  <c:v>7.3784888557332173E-2</c:v>
                </c:pt>
                <c:pt idx="22">
                  <c:v>6.8285929027696965E-2</c:v>
                </c:pt>
                <c:pt idx="23">
                  <c:v>6.3171562077737761E-2</c:v>
                </c:pt>
                <c:pt idx="24">
                  <c:v>6.0591497245141297E-2</c:v>
                </c:pt>
                <c:pt idx="25">
                  <c:v>5.8512421639192014E-2</c:v>
                </c:pt>
                <c:pt idx="26">
                  <c:v>5.5824501722709231E-2</c:v>
                </c:pt>
              </c:numCache>
            </c:numRef>
          </c:val>
          <c:smooth val="0"/>
          <c:extLst>
            <c:ext xmlns:c16="http://schemas.microsoft.com/office/drawing/2014/chart" uri="{C3380CC4-5D6E-409C-BE32-E72D297353CC}">
              <c16:uniqueId val="{00000001-8E39-4A21-8BC7-98BD108D19CB}"/>
            </c:ext>
          </c:extLst>
        </c:ser>
        <c:dLbls>
          <c:showLegendKey val="0"/>
          <c:showVal val="0"/>
          <c:showCatName val="0"/>
          <c:showSerName val="0"/>
          <c:showPercent val="0"/>
          <c:showBubbleSize val="0"/>
        </c:dLbls>
        <c:smooth val="0"/>
        <c:axId val="134187264"/>
        <c:axId val="134275072"/>
      </c:lineChart>
      <c:catAx>
        <c:axId val="134187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4275072"/>
        <c:crosses val="autoZero"/>
        <c:auto val="1"/>
        <c:lblAlgn val="ctr"/>
        <c:lblOffset val="100"/>
        <c:noMultiLvlLbl val="0"/>
      </c:catAx>
      <c:valAx>
        <c:axId val="134275072"/>
        <c:scaling>
          <c:orientation val="minMax"/>
        </c:scaling>
        <c:delete val="0"/>
        <c:axPos val="l"/>
        <c:majorGridlines/>
        <c:title>
          <c:tx>
            <c:rich>
              <a:bodyPr rot="-5400000" vert="horz"/>
              <a:lstStyle/>
              <a:p>
                <a:pPr>
                  <a:defRPr/>
                </a:pPr>
                <a:r>
                  <a:rPr lang="en-US"/>
                  <a:t>Debt as a Percent of Total Revenue</a:t>
                </a:r>
              </a:p>
            </c:rich>
          </c:tx>
          <c:layout>
            <c:manualLayout>
              <c:xMode val="edge"/>
              <c:yMode val="edge"/>
              <c:x val="3.0555555555555555E-2"/>
              <c:y val="0.16901587439121693"/>
            </c:manualLayout>
          </c:layout>
          <c:overlay val="0"/>
        </c:title>
        <c:numFmt formatCode="0%" sourceLinked="0"/>
        <c:majorTickMark val="out"/>
        <c:minorTickMark val="none"/>
        <c:tickLblPos val="nextTo"/>
        <c:crossAx val="134187264"/>
        <c:crosses val="autoZero"/>
        <c:crossBetween val="between"/>
      </c:valAx>
    </c:plotArea>
    <c:legend>
      <c:legendPos val="b"/>
      <c:layout>
        <c:manualLayout>
          <c:xMode val="edge"/>
          <c:yMode val="edge"/>
          <c:x val="0.13138210848643919"/>
          <c:y val="0.80309725154897249"/>
          <c:w val="0.84001334208223977"/>
          <c:h val="7.1835501305115401E-2"/>
        </c:manualLayout>
      </c:layout>
      <c:overlay val="0"/>
    </c:legend>
    <c:plotVisOnly val="1"/>
    <c:dispBlanksAs val="gap"/>
    <c:showDLblsOverMax val="0"/>
  </c:chart>
  <c:txPr>
    <a:bodyPr/>
    <a:lstStyle/>
    <a:p>
      <a:pPr>
        <a:defRPr sz="800" baseline="0"/>
      </a:pPr>
      <a:endParaRPr lang="en-US"/>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110.xml.rels><?xml version="1.0" encoding="UTF-8" standalone="yes"?>
<Relationships xmlns="http://schemas.openxmlformats.org/package/2006/relationships"><Relationship Id="rId8" Type="http://schemas.openxmlformats.org/officeDocument/2006/relationships/chart" Target="../charts/chart112.xml"/><Relationship Id="rId13" Type="http://schemas.openxmlformats.org/officeDocument/2006/relationships/chart" Target="../charts/chart117.xml"/><Relationship Id="rId3" Type="http://schemas.openxmlformats.org/officeDocument/2006/relationships/chart" Target="../charts/chart107.xml"/><Relationship Id="rId7" Type="http://schemas.openxmlformats.org/officeDocument/2006/relationships/chart" Target="../charts/chart111.xml"/><Relationship Id="rId12" Type="http://schemas.openxmlformats.org/officeDocument/2006/relationships/chart" Target="../charts/chart116.xml"/><Relationship Id="rId2" Type="http://schemas.openxmlformats.org/officeDocument/2006/relationships/chart" Target="../charts/chart106.xml"/><Relationship Id="rId16" Type="http://schemas.openxmlformats.org/officeDocument/2006/relationships/chart" Target="../charts/chart120.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5" Type="http://schemas.openxmlformats.org/officeDocument/2006/relationships/chart" Target="../charts/chart109.xml"/><Relationship Id="rId15" Type="http://schemas.openxmlformats.org/officeDocument/2006/relationships/chart" Target="../charts/chart11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 Id="rId14" Type="http://schemas.openxmlformats.org/officeDocument/2006/relationships/chart" Target="../charts/chart118.xml"/></Relationships>
</file>

<file path=xl/drawings/_rels/drawing12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6" Type="http://schemas.openxmlformats.org/officeDocument/2006/relationships/chart" Target="../charts/chart136.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_rels/drawing144.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161.xml.rels><?xml version="1.0" encoding="UTF-8" standalone="yes"?>
<Relationships xmlns="http://schemas.openxmlformats.org/package/2006/relationships"><Relationship Id="rId8" Type="http://schemas.openxmlformats.org/officeDocument/2006/relationships/chart" Target="../charts/chart160.xml"/><Relationship Id="rId13" Type="http://schemas.openxmlformats.org/officeDocument/2006/relationships/chart" Target="../charts/chart165.xml"/><Relationship Id="rId3" Type="http://schemas.openxmlformats.org/officeDocument/2006/relationships/chart" Target="../charts/chart155.xml"/><Relationship Id="rId7" Type="http://schemas.openxmlformats.org/officeDocument/2006/relationships/chart" Target="../charts/chart159.xml"/><Relationship Id="rId12" Type="http://schemas.openxmlformats.org/officeDocument/2006/relationships/chart" Target="../charts/chart164.xml"/><Relationship Id="rId2" Type="http://schemas.openxmlformats.org/officeDocument/2006/relationships/chart" Target="../charts/chart154.xml"/><Relationship Id="rId16" Type="http://schemas.openxmlformats.org/officeDocument/2006/relationships/chart" Target="../charts/chart168.xml"/><Relationship Id="rId1" Type="http://schemas.openxmlformats.org/officeDocument/2006/relationships/chart" Target="../charts/chart153.xml"/><Relationship Id="rId6" Type="http://schemas.openxmlformats.org/officeDocument/2006/relationships/chart" Target="../charts/chart158.xml"/><Relationship Id="rId11" Type="http://schemas.openxmlformats.org/officeDocument/2006/relationships/chart" Target="../charts/chart163.xml"/><Relationship Id="rId5" Type="http://schemas.openxmlformats.org/officeDocument/2006/relationships/chart" Target="../charts/chart157.xml"/><Relationship Id="rId15" Type="http://schemas.openxmlformats.org/officeDocument/2006/relationships/chart" Target="../charts/chart167.xml"/><Relationship Id="rId10" Type="http://schemas.openxmlformats.org/officeDocument/2006/relationships/chart" Target="../charts/chart162.xml"/><Relationship Id="rId4" Type="http://schemas.openxmlformats.org/officeDocument/2006/relationships/chart" Target="../charts/chart156.xml"/><Relationship Id="rId9" Type="http://schemas.openxmlformats.org/officeDocument/2006/relationships/chart" Target="../charts/chart161.xml"/><Relationship Id="rId14" Type="http://schemas.openxmlformats.org/officeDocument/2006/relationships/chart" Target="../charts/chart166.xml"/></Relationships>
</file>

<file path=xl/drawings/_rels/drawing178.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6" Type="http://schemas.openxmlformats.org/officeDocument/2006/relationships/chart" Target="../charts/chart184.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5" Type="http://schemas.openxmlformats.org/officeDocument/2006/relationships/chart" Target="../charts/chart18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s>
</file>

<file path=xl/drawings/_rels/drawing195.xml.rels><?xml version="1.0" encoding="UTF-8" standalone="yes"?>
<Relationships xmlns="http://schemas.openxmlformats.org/package/2006/relationships"><Relationship Id="rId8" Type="http://schemas.openxmlformats.org/officeDocument/2006/relationships/chart" Target="../charts/chart192.xml"/><Relationship Id="rId13" Type="http://schemas.openxmlformats.org/officeDocument/2006/relationships/chart" Target="../charts/chart197.xml"/><Relationship Id="rId3" Type="http://schemas.openxmlformats.org/officeDocument/2006/relationships/chart" Target="../charts/chart187.xml"/><Relationship Id="rId7" Type="http://schemas.openxmlformats.org/officeDocument/2006/relationships/chart" Target="../charts/chart191.xml"/><Relationship Id="rId12" Type="http://schemas.openxmlformats.org/officeDocument/2006/relationships/chart" Target="../charts/chart196.xml"/><Relationship Id="rId2" Type="http://schemas.openxmlformats.org/officeDocument/2006/relationships/chart" Target="../charts/chart186.xml"/><Relationship Id="rId16" Type="http://schemas.openxmlformats.org/officeDocument/2006/relationships/chart" Target="../charts/chart200.xml"/><Relationship Id="rId1" Type="http://schemas.openxmlformats.org/officeDocument/2006/relationships/chart" Target="../charts/chart185.xml"/><Relationship Id="rId6" Type="http://schemas.openxmlformats.org/officeDocument/2006/relationships/chart" Target="../charts/chart190.xml"/><Relationship Id="rId11" Type="http://schemas.openxmlformats.org/officeDocument/2006/relationships/chart" Target="../charts/chart195.xml"/><Relationship Id="rId5" Type="http://schemas.openxmlformats.org/officeDocument/2006/relationships/chart" Target="../charts/chart189.xml"/><Relationship Id="rId15" Type="http://schemas.openxmlformats.org/officeDocument/2006/relationships/chart" Target="../charts/chart199.xml"/><Relationship Id="rId10" Type="http://schemas.openxmlformats.org/officeDocument/2006/relationships/chart" Target="../charts/chart194.xml"/><Relationship Id="rId4" Type="http://schemas.openxmlformats.org/officeDocument/2006/relationships/chart" Target="../charts/chart188.xml"/><Relationship Id="rId9" Type="http://schemas.openxmlformats.org/officeDocument/2006/relationships/chart" Target="../charts/chart193.xml"/><Relationship Id="rId14" Type="http://schemas.openxmlformats.org/officeDocument/2006/relationships/chart" Target="../charts/chart198.xml"/></Relationships>
</file>

<file path=xl/drawings/_rels/drawing212.xml.rels><?xml version="1.0" encoding="UTF-8" standalone="yes"?>
<Relationships xmlns="http://schemas.openxmlformats.org/package/2006/relationships"><Relationship Id="rId8" Type="http://schemas.openxmlformats.org/officeDocument/2006/relationships/chart" Target="../charts/chart208.xml"/><Relationship Id="rId13" Type="http://schemas.openxmlformats.org/officeDocument/2006/relationships/chart" Target="../charts/chart213.xml"/><Relationship Id="rId3" Type="http://schemas.openxmlformats.org/officeDocument/2006/relationships/chart" Target="../charts/chart203.xml"/><Relationship Id="rId7" Type="http://schemas.openxmlformats.org/officeDocument/2006/relationships/chart" Target="../charts/chart207.xml"/><Relationship Id="rId12" Type="http://schemas.openxmlformats.org/officeDocument/2006/relationships/chart" Target="../charts/chart212.xml"/><Relationship Id="rId2" Type="http://schemas.openxmlformats.org/officeDocument/2006/relationships/chart" Target="../charts/chart202.xml"/><Relationship Id="rId16" Type="http://schemas.openxmlformats.org/officeDocument/2006/relationships/chart" Target="../charts/chart216.xml"/><Relationship Id="rId1" Type="http://schemas.openxmlformats.org/officeDocument/2006/relationships/chart" Target="../charts/chart201.xml"/><Relationship Id="rId6" Type="http://schemas.openxmlformats.org/officeDocument/2006/relationships/chart" Target="../charts/chart206.xml"/><Relationship Id="rId11" Type="http://schemas.openxmlformats.org/officeDocument/2006/relationships/chart" Target="../charts/chart211.xml"/><Relationship Id="rId5" Type="http://schemas.openxmlformats.org/officeDocument/2006/relationships/chart" Target="../charts/chart205.xml"/><Relationship Id="rId15" Type="http://schemas.openxmlformats.org/officeDocument/2006/relationships/chart" Target="../charts/chart215.xml"/><Relationship Id="rId10" Type="http://schemas.openxmlformats.org/officeDocument/2006/relationships/chart" Target="../charts/chart210.xml"/><Relationship Id="rId4" Type="http://schemas.openxmlformats.org/officeDocument/2006/relationships/chart" Target="../charts/chart204.xml"/><Relationship Id="rId9" Type="http://schemas.openxmlformats.org/officeDocument/2006/relationships/chart" Target="../charts/chart209.xml"/><Relationship Id="rId14" Type="http://schemas.openxmlformats.org/officeDocument/2006/relationships/chart" Target="../charts/chart21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24.xml"/><Relationship Id="rId13" Type="http://schemas.openxmlformats.org/officeDocument/2006/relationships/chart" Target="../charts/chart229.xml"/><Relationship Id="rId3" Type="http://schemas.openxmlformats.org/officeDocument/2006/relationships/chart" Target="../charts/chart219.xml"/><Relationship Id="rId7" Type="http://schemas.openxmlformats.org/officeDocument/2006/relationships/chart" Target="../charts/chart223.xml"/><Relationship Id="rId12" Type="http://schemas.openxmlformats.org/officeDocument/2006/relationships/chart" Target="../charts/chart228.xml"/><Relationship Id="rId2" Type="http://schemas.openxmlformats.org/officeDocument/2006/relationships/chart" Target="../charts/chart218.xml"/><Relationship Id="rId16" Type="http://schemas.openxmlformats.org/officeDocument/2006/relationships/chart" Target="../charts/chart232.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5" Type="http://schemas.openxmlformats.org/officeDocument/2006/relationships/chart" Target="../charts/chart221.xml"/><Relationship Id="rId15" Type="http://schemas.openxmlformats.org/officeDocument/2006/relationships/chart" Target="../charts/chart231.xml"/><Relationship Id="rId10" Type="http://schemas.openxmlformats.org/officeDocument/2006/relationships/chart" Target="../charts/chart226.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2" Type="http://schemas.openxmlformats.org/officeDocument/2006/relationships/chart" Target="../charts/chart42.xml"/><Relationship Id="rId16" Type="http://schemas.openxmlformats.org/officeDocument/2006/relationships/chart" Target="../charts/chart56.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2" Type="http://schemas.openxmlformats.org/officeDocument/2006/relationships/chart" Target="../charts/chart58.xml"/><Relationship Id="rId16" Type="http://schemas.openxmlformats.org/officeDocument/2006/relationships/chart" Target="../charts/chart72.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5" Type="http://schemas.openxmlformats.org/officeDocument/2006/relationships/chart" Target="../charts/chart7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76.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chart" Target="../charts/chart74.xml"/><Relationship Id="rId16" Type="http://schemas.openxmlformats.org/officeDocument/2006/relationships/chart" Target="../charts/chart88.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5" Type="http://schemas.openxmlformats.org/officeDocument/2006/relationships/chart" Target="../charts/chart8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 Id="rId14" Type="http://schemas.openxmlformats.org/officeDocument/2006/relationships/chart" Target="../charts/chart86.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3" Type="http://schemas.openxmlformats.org/officeDocument/2006/relationships/chart" Target="../charts/chart91.xml"/><Relationship Id="rId7" Type="http://schemas.openxmlformats.org/officeDocument/2006/relationships/chart" Target="../charts/chart95.xml"/><Relationship Id="rId12" Type="http://schemas.openxmlformats.org/officeDocument/2006/relationships/chart" Target="../charts/chart100.xml"/><Relationship Id="rId2" Type="http://schemas.openxmlformats.org/officeDocument/2006/relationships/chart" Target="../charts/chart90.xml"/><Relationship Id="rId16" Type="http://schemas.openxmlformats.org/officeDocument/2006/relationships/chart" Target="../charts/chart104.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5" Type="http://schemas.openxmlformats.org/officeDocument/2006/relationships/chart" Target="../charts/chart93.xml"/><Relationship Id="rId15" Type="http://schemas.openxmlformats.org/officeDocument/2006/relationships/chart" Target="../charts/chart103.xml"/><Relationship Id="rId10" Type="http://schemas.openxmlformats.org/officeDocument/2006/relationships/chart" Target="../charts/chart98.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s>
</file>

<file path=xl/drawings/drawing1.xml><?xml version="1.0" encoding="utf-8"?>
<xdr:wsDr xmlns:xdr="http://schemas.openxmlformats.org/drawingml/2006/spreadsheetDrawing" xmlns:a="http://schemas.openxmlformats.org/drawingml/2006/main">
  <xdr:twoCellAnchor>
    <xdr:from>
      <xdr:col>1</xdr:col>
      <xdr:colOff>57150</xdr:colOff>
      <xdr:row>20</xdr:row>
      <xdr:rowOff>47625</xdr:rowOff>
    </xdr:from>
    <xdr:to>
      <xdr:col>8</xdr:col>
      <xdr:colOff>361950</xdr:colOff>
      <xdr:row>34</xdr:row>
      <xdr:rowOff>123825</xdr:rowOff>
    </xdr:to>
    <xdr:graphicFrame macro="">
      <xdr:nvGraphicFramePr>
        <xdr:cNvPr id="22" name="Chart 21">
          <a:extLst>
            <a:ext uri="{FF2B5EF4-FFF2-40B4-BE49-F238E27FC236}">
              <a16:creationId xmlns:a16="http://schemas.microsoft.com/office/drawing/2014/main" id="{B6D8E01F-8214-4813-9325-B6048E9B3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36</xdr:row>
      <xdr:rowOff>0</xdr:rowOff>
    </xdr:from>
    <xdr:to>
      <xdr:col>8</xdr:col>
      <xdr:colOff>314325</xdr:colOff>
      <xdr:row>50</xdr:row>
      <xdr:rowOff>76200</xdr:rowOff>
    </xdr:to>
    <xdr:graphicFrame macro="">
      <xdr:nvGraphicFramePr>
        <xdr:cNvPr id="23" name="Chart 22">
          <a:extLst>
            <a:ext uri="{FF2B5EF4-FFF2-40B4-BE49-F238E27FC236}">
              <a16:creationId xmlns:a16="http://schemas.microsoft.com/office/drawing/2014/main" id="{1BED84E1-1BA2-49A6-9050-0AD10D1C5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53</xdr:row>
      <xdr:rowOff>0</xdr:rowOff>
    </xdr:from>
    <xdr:to>
      <xdr:col>8</xdr:col>
      <xdr:colOff>304800</xdr:colOff>
      <xdr:row>67</xdr:row>
      <xdr:rowOff>76200</xdr:rowOff>
    </xdr:to>
    <xdr:graphicFrame macro="">
      <xdr:nvGraphicFramePr>
        <xdr:cNvPr id="24" name="Chart 23">
          <a:extLst>
            <a:ext uri="{FF2B5EF4-FFF2-40B4-BE49-F238E27FC236}">
              <a16:creationId xmlns:a16="http://schemas.microsoft.com/office/drawing/2014/main" id="{D7379979-0DA5-4C53-AD92-A44C4B4EE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2381250</xdr:colOff>
      <xdr:row>69</xdr:row>
      <xdr:rowOff>171450</xdr:rowOff>
    </xdr:from>
    <xdr:to>
      <xdr:col>8</xdr:col>
      <xdr:colOff>238125</xdr:colOff>
      <xdr:row>84</xdr:row>
      <xdr:rowOff>57150</xdr:rowOff>
    </xdr:to>
    <xdr:graphicFrame macro="">
      <xdr:nvGraphicFramePr>
        <xdr:cNvPr id="25" name="Chart 24">
          <a:extLst>
            <a:ext uri="{FF2B5EF4-FFF2-40B4-BE49-F238E27FC236}">
              <a16:creationId xmlns:a16="http://schemas.microsoft.com/office/drawing/2014/main" id="{B5C81A38-0063-4001-A290-D712B1B56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76200</xdr:colOff>
      <xdr:row>19</xdr:row>
      <xdr:rowOff>152400</xdr:rowOff>
    </xdr:from>
    <xdr:to>
      <xdr:col>21</xdr:col>
      <xdr:colOff>381000</xdr:colOff>
      <xdr:row>34</xdr:row>
      <xdr:rowOff>38100</xdr:rowOff>
    </xdr:to>
    <xdr:graphicFrame macro="">
      <xdr:nvGraphicFramePr>
        <xdr:cNvPr id="26" name="Chart 25">
          <a:extLst>
            <a:ext uri="{FF2B5EF4-FFF2-40B4-BE49-F238E27FC236}">
              <a16:creationId xmlns:a16="http://schemas.microsoft.com/office/drawing/2014/main" id="{5AEAFF85-5ACE-4AC2-B6BF-76B378544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152400</xdr:colOff>
      <xdr:row>36</xdr:row>
      <xdr:rowOff>38100</xdr:rowOff>
    </xdr:from>
    <xdr:to>
      <xdr:col>21</xdr:col>
      <xdr:colOff>457200</xdr:colOff>
      <xdr:row>50</xdr:row>
      <xdr:rowOff>114300</xdr:rowOff>
    </xdr:to>
    <xdr:graphicFrame macro="">
      <xdr:nvGraphicFramePr>
        <xdr:cNvPr id="27" name="Chart 26">
          <a:extLst>
            <a:ext uri="{FF2B5EF4-FFF2-40B4-BE49-F238E27FC236}">
              <a16:creationId xmlns:a16="http://schemas.microsoft.com/office/drawing/2014/main" id="{2800615A-1C9E-4953-8B40-C76E18F21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457200</xdr:colOff>
      <xdr:row>53</xdr:row>
      <xdr:rowOff>85725</xdr:rowOff>
    </xdr:from>
    <xdr:to>
      <xdr:col>22</xdr:col>
      <xdr:colOff>19050</xdr:colOff>
      <xdr:row>67</xdr:row>
      <xdr:rowOff>161925</xdr:rowOff>
    </xdr:to>
    <xdr:graphicFrame macro="">
      <xdr:nvGraphicFramePr>
        <xdr:cNvPr id="28" name="Chart 27">
          <a:extLst>
            <a:ext uri="{FF2B5EF4-FFF2-40B4-BE49-F238E27FC236}">
              <a16:creationId xmlns:a16="http://schemas.microsoft.com/office/drawing/2014/main" id="{702784DF-8199-4AA0-803A-3F2EEF6AE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600075</xdr:colOff>
      <xdr:row>69</xdr:row>
      <xdr:rowOff>171450</xdr:rowOff>
    </xdr:from>
    <xdr:to>
      <xdr:col>22</xdr:col>
      <xdr:colOff>161925</xdr:colOff>
      <xdr:row>84</xdr:row>
      <xdr:rowOff>57150</xdr:rowOff>
    </xdr:to>
    <xdr:graphicFrame macro="">
      <xdr:nvGraphicFramePr>
        <xdr:cNvPr id="29" name="Chart 28">
          <a:extLst>
            <a:ext uri="{FF2B5EF4-FFF2-40B4-BE49-F238E27FC236}">
              <a16:creationId xmlns:a16="http://schemas.microsoft.com/office/drawing/2014/main" id="{7CA99BD6-259F-42BB-8586-D48896B43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47625</xdr:colOff>
      <xdr:row>19</xdr:row>
      <xdr:rowOff>47625</xdr:rowOff>
    </xdr:from>
    <xdr:to>
      <xdr:col>34</xdr:col>
      <xdr:colOff>352425</xdr:colOff>
      <xdr:row>33</xdr:row>
      <xdr:rowOff>123825</xdr:rowOff>
    </xdr:to>
    <xdr:graphicFrame macro="">
      <xdr:nvGraphicFramePr>
        <xdr:cNvPr id="30" name="Chart 29">
          <a:extLst>
            <a:ext uri="{FF2B5EF4-FFF2-40B4-BE49-F238E27FC236}">
              <a16:creationId xmlns:a16="http://schemas.microsoft.com/office/drawing/2014/main" id="{E45D3942-997F-46BF-A98C-2A8E3FB17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36</xdr:row>
      <xdr:rowOff>0</xdr:rowOff>
    </xdr:from>
    <xdr:to>
      <xdr:col>34</xdr:col>
      <xdr:colOff>304800</xdr:colOff>
      <xdr:row>50</xdr:row>
      <xdr:rowOff>76200</xdr:rowOff>
    </xdr:to>
    <xdr:graphicFrame macro="">
      <xdr:nvGraphicFramePr>
        <xdr:cNvPr id="31" name="Chart 30">
          <a:extLst>
            <a:ext uri="{FF2B5EF4-FFF2-40B4-BE49-F238E27FC236}">
              <a16:creationId xmlns:a16="http://schemas.microsoft.com/office/drawing/2014/main" id="{1240BAD9-0D3F-4AD6-8042-4461F623A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9525</xdr:colOff>
      <xdr:row>52</xdr:row>
      <xdr:rowOff>76200</xdr:rowOff>
    </xdr:from>
    <xdr:to>
      <xdr:col>34</xdr:col>
      <xdr:colOff>314325</xdr:colOff>
      <xdr:row>66</xdr:row>
      <xdr:rowOff>152400</xdr:rowOff>
    </xdr:to>
    <xdr:graphicFrame macro="">
      <xdr:nvGraphicFramePr>
        <xdr:cNvPr id="32" name="Chart 31">
          <a:extLst>
            <a:ext uri="{FF2B5EF4-FFF2-40B4-BE49-F238E27FC236}">
              <a16:creationId xmlns:a16="http://schemas.microsoft.com/office/drawing/2014/main" id="{F297B480-B6C6-421D-BEEA-0682F9951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323850</xdr:colOff>
      <xdr:row>68</xdr:row>
      <xdr:rowOff>133350</xdr:rowOff>
    </xdr:from>
    <xdr:to>
      <xdr:col>35</xdr:col>
      <xdr:colOff>19050</xdr:colOff>
      <xdr:row>83</xdr:row>
      <xdr:rowOff>19050</xdr:rowOff>
    </xdr:to>
    <xdr:graphicFrame macro="">
      <xdr:nvGraphicFramePr>
        <xdr:cNvPr id="33" name="Chart 32">
          <a:extLst>
            <a:ext uri="{FF2B5EF4-FFF2-40B4-BE49-F238E27FC236}">
              <a16:creationId xmlns:a16="http://schemas.microsoft.com/office/drawing/2014/main" id="{6F136226-B271-419F-B5E4-58DC6AC31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39</xdr:col>
      <xdr:colOff>1847850</xdr:colOff>
      <xdr:row>20</xdr:row>
      <xdr:rowOff>0</xdr:rowOff>
    </xdr:from>
    <xdr:to>
      <xdr:col>47</xdr:col>
      <xdr:colOff>295275</xdr:colOff>
      <xdr:row>34</xdr:row>
      <xdr:rowOff>76200</xdr:rowOff>
    </xdr:to>
    <xdr:graphicFrame macro="">
      <xdr:nvGraphicFramePr>
        <xdr:cNvPr id="34" name="Chart 33">
          <a:extLst>
            <a:ext uri="{FF2B5EF4-FFF2-40B4-BE49-F238E27FC236}">
              <a16:creationId xmlns:a16="http://schemas.microsoft.com/office/drawing/2014/main" id="{706A7217-A1A2-4CA9-AC3E-A9EE32B84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38100</xdr:colOff>
      <xdr:row>34</xdr:row>
      <xdr:rowOff>180975</xdr:rowOff>
    </xdr:from>
    <xdr:to>
      <xdr:col>47</xdr:col>
      <xdr:colOff>342900</xdr:colOff>
      <xdr:row>49</xdr:row>
      <xdr:rowOff>66675</xdr:rowOff>
    </xdr:to>
    <xdr:graphicFrame macro="">
      <xdr:nvGraphicFramePr>
        <xdr:cNvPr id="35" name="Chart 34">
          <a:extLst>
            <a:ext uri="{FF2B5EF4-FFF2-40B4-BE49-F238E27FC236}">
              <a16:creationId xmlns:a16="http://schemas.microsoft.com/office/drawing/2014/main" id="{4397B5CC-A22A-4274-B173-FE664E3BA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114300</xdr:colOff>
      <xdr:row>51</xdr:row>
      <xdr:rowOff>85725</xdr:rowOff>
    </xdr:from>
    <xdr:to>
      <xdr:col>47</xdr:col>
      <xdr:colOff>419100</xdr:colOff>
      <xdr:row>65</xdr:row>
      <xdr:rowOff>161925</xdr:rowOff>
    </xdr:to>
    <xdr:graphicFrame macro="">
      <xdr:nvGraphicFramePr>
        <xdr:cNvPr id="36" name="Chart 35">
          <a:extLst>
            <a:ext uri="{FF2B5EF4-FFF2-40B4-BE49-F238E27FC236}">
              <a16:creationId xmlns:a16="http://schemas.microsoft.com/office/drawing/2014/main" id="{D973C395-0155-4E3E-9CF3-6D03730B5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342900</xdr:colOff>
      <xdr:row>67</xdr:row>
      <xdr:rowOff>142875</xdr:rowOff>
    </xdr:from>
    <xdr:to>
      <xdr:col>47</xdr:col>
      <xdr:colOff>647700</xdr:colOff>
      <xdr:row>82</xdr:row>
      <xdr:rowOff>28575</xdr:rowOff>
    </xdr:to>
    <xdr:graphicFrame macro="">
      <xdr:nvGraphicFramePr>
        <xdr:cNvPr id="37" name="Chart 36">
          <a:extLst>
            <a:ext uri="{FF2B5EF4-FFF2-40B4-BE49-F238E27FC236}">
              <a16:creationId xmlns:a16="http://schemas.microsoft.com/office/drawing/2014/main" id="{A108FF67-FC23-4134-B020-0DAE336E0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371475</xdr:colOff>
      <xdr:row>19</xdr:row>
      <xdr:rowOff>180975</xdr:rowOff>
    </xdr:from>
    <xdr:to>
      <xdr:col>14</xdr:col>
      <xdr:colOff>95250</xdr:colOff>
      <xdr:row>34</xdr:row>
      <xdr:rowOff>66675</xdr:rowOff>
    </xdr:to>
    <xdr:graphicFrame macro="">
      <xdr:nvGraphicFramePr>
        <xdr:cNvPr id="38" name="Chart 37">
          <a:extLst>
            <a:ext uri="{FF2B5EF4-FFF2-40B4-BE49-F238E27FC236}">
              <a16:creationId xmlns:a16="http://schemas.microsoft.com/office/drawing/2014/main" id="{DFF6C6A1-56F1-4E0B-BD1C-E6F26DB3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476250</xdr:colOff>
      <xdr:row>36</xdr:row>
      <xdr:rowOff>9525</xdr:rowOff>
    </xdr:from>
    <xdr:to>
      <xdr:col>14</xdr:col>
      <xdr:colOff>200025</xdr:colOff>
      <xdr:row>50</xdr:row>
      <xdr:rowOff>85725</xdr:rowOff>
    </xdr:to>
    <xdr:graphicFrame macro="">
      <xdr:nvGraphicFramePr>
        <xdr:cNvPr id="39" name="Chart 38">
          <a:extLst>
            <a:ext uri="{FF2B5EF4-FFF2-40B4-BE49-F238E27FC236}">
              <a16:creationId xmlns:a16="http://schemas.microsoft.com/office/drawing/2014/main" id="{944C73E2-A8DB-4A1D-B1C0-F111573C4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0</xdr:colOff>
      <xdr:row>53</xdr:row>
      <xdr:rowOff>0</xdr:rowOff>
    </xdr:from>
    <xdr:to>
      <xdr:col>14</xdr:col>
      <xdr:colOff>400050</xdr:colOff>
      <xdr:row>67</xdr:row>
      <xdr:rowOff>76200</xdr:rowOff>
    </xdr:to>
    <xdr:graphicFrame macro="">
      <xdr:nvGraphicFramePr>
        <xdr:cNvPr id="40" name="Chart 39">
          <a:extLst>
            <a:ext uri="{FF2B5EF4-FFF2-40B4-BE49-F238E27FC236}">
              <a16:creationId xmlns:a16="http://schemas.microsoft.com/office/drawing/2014/main" id="{96F67B1F-4E43-44F0-8346-058A084A7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0</xdr:colOff>
      <xdr:row>70</xdr:row>
      <xdr:rowOff>0</xdr:rowOff>
    </xdr:from>
    <xdr:to>
      <xdr:col>14</xdr:col>
      <xdr:colOff>400050</xdr:colOff>
      <xdr:row>84</xdr:row>
      <xdr:rowOff>76200</xdr:rowOff>
    </xdr:to>
    <xdr:graphicFrame macro="">
      <xdr:nvGraphicFramePr>
        <xdr:cNvPr id="41" name="Chart 40">
          <a:extLst>
            <a:ext uri="{FF2B5EF4-FFF2-40B4-BE49-F238E27FC236}">
              <a16:creationId xmlns:a16="http://schemas.microsoft.com/office/drawing/2014/main" id="{AA79CE9C-A521-49EA-A384-77CD6B047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285750</xdr:colOff>
      <xdr:row>19</xdr:row>
      <xdr:rowOff>114300</xdr:rowOff>
    </xdr:from>
    <xdr:to>
      <xdr:col>27</xdr:col>
      <xdr:colOff>19050</xdr:colOff>
      <xdr:row>34</xdr:row>
      <xdr:rowOff>0</xdr:rowOff>
    </xdr:to>
    <xdr:graphicFrame macro="">
      <xdr:nvGraphicFramePr>
        <xdr:cNvPr id="42" name="Chart 41">
          <a:extLst>
            <a:ext uri="{FF2B5EF4-FFF2-40B4-BE49-F238E27FC236}">
              <a16:creationId xmlns:a16="http://schemas.microsoft.com/office/drawing/2014/main" id="{8FBE5871-EA0D-461B-B79C-01BDC4FB1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209550</xdr:colOff>
      <xdr:row>36</xdr:row>
      <xdr:rowOff>0</xdr:rowOff>
    </xdr:from>
    <xdr:to>
      <xdr:col>26</xdr:col>
      <xdr:colOff>1600200</xdr:colOff>
      <xdr:row>50</xdr:row>
      <xdr:rowOff>76200</xdr:rowOff>
    </xdr:to>
    <xdr:graphicFrame macro="">
      <xdr:nvGraphicFramePr>
        <xdr:cNvPr id="43" name="Chart 42">
          <a:extLst>
            <a:ext uri="{FF2B5EF4-FFF2-40B4-BE49-F238E27FC236}">
              <a16:creationId xmlns:a16="http://schemas.microsoft.com/office/drawing/2014/main" id="{0589F05B-C1A8-4F84-BBFA-2F210609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76200</xdr:colOff>
      <xdr:row>53</xdr:row>
      <xdr:rowOff>0</xdr:rowOff>
    </xdr:from>
    <xdr:to>
      <xdr:col>26</xdr:col>
      <xdr:colOff>1466850</xdr:colOff>
      <xdr:row>67</xdr:row>
      <xdr:rowOff>76200</xdr:rowOff>
    </xdr:to>
    <xdr:graphicFrame macro="">
      <xdr:nvGraphicFramePr>
        <xdr:cNvPr id="45" name="Chart 44">
          <a:extLst>
            <a:ext uri="{FF2B5EF4-FFF2-40B4-BE49-F238E27FC236}">
              <a16:creationId xmlns:a16="http://schemas.microsoft.com/office/drawing/2014/main" id="{46DA2555-C07F-43EE-832E-6CA59E4E7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457200</xdr:colOff>
      <xdr:row>69</xdr:row>
      <xdr:rowOff>171450</xdr:rowOff>
    </xdr:from>
    <xdr:to>
      <xdr:col>27</xdr:col>
      <xdr:colOff>190500</xdr:colOff>
      <xdr:row>84</xdr:row>
      <xdr:rowOff>57150</xdr:rowOff>
    </xdr:to>
    <xdr:graphicFrame macro="">
      <xdr:nvGraphicFramePr>
        <xdr:cNvPr id="46" name="Chart 45">
          <a:extLst>
            <a:ext uri="{FF2B5EF4-FFF2-40B4-BE49-F238E27FC236}">
              <a16:creationId xmlns:a16="http://schemas.microsoft.com/office/drawing/2014/main" id="{62A6CF5C-102A-4939-A4BE-7ABFF23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152400</xdr:colOff>
      <xdr:row>19</xdr:row>
      <xdr:rowOff>0</xdr:rowOff>
    </xdr:from>
    <xdr:to>
      <xdr:col>39</xdr:col>
      <xdr:colOff>1676400</xdr:colOff>
      <xdr:row>33</xdr:row>
      <xdr:rowOff>76200</xdr:rowOff>
    </xdr:to>
    <xdr:graphicFrame macro="">
      <xdr:nvGraphicFramePr>
        <xdr:cNvPr id="47" name="Chart 46">
          <a:extLst>
            <a:ext uri="{FF2B5EF4-FFF2-40B4-BE49-F238E27FC236}">
              <a16:creationId xmlns:a16="http://schemas.microsoft.com/office/drawing/2014/main" id="{931D70D9-3070-48AE-B1E8-BB829948D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171450</xdr:colOff>
      <xdr:row>35</xdr:row>
      <xdr:rowOff>152400</xdr:rowOff>
    </xdr:from>
    <xdr:to>
      <xdr:col>39</xdr:col>
      <xdr:colOff>1695450</xdr:colOff>
      <xdr:row>50</xdr:row>
      <xdr:rowOff>38100</xdr:rowOff>
    </xdr:to>
    <xdr:graphicFrame macro="">
      <xdr:nvGraphicFramePr>
        <xdr:cNvPr id="49" name="Chart 48">
          <a:extLst>
            <a:ext uri="{FF2B5EF4-FFF2-40B4-BE49-F238E27FC236}">
              <a16:creationId xmlns:a16="http://schemas.microsoft.com/office/drawing/2014/main" id="{A17D3AC5-7031-417F-B0F9-17FC9EA2A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371475</xdr:colOff>
      <xdr:row>52</xdr:row>
      <xdr:rowOff>161925</xdr:rowOff>
    </xdr:from>
    <xdr:to>
      <xdr:col>40</xdr:col>
      <xdr:colOff>38100</xdr:colOff>
      <xdr:row>67</xdr:row>
      <xdr:rowOff>47625</xdr:rowOff>
    </xdr:to>
    <xdr:graphicFrame macro="">
      <xdr:nvGraphicFramePr>
        <xdr:cNvPr id="50" name="Chart 49">
          <a:extLst>
            <a:ext uri="{FF2B5EF4-FFF2-40B4-BE49-F238E27FC236}">
              <a16:creationId xmlns:a16="http://schemas.microsoft.com/office/drawing/2014/main" id="{C66235A2-150A-468C-BF05-D13B4F35E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35</xdr:col>
      <xdr:colOff>0</xdr:colOff>
      <xdr:row>69</xdr:row>
      <xdr:rowOff>0</xdr:rowOff>
    </xdr:from>
    <xdr:to>
      <xdr:col>40</xdr:col>
      <xdr:colOff>276225</xdr:colOff>
      <xdr:row>83</xdr:row>
      <xdr:rowOff>76200</xdr:rowOff>
    </xdr:to>
    <xdr:graphicFrame macro="">
      <xdr:nvGraphicFramePr>
        <xdr:cNvPr id="51" name="Chart 50">
          <a:extLst>
            <a:ext uri="{FF2B5EF4-FFF2-40B4-BE49-F238E27FC236}">
              <a16:creationId xmlns:a16="http://schemas.microsoft.com/office/drawing/2014/main" id="{43D81458-E3E1-4C5D-B852-20469E83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48</xdr:col>
      <xdr:colOff>0</xdr:colOff>
      <xdr:row>20</xdr:row>
      <xdr:rowOff>0</xdr:rowOff>
    </xdr:from>
    <xdr:to>
      <xdr:col>55</xdr:col>
      <xdr:colOff>171450</xdr:colOff>
      <xdr:row>34</xdr:row>
      <xdr:rowOff>76200</xdr:rowOff>
    </xdr:to>
    <xdr:graphicFrame macro="">
      <xdr:nvGraphicFramePr>
        <xdr:cNvPr id="52" name="Chart 51">
          <a:extLst>
            <a:ext uri="{FF2B5EF4-FFF2-40B4-BE49-F238E27FC236}">
              <a16:creationId xmlns:a16="http://schemas.microsoft.com/office/drawing/2014/main" id="{9DDA441B-E39E-4047-BFE7-B11B236C6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48</xdr:col>
      <xdr:colOff>66675</xdr:colOff>
      <xdr:row>34</xdr:row>
      <xdr:rowOff>152400</xdr:rowOff>
    </xdr:from>
    <xdr:to>
      <xdr:col>55</xdr:col>
      <xdr:colOff>238125</xdr:colOff>
      <xdr:row>49</xdr:row>
      <xdr:rowOff>38100</xdr:rowOff>
    </xdr:to>
    <xdr:graphicFrame macro="">
      <xdr:nvGraphicFramePr>
        <xdr:cNvPr id="53" name="Chart 52">
          <a:extLst>
            <a:ext uri="{FF2B5EF4-FFF2-40B4-BE49-F238E27FC236}">
              <a16:creationId xmlns:a16="http://schemas.microsoft.com/office/drawing/2014/main" id="{6E075167-85B8-4304-99FA-D08A52922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48</xdr:col>
      <xdr:colOff>0</xdr:colOff>
      <xdr:row>52</xdr:row>
      <xdr:rowOff>0</xdr:rowOff>
    </xdr:from>
    <xdr:to>
      <xdr:col>55</xdr:col>
      <xdr:colOff>171450</xdr:colOff>
      <xdr:row>66</xdr:row>
      <xdr:rowOff>76200</xdr:rowOff>
    </xdr:to>
    <xdr:graphicFrame macro="">
      <xdr:nvGraphicFramePr>
        <xdr:cNvPr id="54" name="Chart 53">
          <a:extLst>
            <a:ext uri="{FF2B5EF4-FFF2-40B4-BE49-F238E27FC236}">
              <a16:creationId xmlns:a16="http://schemas.microsoft.com/office/drawing/2014/main" id="{9F143AFA-11F4-4AEB-BBCE-916CE284E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48</xdr:col>
      <xdr:colOff>0</xdr:colOff>
      <xdr:row>68</xdr:row>
      <xdr:rowOff>0</xdr:rowOff>
    </xdr:from>
    <xdr:to>
      <xdr:col>55</xdr:col>
      <xdr:colOff>171450</xdr:colOff>
      <xdr:row>82</xdr:row>
      <xdr:rowOff>76200</xdr:rowOff>
    </xdr:to>
    <xdr:graphicFrame macro="">
      <xdr:nvGraphicFramePr>
        <xdr:cNvPr id="55" name="Chart 54">
          <a:extLst>
            <a:ext uri="{FF2B5EF4-FFF2-40B4-BE49-F238E27FC236}">
              <a16:creationId xmlns:a16="http://schemas.microsoft.com/office/drawing/2014/main" id="{6EF92759-4902-442C-BB21-F24130EED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59</xdr:col>
      <xdr:colOff>0</xdr:colOff>
      <xdr:row>20</xdr:row>
      <xdr:rowOff>0</xdr:rowOff>
    </xdr:from>
    <xdr:to>
      <xdr:col>66</xdr:col>
      <xdr:colOff>438150</xdr:colOff>
      <xdr:row>34</xdr:row>
      <xdr:rowOff>76200</xdr:rowOff>
    </xdr:to>
    <xdr:graphicFrame macro="">
      <xdr:nvGraphicFramePr>
        <xdr:cNvPr id="57" name="Chart 56">
          <a:extLst>
            <a:ext uri="{FF2B5EF4-FFF2-40B4-BE49-F238E27FC236}">
              <a16:creationId xmlns:a16="http://schemas.microsoft.com/office/drawing/2014/main" id="{AA996CF1-BEB4-4027-A886-E40243B32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59</xdr:col>
      <xdr:colOff>0</xdr:colOff>
      <xdr:row>36</xdr:row>
      <xdr:rowOff>0</xdr:rowOff>
    </xdr:from>
    <xdr:to>
      <xdr:col>66</xdr:col>
      <xdr:colOff>438150</xdr:colOff>
      <xdr:row>50</xdr:row>
      <xdr:rowOff>76200</xdr:rowOff>
    </xdr:to>
    <xdr:graphicFrame macro="">
      <xdr:nvGraphicFramePr>
        <xdr:cNvPr id="58" name="Chart 57">
          <a:extLst>
            <a:ext uri="{FF2B5EF4-FFF2-40B4-BE49-F238E27FC236}">
              <a16:creationId xmlns:a16="http://schemas.microsoft.com/office/drawing/2014/main" id="{56BC7C89-859A-4579-9549-AC7E07EF7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59</xdr:col>
      <xdr:colOff>0</xdr:colOff>
      <xdr:row>52</xdr:row>
      <xdr:rowOff>0</xdr:rowOff>
    </xdr:from>
    <xdr:to>
      <xdr:col>66</xdr:col>
      <xdr:colOff>438150</xdr:colOff>
      <xdr:row>66</xdr:row>
      <xdr:rowOff>76200</xdr:rowOff>
    </xdr:to>
    <xdr:graphicFrame macro="">
      <xdr:nvGraphicFramePr>
        <xdr:cNvPr id="59" name="Chart 58">
          <a:extLst>
            <a:ext uri="{FF2B5EF4-FFF2-40B4-BE49-F238E27FC236}">
              <a16:creationId xmlns:a16="http://schemas.microsoft.com/office/drawing/2014/main" id="{B207E4DC-1BF1-4823-9657-69EDB30C2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59</xdr:col>
      <xdr:colOff>0</xdr:colOff>
      <xdr:row>68</xdr:row>
      <xdr:rowOff>0</xdr:rowOff>
    </xdr:from>
    <xdr:to>
      <xdr:col>66</xdr:col>
      <xdr:colOff>438150</xdr:colOff>
      <xdr:row>82</xdr:row>
      <xdr:rowOff>76200</xdr:rowOff>
    </xdr:to>
    <xdr:graphicFrame macro="">
      <xdr:nvGraphicFramePr>
        <xdr:cNvPr id="60" name="Chart 59">
          <a:extLst>
            <a:ext uri="{FF2B5EF4-FFF2-40B4-BE49-F238E27FC236}">
              <a16:creationId xmlns:a16="http://schemas.microsoft.com/office/drawing/2014/main" id="{F74C831C-9DCD-4DD2-ABAF-123B6C3C3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68</xdr:col>
      <xdr:colOff>0</xdr:colOff>
      <xdr:row>20</xdr:row>
      <xdr:rowOff>0</xdr:rowOff>
    </xdr:from>
    <xdr:to>
      <xdr:col>75</xdr:col>
      <xdr:colOff>438150</xdr:colOff>
      <xdr:row>34</xdr:row>
      <xdr:rowOff>76200</xdr:rowOff>
    </xdr:to>
    <xdr:graphicFrame macro="">
      <xdr:nvGraphicFramePr>
        <xdr:cNvPr id="61" name="Chart 60">
          <a:extLst>
            <a:ext uri="{FF2B5EF4-FFF2-40B4-BE49-F238E27FC236}">
              <a16:creationId xmlns:a16="http://schemas.microsoft.com/office/drawing/2014/main" id="{233ACED9-2F80-4ADA-BB2A-0FF5B9991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68</xdr:col>
      <xdr:colOff>0</xdr:colOff>
      <xdr:row>36</xdr:row>
      <xdr:rowOff>0</xdr:rowOff>
    </xdr:from>
    <xdr:to>
      <xdr:col>75</xdr:col>
      <xdr:colOff>438150</xdr:colOff>
      <xdr:row>50</xdr:row>
      <xdr:rowOff>76200</xdr:rowOff>
    </xdr:to>
    <xdr:graphicFrame macro="">
      <xdr:nvGraphicFramePr>
        <xdr:cNvPr id="62" name="Chart 61">
          <a:extLst>
            <a:ext uri="{FF2B5EF4-FFF2-40B4-BE49-F238E27FC236}">
              <a16:creationId xmlns:a16="http://schemas.microsoft.com/office/drawing/2014/main" id="{A7AEA8B5-7E62-4420-972F-3FEB75247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68</xdr:col>
      <xdr:colOff>0</xdr:colOff>
      <xdr:row>52</xdr:row>
      <xdr:rowOff>0</xdr:rowOff>
    </xdr:from>
    <xdr:to>
      <xdr:col>75</xdr:col>
      <xdr:colOff>438150</xdr:colOff>
      <xdr:row>66</xdr:row>
      <xdr:rowOff>76200</xdr:rowOff>
    </xdr:to>
    <xdr:graphicFrame macro="">
      <xdr:nvGraphicFramePr>
        <xdr:cNvPr id="63" name="Chart 62">
          <a:extLst>
            <a:ext uri="{FF2B5EF4-FFF2-40B4-BE49-F238E27FC236}">
              <a16:creationId xmlns:a16="http://schemas.microsoft.com/office/drawing/2014/main" id="{6E7766CD-9423-44D7-99BB-20D60D0FBB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68</xdr:col>
      <xdr:colOff>0</xdr:colOff>
      <xdr:row>68</xdr:row>
      <xdr:rowOff>0</xdr:rowOff>
    </xdr:from>
    <xdr:to>
      <xdr:col>75</xdr:col>
      <xdr:colOff>438150</xdr:colOff>
      <xdr:row>82</xdr:row>
      <xdr:rowOff>76200</xdr:rowOff>
    </xdr:to>
    <xdr:graphicFrame macro="">
      <xdr:nvGraphicFramePr>
        <xdr:cNvPr id="64" name="Chart 63">
          <a:extLst>
            <a:ext uri="{FF2B5EF4-FFF2-40B4-BE49-F238E27FC236}">
              <a16:creationId xmlns:a16="http://schemas.microsoft.com/office/drawing/2014/main" id="{1CB6BC1E-22F3-40A7-8348-979FD4695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0.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3.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0.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585977D0-E091-47C7-AE4B-9C84EB338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385E968A-25BA-4A91-871D-B2F7E520F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94B58D61-5B3B-4884-81E1-EFB7238F1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132390ED-7D5D-4D92-A18A-7A8A4AE05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A301EFBF-4286-44E7-96C6-D56BE02F6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6FFA982F-A30A-4ACB-B1B8-9C720257C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068E52D3-1C00-4C7F-8B38-A53B1F612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4440B44F-1EFB-4823-915D-8458F859F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730DA1A7-563F-407F-94B0-0378489DA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6AF8298A-B93D-4CA2-9008-D9B826200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318FA08D-1850-4C2C-850D-22DFEEB92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4038BC50-33D4-4E36-9C76-D1842A83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BABAFAFF-7245-41C4-B113-7C2002EAD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75A08267-8447-47EE-AB66-9B2DEB999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1B774FFA-0ECA-4E02-8870-9AB3BF586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81569823-B92D-4EEF-BE6B-FA4FA09FB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3.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4.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6.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7.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8.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7.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0B3EAADD-3E9A-4D5F-BE8E-0C2752B1D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692015CA-2F4D-4F1C-A6DC-094A02FE3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D334D1C5-7E67-43F3-9E63-9BA469426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2DC92B1B-B0E7-438D-AEC9-ADE14274F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D5AB9A13-AA6D-46F5-8237-FD89E2A7A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EB410081-2911-4143-A321-890C1B4E5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C1337F89-AA33-4AA6-BB69-9DB591F74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A2752CEE-2C01-46E4-9C07-B6398C6F2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40D92AC5-A50D-43AD-A691-E31ECD281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72832F73-7C54-455D-B127-0AD1F983D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943DC69A-17CF-4467-AF63-619813EDA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5CE72591-7300-4B1C-A3B9-142DAF0B0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56F06C1C-67FE-47F9-89A4-EF138222F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2481D557-BFA5-4DEA-B804-EB05F3424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1FF36582-1DAE-4019-A747-FD37B14A3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688F0665-E03D-4669-A60D-8D07426C4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0.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1.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3.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4.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5.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6.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3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3.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4.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0A262B62-2E77-4634-B814-F6E5C592C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0128A75B-2466-469A-A9DF-EDB99766B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160020</xdr:colOff>
      <xdr:row>86</xdr:row>
      <xdr:rowOff>112395</xdr:rowOff>
    </xdr:from>
    <xdr:to>
      <xdr:col>23</xdr:col>
      <xdr:colOff>285750</xdr:colOff>
      <xdr:row>100</xdr:row>
      <xdr:rowOff>188595</xdr:rowOff>
    </xdr:to>
    <xdr:graphicFrame macro="">
      <xdr:nvGraphicFramePr>
        <xdr:cNvPr id="4" name="Chart 3">
          <a:extLst>
            <a:ext uri="{FF2B5EF4-FFF2-40B4-BE49-F238E27FC236}">
              <a16:creationId xmlns:a16="http://schemas.microsoft.com/office/drawing/2014/main" id="{98C814F9-326A-4A72-A094-F2E1B0380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732DE02B-1D86-4921-9FE5-56B8EE95B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7B3BEAD3-B9AC-438E-9BF1-2CB2834B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ED32C6B7-8445-43A0-877C-3539CB8B1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FFCB7C17-F9F5-4FEA-BE91-031547429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A2745F71-2019-4E95-AB95-99F50359A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680F357D-C8A5-4F34-9390-21FB590A4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A122D11F-0037-4A87-8BCF-F8B315F28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6AED44BC-388E-461E-8F8A-5C5286A78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A7B2DB38-C7A5-46AA-8BFE-C1DB2B1A2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5E9FD063-81E4-4293-BD1A-DD44091D8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866775</xdr:colOff>
      <xdr:row>86</xdr:row>
      <xdr:rowOff>104775</xdr:rowOff>
    </xdr:from>
    <xdr:to>
      <xdr:col>12</xdr:col>
      <xdr:colOff>228600</xdr:colOff>
      <xdr:row>100</xdr:row>
      <xdr:rowOff>180975</xdr:rowOff>
    </xdr:to>
    <xdr:graphicFrame macro="">
      <xdr:nvGraphicFramePr>
        <xdr:cNvPr id="15" name="Chart 14">
          <a:extLst>
            <a:ext uri="{FF2B5EF4-FFF2-40B4-BE49-F238E27FC236}">
              <a16:creationId xmlns:a16="http://schemas.microsoft.com/office/drawing/2014/main" id="{442E7FF6-3113-4397-9B7A-569CEBAB6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D19BA98C-1905-47DC-AAB3-03EFF7109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D8873659-1B10-40A7-85CD-E86B3FDFB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6.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7.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8.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xml><?xml version="1.0" encoding="utf-8"?>
<c:userShapes xmlns:c="http://schemas.openxmlformats.org/drawingml/2006/chart">
  <cdr:relSizeAnchor xmlns:cdr="http://schemas.openxmlformats.org/drawingml/2006/chartDrawing">
    <cdr:from>
      <cdr:x>0</cdr:x>
      <cdr:y>0.82755</cdr:y>
    </cdr:from>
    <cdr:to>
      <cdr:x>1</cdr:x>
      <cdr:y>0.97859</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7012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0.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1.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2.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4.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5.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5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0.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1.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133030C9-FF53-4952-8D76-54A4D2C18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4A1EEB71-06A5-495A-9969-C67E59E2C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F03536E0-3FD6-4AA7-BDF6-48D113DE7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57F2F2EF-76A9-44E6-B8A0-E985B44EE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68CE1FCD-B218-4E22-946F-FDC115BF7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3CD44288-5747-4BA6-A4CD-D084BF43B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8E9FA189-E351-4596-9982-B282723CB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41FB5A00-1BDA-4C99-AB1E-9DF1C940F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F91BC112-2380-4DFA-8B5B-F07CDD7BD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03AAA800-0909-473C-B6E4-AD272D25B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CAA0EA95-371D-4B16-961E-D3576D5F6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55370B0C-C65B-4F93-BDBE-78E970F43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8A0E21C0-A245-48EB-8E44-31E71AC7D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996975B5-451C-4EF8-B992-2F54B0081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5F47468F-3D22-4CEB-BD05-A83A24D9C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933A13C9-7875-40B1-819E-1DB08053D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3.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4.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5.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7.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8.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xml><?xml version="1.0" encoding="utf-8"?>
<c:userShapes xmlns:c="http://schemas.openxmlformats.org/drawingml/2006/chart">
  <cdr:relSizeAnchor xmlns:cdr="http://schemas.openxmlformats.org/drawingml/2006/chartDrawing">
    <cdr:from>
      <cdr:x>0</cdr:x>
      <cdr:y>0.83449</cdr:y>
    </cdr:from>
    <cdr:to>
      <cdr:x>1</cdr:x>
      <cdr:y>0.98553</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891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0.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1.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2.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78.xml><?xml version="1.0" encoding="utf-8"?>
<xdr:wsDr xmlns:xdr="http://schemas.openxmlformats.org/drawingml/2006/spreadsheetDrawing" xmlns:a="http://schemas.openxmlformats.org/drawingml/2006/main">
  <xdr:twoCellAnchor>
    <xdr:from>
      <xdr:col>12</xdr:col>
      <xdr:colOff>981074</xdr:colOff>
      <xdr:row>101</xdr:row>
      <xdr:rowOff>154305</xdr:rowOff>
    </xdr:from>
    <xdr:to>
      <xdr:col>17</xdr:col>
      <xdr:colOff>1363979</xdr:colOff>
      <xdr:row>116</xdr:row>
      <xdr:rowOff>47625</xdr:rowOff>
    </xdr:to>
    <xdr:graphicFrame macro="">
      <xdr:nvGraphicFramePr>
        <xdr:cNvPr id="2" name="Chart 1">
          <a:extLst>
            <a:ext uri="{FF2B5EF4-FFF2-40B4-BE49-F238E27FC236}">
              <a16:creationId xmlns:a16="http://schemas.microsoft.com/office/drawing/2014/main" id="{F01693E8-EE66-4C9A-B34F-BAFC2B399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96BB13DB-15CC-4417-BDAA-7F1412397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37F4ACDD-CE34-403A-BC8C-03974810F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EEB328BF-81DE-48A5-BCA6-7DF84074F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5946A89A-CF1D-4CF4-9378-0735F1D60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6E203C71-8E40-48F1-9CD1-8E0C2AA8D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6201452A-5570-4864-B6C5-0CB4EB8AB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AADB4F53-9B67-454B-9388-8463FE66A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D5669BEE-AA73-4407-9AE6-38660849C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2AFDD594-F908-4CCA-8ED1-A6456EEC0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8015F77E-F54C-439B-A68B-8CF51CAB0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A7988BE0-F7CD-4160-81AB-1F977219E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44466A5C-5B7C-404A-9C02-468107E69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12EFAB45-0B20-465A-8251-56A6BF0CE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DC60C893-47E8-4BAA-9913-D73579C96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D75236A1-916D-4B05-A64A-250D87243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0.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1.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2.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4.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5.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6.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7.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8.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xml><?xml version="1.0" encoding="utf-8"?>
<c:userShapes xmlns:c="http://schemas.openxmlformats.org/drawingml/2006/chart">
  <cdr:relSizeAnchor xmlns:cdr="http://schemas.openxmlformats.org/drawingml/2006/chartDrawing">
    <cdr:from>
      <cdr:x>0</cdr:x>
      <cdr:y>0.84838</cdr:y>
    </cdr:from>
    <cdr:to>
      <cdr:x>1</cdr:x>
      <cdr:y>0.99942</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72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4.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5.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347D025B-BB7B-429A-BC5E-22C642B17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2DF05292-A459-4890-8675-5BEE55A1B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60DC95B2-45FF-4F88-B343-1924E735E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8FB7C748-9A33-489A-96B5-3374F6A82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F5E23D7B-CA35-4761-A2D9-CEB7E4D79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8B6F9E8F-E3DD-4064-ADDB-2FA270854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0038C22C-CA5A-408D-98BD-344A6DAE3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C8C90AE1-4011-4014-ADD3-EE40B6C55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2B86C933-7983-4BDE-A5CC-79DD572A6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7FC09DE0-66FD-40D4-875F-5227ACD0F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BFCE9677-33D3-4633-B369-CD4E2BC8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E42D8284-D752-4FDF-9D37-F03559C49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4DF2F8C8-9FFF-439E-8972-A8714DE78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BF1DE4E9-519E-45C6-BDFE-02150A1B6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D445D311-36BC-479E-A9F9-1B66D0D58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8" name="Chart 17">
          <a:extLst>
            <a:ext uri="{FF2B5EF4-FFF2-40B4-BE49-F238E27FC236}">
              <a16:creationId xmlns:a16="http://schemas.microsoft.com/office/drawing/2014/main" id="{D2CB1256-E1EE-4669-AA41-FBEFCAE68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96.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8.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199.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1.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2.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3.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4.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5.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6.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0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1.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2.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4DF20762-4EC4-4095-96FC-68C7682CD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0135251D-8B15-47D3-8F8F-6B02A30C7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92BB3611-3801-4111-B09D-1A485D7F1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A163CB17-E0E6-45D9-9AE3-2218D6532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E54E4012-8387-4ED1-8F69-5923CF365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4A42EA7A-03A1-45B7-BBB1-ACBF91649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B9145E65-FD5D-4202-9726-18EDF20F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EB8B47C3-9B87-4ED1-B18E-7B60D8509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80E43D05-19D8-40F1-B90C-DFFF8C535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27443EF1-86FF-4E76-9930-69915F4CF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A6E3A039-3B7C-4167-BC37-B9143AAF2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00F62089-06CE-4C3F-86CB-AEEB9B8AB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A140DDF1-B5AA-4089-A326-E49E87C21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E64D4B2B-A9EF-45D7-89C4-40597D956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17B273E9-5A88-4CD3-AD72-D414D4996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785B34D7-3686-406B-BBB1-2C6397428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4.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5.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6.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8.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19.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0.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1.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2.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3.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8.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29.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BE326AE1-032B-4A99-B2FB-C5A0A66B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EE77DC0E-5366-400D-8531-7D6567C1C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01801038-F38B-4A68-9C54-E032FE070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883E8D3D-80F9-48BF-9C7D-A91C29CFD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E98B0610-0508-44B7-8203-3326171F1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C4A3FFC9-6F4A-44B2-8412-C4270D981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829A345D-638A-4233-8785-F801AA6AF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A8AC8625-27D7-4D1D-916F-9796CB486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7730679F-7F25-44DC-A261-D6A41C5D5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98A6EA2A-B684-4901-B81C-CF0F82152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D7E8882E-3779-4FEB-BE28-EF48DA41C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6224C4F1-5885-4141-BA88-0874214AE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CC33F9D3-670B-404E-AE0A-53B0928EF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D71AE3D4-1745-45A3-9778-2B55B6E69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85EA673C-152E-4B98-AACB-019DDA08E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6F6DB2E2-BA2E-4555-A5AD-A838F5B4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0.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1.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2.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3.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5.xml><?xml version="1.0" encoding="utf-8"?>
<c:userShapes xmlns:c="http://schemas.openxmlformats.org/drawingml/2006/chart">
  <cdr:relSizeAnchor xmlns:cdr="http://schemas.openxmlformats.org/drawingml/2006/chartDrawing">
    <cdr:from>
      <cdr:x>0.15041</cdr:x>
      <cdr:y>0.47341</cdr:y>
    </cdr:from>
    <cdr:to>
      <cdr:x>0.96207</cdr:x>
      <cdr:y>0.4763</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686228" y="1298652"/>
          <a:ext cx="3703178" cy="7928"/>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6.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7.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8.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39.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0.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45.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5.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7.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2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xml><?xml version="1.0" encoding="utf-8"?>
<c:userShapes xmlns:c="http://schemas.openxmlformats.org/drawingml/2006/chart">
  <cdr:relSizeAnchor xmlns:cdr="http://schemas.openxmlformats.org/drawingml/2006/chartDrawing">
    <cdr:from>
      <cdr:x>0</cdr:x>
      <cdr:y>0.84838</cdr:y>
    </cdr:from>
    <cdr:to>
      <cdr:x>1</cdr:x>
      <cdr:y>0.99942</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72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70535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3.xml><?xml version="1.0" encoding="utf-8"?>
<c:userShapes xmlns:c="http://schemas.openxmlformats.org/drawingml/2006/chart">
  <cdr:relSizeAnchor xmlns:cdr="http://schemas.openxmlformats.org/drawingml/2006/chartDrawing">
    <cdr:from>
      <cdr:x>0</cdr:x>
      <cdr:y>0.83449</cdr:y>
    </cdr:from>
    <cdr:to>
      <cdr:x>1</cdr:x>
      <cdr:y>0.98553</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891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5.xml><?xml version="1.0" encoding="utf-8"?>
<c:userShapes xmlns:c="http://schemas.openxmlformats.org/drawingml/2006/chart">
  <cdr:relSizeAnchor xmlns:cdr="http://schemas.openxmlformats.org/drawingml/2006/chartDrawing">
    <cdr:from>
      <cdr:x>0</cdr:x>
      <cdr:y>0.82755</cdr:y>
    </cdr:from>
    <cdr:to>
      <cdr:x>1</cdr:x>
      <cdr:y>0.97859</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7012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7.xml><?xml version="1.0" encoding="utf-8"?>
<c:userShapes xmlns:c="http://schemas.openxmlformats.org/drawingml/2006/chart">
  <cdr:relSizeAnchor xmlns:cdr="http://schemas.openxmlformats.org/drawingml/2006/chartDrawing">
    <cdr:from>
      <cdr:x>0</cdr:x>
      <cdr:y>0.83449</cdr:y>
    </cdr:from>
    <cdr:to>
      <cdr:x>1</cdr:x>
      <cdr:y>0.98553</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891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39.xml><?xml version="1.0" encoding="utf-8"?>
<c:userShapes xmlns:c="http://schemas.openxmlformats.org/drawingml/2006/chart">
  <cdr:relSizeAnchor xmlns:cdr="http://schemas.openxmlformats.org/drawingml/2006/chartDrawing">
    <cdr:from>
      <cdr:x>0</cdr:x>
      <cdr:y>0.82755</cdr:y>
    </cdr:from>
    <cdr:to>
      <cdr:x>1</cdr:x>
      <cdr:y>0.97859</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7012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1.xml><?xml version="1.0" encoding="utf-8"?>
<c:userShapes xmlns:c="http://schemas.openxmlformats.org/drawingml/2006/chart">
  <cdr:relSizeAnchor xmlns:cdr="http://schemas.openxmlformats.org/drawingml/2006/chartDrawing">
    <cdr:from>
      <cdr:x>0</cdr:x>
      <cdr:y>0.83449</cdr:y>
    </cdr:from>
    <cdr:to>
      <cdr:x>1</cdr:x>
      <cdr:y>0.98553</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289175"/>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1002030</xdr:colOff>
      <xdr:row>55</xdr:row>
      <xdr:rowOff>179070</xdr:rowOff>
    </xdr:from>
    <xdr:to>
      <xdr:col>17</xdr:col>
      <xdr:colOff>1068705</xdr:colOff>
      <xdr:row>70</xdr:row>
      <xdr:rowOff>64770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0" name="Chart 9">
          <a:extLst>
            <a:ext uri="{FF2B5EF4-FFF2-40B4-BE49-F238E27FC236}">
              <a16:creationId xmlns:a16="http://schemas.microsoft.com/office/drawing/2014/main" id="{1B29D7D1-12C0-4B35-9FE5-0A5F4CAE5F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8" name="Chart 17">
          <a:extLst>
            <a:ext uri="{FF2B5EF4-FFF2-40B4-BE49-F238E27FC236}">
              <a16:creationId xmlns:a16="http://schemas.microsoft.com/office/drawing/2014/main" id="{464D5063-1702-46AF-9541-0C27E1753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20" name="Chart 19">
          <a:extLst>
            <a:ext uri="{FF2B5EF4-FFF2-40B4-BE49-F238E27FC236}">
              <a16:creationId xmlns:a16="http://schemas.microsoft.com/office/drawing/2014/main" id="{6C896B4E-0E7F-4F12-963A-EBD7281D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22" name="Chart 21">
          <a:extLst>
            <a:ext uri="{FF2B5EF4-FFF2-40B4-BE49-F238E27FC236}">
              <a16:creationId xmlns:a16="http://schemas.microsoft.com/office/drawing/2014/main" id="{0B91FF4D-935D-40F6-96E8-581D0E194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23812</xdr:colOff>
      <xdr:row>55</xdr:row>
      <xdr:rowOff>4762</xdr:rowOff>
    </xdr:from>
    <xdr:to>
      <xdr:col>77</xdr:col>
      <xdr:colOff>261937</xdr:colOff>
      <xdr:row>69</xdr:row>
      <xdr:rowOff>80962</xdr:rowOff>
    </xdr:to>
    <xdr:graphicFrame macro="">
      <xdr:nvGraphicFramePr>
        <xdr:cNvPr id="2" name="Chart 1">
          <a:extLst>
            <a:ext uri="{FF2B5EF4-FFF2-40B4-BE49-F238E27FC236}">
              <a16:creationId xmlns:a16="http://schemas.microsoft.com/office/drawing/2014/main" id="{59973EC0-84DC-4DB7-92EF-C99A56821D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4.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5.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6.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8.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49.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0.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1.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2.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3.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5.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7.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8.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B8919933-5AA8-4281-A04F-6C5FE1427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9CE479E3-A71C-4517-B384-33F8A5E4D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81F14B91-E48B-4B0C-80C9-6FAF73EBC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BBF0A7C5-56D5-4AFF-93C7-3D7DBD9EB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2FD2D8F9-25C3-4936-A420-878F250FB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A9F3C7BA-07D7-4031-968A-406273D60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4A050838-AAED-4D3B-A6F4-F41FB040E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6DBF9924-7A14-457A-9BD2-091005164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FAA1BB0D-E883-4C5C-A9D7-E8F95CE72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D8699866-2C27-4948-B8E7-5D9E91B3A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60F6BA43-D6F7-4BAA-BABF-AAFDBDF72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134257B9-270E-4B12-B9A9-6AC224E4E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A0C46F08-0862-43EF-85A6-DF397B66F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3EADC9BC-0426-46AD-9F40-D5C5CB3F4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F62467C1-500C-4800-A965-51D95CF41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5EF17CCA-A164-4122-B434-0B97BBFFF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5"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0.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1.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2.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3.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5.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6.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7.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8.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69.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0.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2.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3.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4.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5.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6.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E68814E2-6DFA-436E-8225-35BAD6242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4F3D08C4-825C-462D-955D-14AA4C121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2B1E3B28-B596-4569-A087-CDBD5B7F8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E3529EE6-B9C9-4852-8357-B754B5A8F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856297</xdr:colOff>
      <xdr:row>55</xdr:row>
      <xdr:rowOff>111442</xdr:rowOff>
    </xdr:from>
    <xdr:to>
      <xdr:col>29</xdr:col>
      <xdr:colOff>408622</xdr:colOff>
      <xdr:row>69</xdr:row>
      <xdr:rowOff>187642</xdr:rowOff>
    </xdr:to>
    <xdr:graphicFrame macro="">
      <xdr:nvGraphicFramePr>
        <xdr:cNvPr id="6" name="Chart 5">
          <a:extLst>
            <a:ext uri="{FF2B5EF4-FFF2-40B4-BE49-F238E27FC236}">
              <a16:creationId xmlns:a16="http://schemas.microsoft.com/office/drawing/2014/main" id="{58BDDB78-9CAD-4EE6-9DE5-4A9889C9C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C223B8D4-1720-4783-A406-09BD02834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071A786A-6C05-48AE-83E4-99FAE2CE6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0EB97FF8-5669-45C7-9F63-E82424286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B39F958F-00B7-430A-A9A9-C3C8190C0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7CE48814-8579-49D2-836C-9F409E564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68A0B135-1079-4EDD-9F93-CA7ADF0F6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4EC5CA98-A920-4904-A2FE-E5CB8C35F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910C569C-0949-47BC-944D-0923CF979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02B6483E-3563-4E38-89F5-214432014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B8442056-3138-41B9-9B1D-138645DC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2A7212F2-9E86-4D58-AF17-6E6DAB023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8.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79.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0"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0.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2.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3.xml><?xml version="1.0" encoding="utf-8"?>
<c:userShapes xmlns:c="http://schemas.openxmlformats.org/drawingml/2006/chart">
  <cdr:relSizeAnchor xmlns:cdr="http://schemas.openxmlformats.org/drawingml/2006/chartDrawing">
    <cdr:from>
      <cdr:x>0.00457</cdr:x>
      <cdr:y>0.84896</cdr:y>
    </cdr:from>
    <cdr:to>
      <cdr:x>0.94427</cdr:x>
      <cdr:y>1</cdr:y>
    </cdr:to>
    <cdr:sp macro="" textlink="">
      <cdr:nvSpPr>
        <cdr:cNvPr id="9"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22225"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4.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8437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5.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3"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49008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6.xml><?xml version="1.0" encoding="utf-8"?>
<c:userShapes xmlns:c="http://schemas.openxmlformats.org/drawingml/2006/chart">
  <cdr:relSizeAnchor xmlns:cdr="http://schemas.openxmlformats.org/drawingml/2006/chartDrawing">
    <cdr:from>
      <cdr:x>0</cdr:x>
      <cdr:y>0.85672</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7745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7.xml><?xml version="1.0" encoding="utf-8"?>
<c:userShapes xmlns:c="http://schemas.openxmlformats.org/drawingml/2006/chart">
  <cdr:relSizeAnchor xmlns:cdr="http://schemas.openxmlformats.org/drawingml/2006/chartDrawing">
    <cdr:from>
      <cdr:x>0</cdr:x>
      <cdr:y>0.85634</cdr:y>
    </cdr:from>
    <cdr:to>
      <cdr:x>1</cdr:x>
      <cdr:y>1</cdr:y>
    </cdr:to>
    <cdr:sp macro="" textlink="">
      <cdr:nvSpPr>
        <cdr:cNvPr id="12"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46983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89.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xml><?xml version="1.0" encoding="utf-8"?>
<c:userShapes xmlns:c="http://schemas.openxmlformats.org/drawingml/2006/chart">
  <cdr:relSizeAnchor xmlns:cdr="http://schemas.openxmlformats.org/drawingml/2006/chartDrawing">
    <cdr:from>
      <cdr:x>2.62467E-6</cdr:x>
      <cdr:y>0.84896</cdr:y>
    </cdr:from>
    <cdr:to>
      <cdr:x>1</cdr:x>
      <cdr:y>1</cdr:y>
    </cdr:to>
    <cdr:sp macro="" textlink="">
      <cdr:nvSpPr>
        <cdr:cNvPr id="4" name="TextBox 1">
          <a:extLst xmlns:a="http://schemas.openxmlformats.org/drawingml/2006/main">
            <a:ext uri="{FF2B5EF4-FFF2-40B4-BE49-F238E27FC236}">
              <a16:creationId xmlns:a16="http://schemas.microsoft.com/office/drawing/2014/main" id="{1AFFE008-97D6-4B7E-BE73-3149724F7C7C}"/>
            </a:ext>
          </a:extLst>
        </cdr:cNvPr>
        <cdr:cNvSpPr txBox="1"/>
      </cdr:nvSpPr>
      <cdr:spPr>
        <a:xfrm xmlns:a="http://schemas.openxmlformats.org/drawingml/2006/main">
          <a:off x="12" y="2328867"/>
          <a:ext cx="4571988"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0.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1.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2" name="TextBox 1">
          <a:extLst xmlns:a="http://schemas.openxmlformats.org/drawingml/2006/main">
            <a:ext uri="{FF2B5EF4-FFF2-40B4-BE49-F238E27FC236}">
              <a16:creationId xmlns:a16="http://schemas.microsoft.com/office/drawing/2014/main" id="{B9FD2126-DBA4-432E-B427-3E8E9B81B34A}"/>
            </a:ext>
          </a:extLst>
        </cdr:cNvPr>
        <cdr:cNvSpPr txBox="1"/>
      </cdr:nvSpPr>
      <cdr:spPr>
        <a:xfrm xmlns:a="http://schemas.openxmlformats.org/drawingml/2006/main">
          <a:off x="0" y="2328863"/>
          <a:ext cx="4572000" cy="414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2.xml><?xml version="1.0" encoding="utf-8"?>
<c:userShapes xmlns:c="http://schemas.openxmlformats.org/drawingml/2006/chart">
  <cdr:relSizeAnchor xmlns:cdr="http://schemas.openxmlformats.org/drawingml/2006/chartDrawing">
    <cdr:from>
      <cdr:x>0</cdr:x>
      <cdr:y>0.825</cdr:y>
    </cdr:from>
    <cdr:to>
      <cdr:x>1</cdr:x>
      <cdr:y>1</cdr:y>
    </cdr:to>
    <cdr:sp macro="" textlink="">
      <cdr:nvSpPr>
        <cdr:cNvPr id="2" name="TextBox 1">
          <a:extLst xmlns:a="http://schemas.openxmlformats.org/drawingml/2006/main">
            <a:ext uri="{FF2B5EF4-FFF2-40B4-BE49-F238E27FC236}">
              <a16:creationId xmlns:a16="http://schemas.microsoft.com/office/drawing/2014/main" id="{6FAFC99C-02C4-4E37-A08A-BA2A2658EDD0}"/>
            </a:ext>
          </a:extLst>
        </cdr:cNvPr>
        <cdr:cNvSpPr txBox="1"/>
      </cdr:nvSpPr>
      <cdr:spPr>
        <a:xfrm xmlns:a="http://schemas.openxmlformats.org/drawingml/2006/main">
          <a:off x="0" y="2263140"/>
          <a:ext cx="4572000"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3.xml><?xml version="1.0" encoding="utf-8"?>
<xdr:wsDr xmlns:xdr="http://schemas.openxmlformats.org/drawingml/2006/spreadsheetDrawing" xmlns:a="http://schemas.openxmlformats.org/drawingml/2006/main">
  <xdr:twoCellAnchor>
    <xdr:from>
      <xdr:col>12</xdr:col>
      <xdr:colOff>1238249</xdr:colOff>
      <xdr:row>101</xdr:row>
      <xdr:rowOff>182880</xdr:rowOff>
    </xdr:from>
    <xdr:to>
      <xdr:col>18</xdr:col>
      <xdr:colOff>211454</xdr:colOff>
      <xdr:row>116</xdr:row>
      <xdr:rowOff>76200</xdr:rowOff>
    </xdr:to>
    <xdr:graphicFrame macro="">
      <xdr:nvGraphicFramePr>
        <xdr:cNvPr id="2" name="Chart 1">
          <a:extLst>
            <a:ext uri="{FF2B5EF4-FFF2-40B4-BE49-F238E27FC236}">
              <a16:creationId xmlns:a16="http://schemas.microsoft.com/office/drawing/2014/main" id="{7905B714-D93D-4F6F-8E23-64795A4CA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462915</xdr:colOff>
      <xdr:row>101</xdr:row>
      <xdr:rowOff>108585</xdr:rowOff>
    </xdr:from>
    <xdr:to>
      <xdr:col>23</xdr:col>
      <xdr:colOff>348615</xdr:colOff>
      <xdr:row>116</xdr:row>
      <xdr:rowOff>1905</xdr:rowOff>
    </xdr:to>
    <xdr:graphicFrame macro="">
      <xdr:nvGraphicFramePr>
        <xdr:cNvPr id="3" name="Chart 2">
          <a:extLst>
            <a:ext uri="{FF2B5EF4-FFF2-40B4-BE49-F238E27FC236}">
              <a16:creationId xmlns:a16="http://schemas.microsoft.com/office/drawing/2014/main" id="{BFF9501C-0B37-4919-AEB4-940EC5A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188595</xdr:colOff>
      <xdr:row>86</xdr:row>
      <xdr:rowOff>112395</xdr:rowOff>
    </xdr:from>
    <xdr:to>
      <xdr:col>23</xdr:col>
      <xdr:colOff>314325</xdr:colOff>
      <xdr:row>100</xdr:row>
      <xdr:rowOff>188595</xdr:rowOff>
    </xdr:to>
    <xdr:graphicFrame macro="">
      <xdr:nvGraphicFramePr>
        <xdr:cNvPr id="4" name="Chart 3">
          <a:extLst>
            <a:ext uri="{FF2B5EF4-FFF2-40B4-BE49-F238E27FC236}">
              <a16:creationId xmlns:a16="http://schemas.microsoft.com/office/drawing/2014/main" id="{24FB54C1-728F-4DF6-96A6-45D323D69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1007745</xdr:colOff>
      <xdr:row>86</xdr:row>
      <xdr:rowOff>127635</xdr:rowOff>
    </xdr:from>
    <xdr:to>
      <xdr:col>17</xdr:col>
      <xdr:colOff>1333500</xdr:colOff>
      <xdr:row>101</xdr:row>
      <xdr:rowOff>13335</xdr:rowOff>
    </xdr:to>
    <xdr:graphicFrame macro="">
      <xdr:nvGraphicFramePr>
        <xdr:cNvPr id="5" name="Chart 4">
          <a:extLst>
            <a:ext uri="{FF2B5EF4-FFF2-40B4-BE49-F238E27FC236}">
              <a16:creationId xmlns:a16="http://schemas.microsoft.com/office/drawing/2014/main" id="{553D13F5-8B5E-48D7-9F4A-A722DA940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846772</xdr:colOff>
      <xdr:row>55</xdr:row>
      <xdr:rowOff>178117</xdr:rowOff>
    </xdr:from>
    <xdr:to>
      <xdr:col>29</xdr:col>
      <xdr:colOff>399097</xdr:colOff>
      <xdr:row>70</xdr:row>
      <xdr:rowOff>63817</xdr:rowOff>
    </xdr:to>
    <xdr:graphicFrame macro="">
      <xdr:nvGraphicFramePr>
        <xdr:cNvPr id="6" name="Chart 5">
          <a:extLst>
            <a:ext uri="{FF2B5EF4-FFF2-40B4-BE49-F238E27FC236}">
              <a16:creationId xmlns:a16="http://schemas.microsoft.com/office/drawing/2014/main" id="{48F7B4AA-47DC-492D-A0EC-E728B116C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935355</xdr:colOff>
      <xdr:row>55</xdr:row>
      <xdr:rowOff>140970</xdr:rowOff>
    </xdr:from>
    <xdr:to>
      <xdr:col>17</xdr:col>
      <xdr:colOff>1002030</xdr:colOff>
      <xdr:row>70</xdr:row>
      <xdr:rowOff>26670</xdr:rowOff>
    </xdr:to>
    <xdr:graphicFrame macro="">
      <xdr:nvGraphicFramePr>
        <xdr:cNvPr id="7" name="Chart 6">
          <a:extLst>
            <a:ext uri="{FF2B5EF4-FFF2-40B4-BE49-F238E27FC236}">
              <a16:creationId xmlns:a16="http://schemas.microsoft.com/office/drawing/2014/main" id="{E9046C40-7936-40FE-8150-ECD3107FB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1289685</xdr:colOff>
      <xdr:row>55</xdr:row>
      <xdr:rowOff>148590</xdr:rowOff>
    </xdr:from>
    <xdr:to>
      <xdr:col>22</xdr:col>
      <xdr:colOff>468630</xdr:colOff>
      <xdr:row>70</xdr:row>
      <xdr:rowOff>34290</xdr:rowOff>
    </xdr:to>
    <xdr:graphicFrame macro="">
      <xdr:nvGraphicFramePr>
        <xdr:cNvPr id="8" name="Chart 7">
          <a:extLst>
            <a:ext uri="{FF2B5EF4-FFF2-40B4-BE49-F238E27FC236}">
              <a16:creationId xmlns:a16="http://schemas.microsoft.com/office/drawing/2014/main" id="{B2B46D63-32D0-4F9C-9054-2012B9757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1503045</xdr:colOff>
      <xdr:row>61</xdr:row>
      <xdr:rowOff>112395</xdr:rowOff>
    </xdr:from>
    <xdr:to>
      <xdr:col>44</xdr:col>
      <xdr:colOff>1358265</xdr:colOff>
      <xdr:row>76</xdr:row>
      <xdr:rowOff>146685</xdr:rowOff>
    </xdr:to>
    <xdr:graphicFrame macro="">
      <xdr:nvGraphicFramePr>
        <xdr:cNvPr id="9" name="Chart 8">
          <a:extLst>
            <a:ext uri="{FF2B5EF4-FFF2-40B4-BE49-F238E27FC236}">
              <a16:creationId xmlns:a16="http://schemas.microsoft.com/office/drawing/2014/main" id="{E379AC96-2E1A-492C-944F-198FA23CE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577215</xdr:colOff>
      <xdr:row>61</xdr:row>
      <xdr:rowOff>137160</xdr:rowOff>
    </xdr:from>
    <xdr:to>
      <xdr:col>53</xdr:col>
      <xdr:colOff>190500</xdr:colOff>
      <xdr:row>76</xdr:row>
      <xdr:rowOff>171450</xdr:rowOff>
    </xdr:to>
    <xdr:graphicFrame macro="">
      <xdr:nvGraphicFramePr>
        <xdr:cNvPr id="10" name="Chart 9">
          <a:extLst>
            <a:ext uri="{FF2B5EF4-FFF2-40B4-BE49-F238E27FC236}">
              <a16:creationId xmlns:a16="http://schemas.microsoft.com/office/drawing/2014/main" id="{A17CC394-AD8C-47B3-BD5A-9889FA505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1520190</xdr:colOff>
      <xdr:row>79</xdr:row>
      <xdr:rowOff>26670</xdr:rowOff>
    </xdr:from>
    <xdr:to>
      <xdr:col>44</xdr:col>
      <xdr:colOff>1463040</xdr:colOff>
      <xdr:row>94</xdr:row>
      <xdr:rowOff>60960</xdr:rowOff>
    </xdr:to>
    <xdr:graphicFrame macro="">
      <xdr:nvGraphicFramePr>
        <xdr:cNvPr id="11" name="Chart 10">
          <a:extLst>
            <a:ext uri="{FF2B5EF4-FFF2-40B4-BE49-F238E27FC236}">
              <a16:creationId xmlns:a16="http://schemas.microsoft.com/office/drawing/2014/main" id="{40E15D44-70A6-4870-B03B-54429A9E6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11430</xdr:colOff>
      <xdr:row>79</xdr:row>
      <xdr:rowOff>22860</xdr:rowOff>
    </xdr:from>
    <xdr:to>
      <xdr:col>53</xdr:col>
      <xdr:colOff>316230</xdr:colOff>
      <xdr:row>94</xdr:row>
      <xdr:rowOff>49530</xdr:rowOff>
    </xdr:to>
    <xdr:graphicFrame macro="">
      <xdr:nvGraphicFramePr>
        <xdr:cNvPr id="12" name="Chart 11">
          <a:extLst>
            <a:ext uri="{FF2B5EF4-FFF2-40B4-BE49-F238E27FC236}">
              <a16:creationId xmlns:a16="http://schemas.microsoft.com/office/drawing/2014/main" id="{FAF6486A-44C0-4E8B-AE71-5CD61F3EE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704850</xdr:colOff>
      <xdr:row>55</xdr:row>
      <xdr:rowOff>185737</xdr:rowOff>
    </xdr:from>
    <xdr:to>
      <xdr:col>12</xdr:col>
      <xdr:colOff>66675</xdr:colOff>
      <xdr:row>70</xdr:row>
      <xdr:rowOff>71437</xdr:rowOff>
    </xdr:to>
    <xdr:graphicFrame macro="">
      <xdr:nvGraphicFramePr>
        <xdr:cNvPr id="13" name="Chart 12">
          <a:extLst>
            <a:ext uri="{FF2B5EF4-FFF2-40B4-BE49-F238E27FC236}">
              <a16:creationId xmlns:a16="http://schemas.microsoft.com/office/drawing/2014/main" id="{5B2EE158-48D8-4246-8E79-5A1D41285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685800</xdr:colOff>
      <xdr:row>71</xdr:row>
      <xdr:rowOff>76200</xdr:rowOff>
    </xdr:from>
    <xdr:to>
      <xdr:col>12</xdr:col>
      <xdr:colOff>47625</xdr:colOff>
      <xdr:row>85</xdr:row>
      <xdr:rowOff>152400</xdr:rowOff>
    </xdr:to>
    <xdr:graphicFrame macro="">
      <xdr:nvGraphicFramePr>
        <xdr:cNvPr id="14" name="Chart 13">
          <a:extLst>
            <a:ext uri="{FF2B5EF4-FFF2-40B4-BE49-F238E27FC236}">
              <a16:creationId xmlns:a16="http://schemas.microsoft.com/office/drawing/2014/main" id="{9DE686ED-4075-41B8-9F91-AA2F00FA2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86</xdr:row>
      <xdr:rowOff>114300</xdr:rowOff>
    </xdr:from>
    <xdr:to>
      <xdr:col>12</xdr:col>
      <xdr:colOff>200025</xdr:colOff>
      <xdr:row>101</xdr:row>
      <xdr:rowOff>0</xdr:rowOff>
    </xdr:to>
    <xdr:graphicFrame macro="">
      <xdr:nvGraphicFramePr>
        <xdr:cNvPr id="15" name="Chart 14">
          <a:extLst>
            <a:ext uri="{FF2B5EF4-FFF2-40B4-BE49-F238E27FC236}">
              <a16:creationId xmlns:a16="http://schemas.microsoft.com/office/drawing/2014/main" id="{932F437C-0E79-4DDA-9CFC-13E86DEA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819150</xdr:colOff>
      <xdr:row>102</xdr:row>
      <xdr:rowOff>28575</xdr:rowOff>
    </xdr:from>
    <xdr:to>
      <xdr:col>12</xdr:col>
      <xdr:colOff>180975</xdr:colOff>
      <xdr:row>116</xdr:row>
      <xdr:rowOff>104775</xdr:rowOff>
    </xdr:to>
    <xdr:graphicFrame macro="">
      <xdr:nvGraphicFramePr>
        <xdr:cNvPr id="16" name="Chart 15">
          <a:extLst>
            <a:ext uri="{FF2B5EF4-FFF2-40B4-BE49-F238E27FC236}">
              <a16:creationId xmlns:a16="http://schemas.microsoft.com/office/drawing/2014/main" id="{C2BFB2DA-37A7-4F63-A100-738B71FCD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70</xdr:col>
      <xdr:colOff>0</xdr:colOff>
      <xdr:row>54</xdr:row>
      <xdr:rowOff>0</xdr:rowOff>
    </xdr:from>
    <xdr:to>
      <xdr:col>77</xdr:col>
      <xdr:colOff>304800</xdr:colOff>
      <xdr:row>68</xdr:row>
      <xdr:rowOff>76200</xdr:rowOff>
    </xdr:to>
    <xdr:graphicFrame macro="">
      <xdr:nvGraphicFramePr>
        <xdr:cNvPr id="17" name="Chart 16">
          <a:extLst>
            <a:ext uri="{FF2B5EF4-FFF2-40B4-BE49-F238E27FC236}">
              <a16:creationId xmlns:a16="http://schemas.microsoft.com/office/drawing/2014/main" id="{D2F50CCA-8509-479D-8D9B-41ACDCB7D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0.01601</cdr:x>
      <cdr:y>0.82548</cdr:y>
    </cdr:from>
    <cdr:to>
      <cdr:x>1</cdr:x>
      <cdr:y>1</cdr:y>
    </cdr:to>
    <cdr:sp macro="" textlink="">
      <cdr:nvSpPr>
        <cdr:cNvPr id="10" name="TextBox 1">
          <a:extLst xmlns:a="http://schemas.openxmlformats.org/drawingml/2006/main">
            <a:ext uri="{FF2B5EF4-FFF2-40B4-BE49-F238E27FC236}">
              <a16:creationId xmlns:a16="http://schemas.microsoft.com/office/drawing/2014/main" id="{DEBE3981-D48B-4975-82DF-15A6CD4B117C}"/>
            </a:ext>
          </a:extLst>
        </cdr:cNvPr>
        <cdr:cNvSpPr txBox="1"/>
      </cdr:nvSpPr>
      <cdr:spPr>
        <a:xfrm xmlns:a="http://schemas.openxmlformats.org/drawingml/2006/main">
          <a:off x="78124"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5.xml><?xml version="1.0" encoding="utf-8"?>
<c:userShapes xmlns:c="http://schemas.openxmlformats.org/drawingml/2006/chart">
  <cdr:relSizeAnchor xmlns:cdr="http://schemas.openxmlformats.org/drawingml/2006/chartDrawing">
    <cdr:from>
      <cdr:x>0</cdr:x>
      <cdr:y>0.82548</cdr:y>
    </cdr:from>
    <cdr:to>
      <cdr:x>0.95635</cdr:x>
      <cdr:y>1</cdr:y>
    </cdr:to>
    <cdr:sp macro="" textlink="">
      <cdr:nvSpPr>
        <cdr:cNvPr id="9" name="TextBox 1">
          <a:extLst xmlns:a="http://schemas.openxmlformats.org/drawingml/2006/main">
            <a:ext uri="{FF2B5EF4-FFF2-40B4-BE49-F238E27FC236}">
              <a16:creationId xmlns:a16="http://schemas.microsoft.com/office/drawing/2014/main" id="{3405FE59-D54E-4613-809B-DE2DADBB213E}"/>
            </a:ext>
          </a:extLst>
        </cdr:cNvPr>
        <cdr:cNvSpPr txBox="1"/>
      </cdr:nvSpPr>
      <cdr:spPr>
        <a:xfrm xmlns:a="http://schemas.openxmlformats.org/drawingml/2006/main">
          <a:off x="0" y="227076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6.xml><?xml version="1.0" encoding="utf-8"?>
<c:userShapes xmlns:c="http://schemas.openxmlformats.org/drawingml/2006/chart">
  <cdr:relSizeAnchor xmlns:cdr="http://schemas.openxmlformats.org/drawingml/2006/chartDrawing">
    <cdr:from>
      <cdr:x>0.30149</cdr:x>
      <cdr:y>0.36994</cdr:y>
    </cdr:from>
    <cdr:to>
      <cdr:x>0.46269</cdr:x>
      <cdr:y>0.48266</cdr:y>
    </cdr:to>
    <cdr:sp macro="" textlink="">
      <cdr:nvSpPr>
        <cdr:cNvPr id="7" name="TextBox 6"/>
        <cdr:cNvSpPr txBox="1"/>
      </cdr:nvSpPr>
      <cdr:spPr>
        <a:xfrm xmlns:a="http://schemas.openxmlformats.org/drawingml/2006/main">
          <a:off x="1539240" y="975360"/>
          <a:ext cx="822960" cy="297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0.00604</cdr:x>
      <cdr:y>0.80671</cdr:y>
    </cdr:from>
    <cdr:to>
      <cdr:x>0.91875</cdr:x>
      <cdr:y>0.98171</cdr:y>
    </cdr:to>
    <cdr:sp macro="" textlink="">
      <cdr:nvSpPr>
        <cdr:cNvPr id="9" name="TextBox 1">
          <a:extLst xmlns:a="http://schemas.openxmlformats.org/drawingml/2006/main">
            <a:ext uri="{FF2B5EF4-FFF2-40B4-BE49-F238E27FC236}">
              <a16:creationId xmlns:a16="http://schemas.microsoft.com/office/drawing/2014/main" id="{BF885260-716C-405C-AEAE-C8F4492A7AAC}"/>
            </a:ext>
          </a:extLst>
        </cdr:cNvPr>
        <cdr:cNvSpPr txBox="1"/>
      </cdr:nvSpPr>
      <cdr:spPr>
        <a:xfrm xmlns:a="http://schemas.openxmlformats.org/drawingml/2006/main">
          <a:off x="31750" y="2212975"/>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7.xml><?xml version="1.0" encoding="utf-8"?>
<c:userShapes xmlns:c="http://schemas.openxmlformats.org/drawingml/2006/chart">
  <cdr:relSizeAnchor xmlns:cdr="http://schemas.openxmlformats.org/drawingml/2006/chartDrawing">
    <cdr:from>
      <cdr:x>0.00435</cdr:x>
      <cdr:y>0.825</cdr:y>
    </cdr:from>
    <cdr:to>
      <cdr:x>1</cdr:x>
      <cdr:y>1</cdr:y>
    </cdr:to>
    <cdr:sp macro="" textlink="">
      <cdr:nvSpPr>
        <cdr:cNvPr id="9" name="TextBox 1">
          <a:extLst xmlns:a="http://schemas.openxmlformats.org/drawingml/2006/main">
            <a:ext uri="{FF2B5EF4-FFF2-40B4-BE49-F238E27FC236}">
              <a16:creationId xmlns:a16="http://schemas.microsoft.com/office/drawing/2014/main" id="{210EC9AC-A084-4E9B-B1E0-E0D9A8A75DD8}"/>
            </a:ext>
          </a:extLst>
        </cdr:cNvPr>
        <cdr:cNvSpPr txBox="1"/>
      </cdr:nvSpPr>
      <cdr:spPr>
        <a:xfrm xmlns:a="http://schemas.openxmlformats.org/drawingml/2006/main">
          <a:off x="20974" y="2263140"/>
          <a:ext cx="4800581" cy="48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8.xml><?xml version="1.0" encoding="utf-8"?>
<c:userShapes xmlns:c="http://schemas.openxmlformats.org/drawingml/2006/chart">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572000"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drawings/drawing99.xml><?xml version="1.0" encoding="utf-8"?>
<c:userShapes xmlns:c="http://schemas.openxmlformats.org/drawingml/2006/chart">
  <cdr:relSizeAnchor xmlns:cdr="http://schemas.openxmlformats.org/drawingml/2006/chartDrawing">
    <cdr:from>
      <cdr:x>0.15667</cdr:x>
      <cdr:y>0.47688</cdr:y>
    </cdr:from>
    <cdr:to>
      <cdr:x>0.96833</cdr:x>
      <cdr:y>0.47977</cdr:y>
    </cdr:to>
    <cdr:cxnSp macro="">
      <cdr:nvCxnSpPr>
        <cdr:cNvPr id="4" name="Straight Connector 3">
          <a:extLst xmlns:a="http://schemas.openxmlformats.org/drawingml/2006/main">
            <a:ext uri="{FF2B5EF4-FFF2-40B4-BE49-F238E27FC236}">
              <a16:creationId xmlns:a16="http://schemas.microsoft.com/office/drawing/2014/main" id="{70BEF6D2-A419-4BAA-B007-FDD89EC0DE18}"/>
            </a:ext>
          </a:extLst>
        </cdr:cNvPr>
        <cdr:cNvCxnSpPr/>
      </cdr:nvCxnSpPr>
      <cdr:spPr>
        <a:xfrm xmlns:a="http://schemas.openxmlformats.org/drawingml/2006/main">
          <a:off x="716280" y="1257300"/>
          <a:ext cx="3710940" cy="7620"/>
        </a:xfrm>
        <a:prstGeom xmlns:a="http://schemas.openxmlformats.org/drawingml/2006/main" prst="line">
          <a:avLst/>
        </a:prstGeom>
        <a:ln xmlns:a="http://schemas.openxmlformats.org/drawingml/2006/main" w="127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0.84896</cdr:y>
    </cdr:from>
    <cdr:to>
      <cdr:x>1</cdr:x>
      <cdr:y>1</cdr:y>
    </cdr:to>
    <cdr:sp macro="" textlink="">
      <cdr:nvSpPr>
        <cdr:cNvPr id="11" name="TextBox 1">
          <a:extLst xmlns:a="http://schemas.openxmlformats.org/drawingml/2006/main">
            <a:ext uri="{FF2B5EF4-FFF2-40B4-BE49-F238E27FC236}">
              <a16:creationId xmlns:a16="http://schemas.microsoft.com/office/drawing/2014/main" id="{135051E6-7809-4724-A231-0460DF17E3DA}"/>
            </a:ext>
          </a:extLst>
        </cdr:cNvPr>
        <cdr:cNvSpPr txBox="1"/>
      </cdr:nvSpPr>
      <cdr:spPr>
        <a:xfrm xmlns:a="http://schemas.openxmlformats.org/drawingml/2006/main">
          <a:off x="0" y="2328867"/>
          <a:ext cx="4486275" cy="41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800" i="1"/>
            <a:t>Source:</a:t>
          </a:r>
          <a:r>
            <a:rPr lang="en-CA" sz="800" i="1" baseline="0"/>
            <a:t> Author's calculations based on Government of Canada Fiscal Reference Tables - www.canada.ca/en/department-finance/services/publications/fiscal-reference-tables/2020.html, provincial budgets &amp; CANSIM Table 17 100 005</a:t>
          </a:r>
          <a:endParaRPr lang="en-CA" sz="800" i="1"/>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6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7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9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2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22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in.gc.ca/frt-trf/2019/frt-trf-19-eng.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4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5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76.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9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10.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2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anada.ca/en/department-finance/services/publications/fiscal-reference-tables/2020.html" TargetMode="External"/><Relationship Id="rId1" Type="http://schemas.openxmlformats.org/officeDocument/2006/relationships/hyperlink" Target="https://www.fin.gc.ca/frt-trf/2017/frt-trf-18-eng.asp" TargetMode="External"/><Relationship Id="rId4" Type="http://schemas.openxmlformats.org/officeDocument/2006/relationships/drawing" Target="../drawings/drawing1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2C501-7D87-45D1-BCF2-496D1AB19BDD}">
  <dimension ref="A1:BS19"/>
  <sheetViews>
    <sheetView topLeftCell="AB25" workbookViewId="0">
      <selection activeCell="AS20" sqref="AS20"/>
    </sheetView>
  </sheetViews>
  <sheetFormatPr defaultRowHeight="15" x14ac:dyDescent="0.25"/>
  <cols>
    <col min="1" max="1" width="36.7109375" customWidth="1"/>
    <col min="2" max="2" width="10.140625" bestFit="1" customWidth="1"/>
    <col min="3" max="3" width="11.140625" bestFit="1" customWidth="1"/>
    <col min="4" max="12" width="10.140625" bestFit="1" customWidth="1"/>
    <col min="14" max="14" width="31" customWidth="1"/>
    <col min="16" max="16" width="11.140625" bestFit="1" customWidth="1"/>
    <col min="19" max="19" width="11.140625" bestFit="1" customWidth="1"/>
    <col min="22" max="23" width="11.140625" bestFit="1" customWidth="1"/>
    <col min="25" max="25" width="11.140625" bestFit="1" customWidth="1"/>
    <col min="27" max="27" width="24.85546875" customWidth="1"/>
    <col min="34" max="34" width="9.85546875" bestFit="1" customWidth="1"/>
    <col min="36" max="36" width="9.85546875" bestFit="1" customWidth="1"/>
    <col min="40" max="40" width="27.85546875" customWidth="1"/>
    <col min="46" max="46" width="11.140625" bestFit="1" customWidth="1"/>
    <col min="48" max="49" width="11.140625" bestFit="1" customWidth="1"/>
    <col min="50" max="51" width="10.140625" bestFit="1" customWidth="1"/>
    <col min="59" max="59" width="30.7109375" customWidth="1"/>
  </cols>
  <sheetData>
    <row r="1" spans="1:71" x14ac:dyDescent="0.25">
      <c r="A1" t="s">
        <v>407</v>
      </c>
      <c r="N1" t="s">
        <v>411</v>
      </c>
      <c r="AA1" t="s">
        <v>415</v>
      </c>
      <c r="AN1" t="s">
        <v>433</v>
      </c>
      <c r="BG1" t="s">
        <v>437</v>
      </c>
    </row>
    <row r="2" spans="1:71" x14ac:dyDescent="0.25">
      <c r="B2" s="135" t="s">
        <v>13</v>
      </c>
      <c r="C2" s="135" t="s">
        <v>280</v>
      </c>
      <c r="D2" s="135" t="s">
        <v>349</v>
      </c>
      <c r="E2" s="135" t="s">
        <v>354</v>
      </c>
      <c r="F2" s="135" t="s">
        <v>360</v>
      </c>
      <c r="G2" s="135" t="s">
        <v>380</v>
      </c>
      <c r="H2" s="135" t="s">
        <v>379</v>
      </c>
      <c r="I2" s="135" t="s">
        <v>378</v>
      </c>
      <c r="J2" s="135" t="s">
        <v>377</v>
      </c>
      <c r="K2" s="135" t="s">
        <v>383</v>
      </c>
      <c r="L2" s="135" t="s">
        <v>390</v>
      </c>
      <c r="M2" s="133" t="s">
        <v>419</v>
      </c>
      <c r="O2" s="135" t="s">
        <v>13</v>
      </c>
      <c r="P2" s="135" t="s">
        <v>280</v>
      </c>
      <c r="Q2" s="135" t="s">
        <v>349</v>
      </c>
      <c r="R2" s="135" t="s">
        <v>354</v>
      </c>
      <c r="S2" s="135" t="s">
        <v>360</v>
      </c>
      <c r="T2" s="135" t="s">
        <v>380</v>
      </c>
      <c r="U2" s="135" t="s">
        <v>379</v>
      </c>
      <c r="V2" s="135" t="s">
        <v>378</v>
      </c>
      <c r="W2" s="135" t="s">
        <v>377</v>
      </c>
      <c r="X2" s="135" t="s">
        <v>383</v>
      </c>
      <c r="Y2" s="135" t="s">
        <v>390</v>
      </c>
      <c r="Z2" s="133" t="s">
        <v>419</v>
      </c>
      <c r="AB2" s="135" t="s">
        <v>13</v>
      </c>
      <c r="AC2" s="135" t="s">
        <v>280</v>
      </c>
      <c r="AD2" s="135" t="s">
        <v>349</v>
      </c>
      <c r="AE2" s="135" t="s">
        <v>354</v>
      </c>
      <c r="AF2" s="135" t="s">
        <v>360</v>
      </c>
      <c r="AG2" s="135" t="s">
        <v>380</v>
      </c>
      <c r="AH2" s="135" t="s">
        <v>379</v>
      </c>
      <c r="AI2" s="135" t="s">
        <v>378</v>
      </c>
      <c r="AJ2" s="135" t="s">
        <v>377</v>
      </c>
      <c r="AK2" s="135" t="s">
        <v>383</v>
      </c>
      <c r="AL2" s="135" t="s">
        <v>390</v>
      </c>
      <c r="AM2" s="133" t="s">
        <v>419</v>
      </c>
      <c r="AO2" s="135" t="s">
        <v>13</v>
      </c>
      <c r="AP2" s="135" t="s">
        <v>280</v>
      </c>
      <c r="AQ2" s="135" t="s">
        <v>349</v>
      </c>
      <c r="AR2" s="135" t="s">
        <v>354</v>
      </c>
      <c r="AS2" s="135" t="s">
        <v>360</v>
      </c>
      <c r="AT2" s="135" t="s">
        <v>380</v>
      </c>
      <c r="AU2" s="135" t="s">
        <v>379</v>
      </c>
      <c r="AV2" s="135" t="s">
        <v>378</v>
      </c>
      <c r="AW2" s="135" t="s">
        <v>377</v>
      </c>
      <c r="AX2" s="135" t="s">
        <v>383</v>
      </c>
      <c r="AY2" s="135" t="s">
        <v>390</v>
      </c>
      <c r="AZ2" s="133" t="s">
        <v>419</v>
      </c>
      <c r="BH2" s="135" t="s">
        <v>13</v>
      </c>
      <c r="BI2" s="135" t="s">
        <v>280</v>
      </c>
      <c r="BJ2" s="135" t="s">
        <v>349</v>
      </c>
      <c r="BK2" s="135" t="s">
        <v>354</v>
      </c>
      <c r="BL2" s="135" t="s">
        <v>360</v>
      </c>
      <c r="BM2" s="135" t="s">
        <v>380</v>
      </c>
      <c r="BN2" s="135" t="s">
        <v>379</v>
      </c>
      <c r="BO2" s="135" t="s">
        <v>378</v>
      </c>
      <c r="BP2" s="135" t="s">
        <v>377</v>
      </c>
      <c r="BQ2" s="135" t="s">
        <v>383</v>
      </c>
      <c r="BR2" s="135" t="s">
        <v>390</v>
      </c>
      <c r="BS2" s="133" t="s">
        <v>419</v>
      </c>
    </row>
    <row r="3" spans="1:71" x14ac:dyDescent="0.25">
      <c r="A3" s="158" t="s">
        <v>333</v>
      </c>
      <c r="B3" s="160">
        <f>+'CDN and NL'!L50</f>
        <v>14813.449254160656</v>
      </c>
      <c r="C3" s="161">
        <f>+'ROC and NL'!N50</f>
        <v>11515.18496183193</v>
      </c>
      <c r="D3" s="161">
        <f>+'PE and NL'!N50</f>
        <v>13394.57520429989</v>
      </c>
      <c r="E3" s="161">
        <f>+'NS and NL'!N50</f>
        <v>11499.29337341584</v>
      </c>
      <c r="F3" s="161">
        <f>+'NB and NL'!N50</f>
        <v>12392.049791178708</v>
      </c>
      <c r="G3" s="161">
        <f>+'QU and NL'!N50</f>
        <v>13349.531081039448</v>
      </c>
      <c r="H3" s="161">
        <f>+'ON and NL'!N50</f>
        <v>10491.410216893602</v>
      </c>
      <c r="I3" s="161">
        <f>+'MN and NL'!N50</f>
        <v>12450.811926822033</v>
      </c>
      <c r="J3" s="161">
        <f>+'SK and NL'!N50</f>
        <v>12200.723532458866</v>
      </c>
      <c r="K3" s="161">
        <f>+'AB and NL'!N50</f>
        <v>10890.989152596127</v>
      </c>
      <c r="L3" s="161">
        <f>+'BC and NL'!N50</f>
        <v>11322.285166821413</v>
      </c>
      <c r="M3" s="164">
        <f>+'CDN and NL'!N50</f>
        <v>11561.948669369587</v>
      </c>
      <c r="N3" s="158" t="s">
        <v>333</v>
      </c>
      <c r="O3" s="160">
        <f>+'CDN and NL'!M50</f>
        <v>16079.255894007971</v>
      </c>
      <c r="P3" s="161">
        <f>+'ROC and NL'!O50</f>
        <v>12008.767410367931</v>
      </c>
      <c r="Q3" s="161">
        <f>+'PE and NL'!O50</f>
        <v>13445.054183138613</v>
      </c>
      <c r="R3" s="161">
        <f>+'NS and NL'!O50</f>
        <v>11397.72035268463</v>
      </c>
      <c r="S3" s="161">
        <f>+'NB and NL'!O50</f>
        <v>12462.46993673308</v>
      </c>
      <c r="T3" s="161">
        <f>+'QU and NL'!O50</f>
        <v>12826.732774055647</v>
      </c>
      <c r="U3" s="161">
        <f>+'ON and NL'!O50</f>
        <v>11323.332055871122</v>
      </c>
      <c r="V3" s="161">
        <f>+'MN and NL'!O50</f>
        <v>12727.455711903875</v>
      </c>
      <c r="W3" s="161">
        <f>+'SK and NL'!O50</f>
        <v>12881.86714814701</v>
      </c>
      <c r="X3" s="161">
        <f>+'AB and NL'!O50</f>
        <v>12974.581951217693</v>
      </c>
      <c r="Y3" s="161">
        <f>+'BC and NL'!O50</f>
        <v>11356.957320030298</v>
      </c>
      <c r="Z3" s="164">
        <f>+'CDN and NL'!O50</f>
        <v>12066.705567032968</v>
      </c>
      <c r="AA3" s="158" t="s">
        <v>333</v>
      </c>
      <c r="AB3" s="160">
        <f>+'CDN and NL'!F50</f>
        <v>-1265.958166744663</v>
      </c>
      <c r="AC3" s="161">
        <f>+'ROC and NL'!X50</f>
        <v>-530.15733899514373</v>
      </c>
      <c r="AD3" s="161">
        <f>+'PE and NL'!X50</f>
        <v>-50.478978838721517</v>
      </c>
      <c r="AE3" s="161">
        <f>+'NS and NL'!X50</f>
        <v>116.67199954473124</v>
      </c>
      <c r="AF3" s="161">
        <f>+'NB and NL'!X50</f>
        <v>41.857390799913091</v>
      </c>
      <c r="AG3" s="161">
        <f>+'QU and NL'!X50</f>
        <v>334.8938625515392</v>
      </c>
      <c r="AH3" s="161">
        <f>+'ON and NL'!X50</f>
        <v>-831.92183897752034</v>
      </c>
      <c r="AI3" s="161">
        <f>+'MN and NL'!X50</f>
        <v>-377.73109196998956</v>
      </c>
      <c r="AJ3" s="161">
        <f>+'SK and NL'!X50</f>
        <v>-681.16067613843757</v>
      </c>
      <c r="AK3" s="161">
        <f>+'AB and NL'!X50</f>
        <v>-2083.1405019040608</v>
      </c>
      <c r="AL3" s="161">
        <f>+'BC and NL'!X50</f>
        <v>-34.672153208883607</v>
      </c>
      <c r="AM3" s="164">
        <f>+'CDN and NL'!X50</f>
        <v>-540.83119423036874</v>
      </c>
      <c r="AN3" s="158" t="s">
        <v>333</v>
      </c>
      <c r="AO3" s="160">
        <f>+'CDN and NL'!G50</f>
        <v>28328.155968112191</v>
      </c>
      <c r="AP3" s="161">
        <f>+'ROC and NL'!Y50</f>
        <v>18282.491294062518</v>
      </c>
      <c r="AQ3" s="161">
        <f>+'PE and NL'!Y50</f>
        <v>14414.058309936145</v>
      </c>
      <c r="AR3" s="161">
        <f>+'NS and NL'!Y50</f>
        <v>15775.451249796988</v>
      </c>
      <c r="AS3" s="161">
        <f>+'NB and NL'!Y50</f>
        <v>18025.633879939451</v>
      </c>
      <c r="AT3" s="161">
        <f>+'QU and NL'!Y50</f>
        <v>21355.303362700546</v>
      </c>
      <c r="AU3" s="161">
        <f>+'ON and NL'!Y50</f>
        <v>24069.802033625932</v>
      </c>
      <c r="AV3" s="161">
        <f>+'MN and NL'!Y50</f>
        <v>18415.464420765733</v>
      </c>
      <c r="AW3" s="161">
        <f>+'SK and NL'!Y50</f>
        <v>10310.629555782425</v>
      </c>
      <c r="AX3" s="161">
        <f>+'AB and NL'!Y50</f>
        <v>6414.1285384979656</v>
      </c>
      <c r="AY3" s="161">
        <f>+'BC and NL'!Y50</f>
        <v>9131.1809957516343</v>
      </c>
      <c r="AZ3" s="164">
        <f>+'CDN and NL'!Y50</f>
        <v>18425.222180229801</v>
      </c>
      <c r="BG3" s="158" t="s">
        <v>333</v>
      </c>
      <c r="BH3" s="160">
        <f>+'CDN and NL'!BV50</f>
        <v>3286.4833816166329</v>
      </c>
      <c r="BI3" s="161">
        <f>+'ROC and NL'!BW50</f>
        <v>2304.8726731680472</v>
      </c>
      <c r="BJ3" s="161">
        <f>+'PE and NL'!BW50</f>
        <v>5192.1460958137523</v>
      </c>
      <c r="BK3" s="161">
        <f>+'NS and NL'!BW50</f>
        <v>3864.8014656343098</v>
      </c>
      <c r="BL3" s="161">
        <f>+'NB and NL'!BW50</f>
        <v>4454.822243154862</v>
      </c>
      <c r="BM3" s="161">
        <f>+'QU and NL'!BW50</f>
        <v>2870.6775753245465</v>
      </c>
      <c r="BN3" s="161">
        <f>+'ON and NL'!BW50</f>
        <v>1859.5184466562009</v>
      </c>
      <c r="BO3" s="161">
        <f>+'MN and NL'!BW50</f>
        <v>3376.5325314978413</v>
      </c>
      <c r="BP3" s="161">
        <f>+'SK and NL'!BW50</f>
        <v>2350.4371304102433</v>
      </c>
      <c r="BQ3" s="161">
        <f>+'AB and NL'!BW50</f>
        <v>1932.4765186339323</v>
      </c>
      <c r="BR3" s="161">
        <f>+'BC and NL'!BW50</f>
        <v>1956.137124191978</v>
      </c>
      <c r="BS3" s="164">
        <f>+'CDN and NL'!BW50</f>
        <v>2318.590276877705</v>
      </c>
    </row>
    <row r="4" spans="1:71" x14ac:dyDescent="0.25">
      <c r="A4" s="158" t="s">
        <v>330</v>
      </c>
      <c r="B4" s="160">
        <f>+'CDN and NL'!L51</f>
        <v>14370.572360493345</v>
      </c>
      <c r="C4" s="161">
        <f>+'ROC and NL'!N51</f>
        <v>10896.199698573329</v>
      </c>
      <c r="D4" s="161">
        <f>+'PE and NL'!N51</f>
        <v>12446.436651260652</v>
      </c>
      <c r="E4" s="161">
        <f>+'NS and NL'!N51</f>
        <v>10745.366356027851</v>
      </c>
      <c r="F4" s="161">
        <f>+'NB and NL'!N51</f>
        <v>11523.471358596285</v>
      </c>
      <c r="G4" s="161">
        <f>+'QU and NL'!N51</f>
        <v>12369.772567342821</v>
      </c>
      <c r="H4" s="161">
        <f>+'ON and NL'!N51</f>
        <v>9836.7901343039703</v>
      </c>
      <c r="I4" s="161">
        <f>+'MN and NL'!N51</f>
        <v>11883.372557160446</v>
      </c>
      <c r="J4" s="161">
        <f>+'SK and NL'!N51</f>
        <v>12459.981730032974</v>
      </c>
      <c r="K4" s="161">
        <f>+'AB and NL'!N51</f>
        <v>11147.767227076141</v>
      </c>
      <c r="L4" s="161">
        <f>+'BC and NL'!N51</f>
        <v>10473.846078945286</v>
      </c>
      <c r="M4" s="164">
        <f>+'CDN and NL'!N51</f>
        <v>10947.265441809346</v>
      </c>
      <c r="N4" s="158" t="s">
        <v>330</v>
      </c>
      <c r="O4" s="160">
        <f>+'CDN and NL'!M51</f>
        <v>15536.199666990588</v>
      </c>
      <c r="P4" s="161">
        <f>+'ROC and NL'!O51</f>
        <v>11351.48818540856</v>
      </c>
      <c r="Q4" s="161">
        <f>+'PE and NL'!O51</f>
        <v>12639.507326251</v>
      </c>
      <c r="R4" s="161">
        <f>+'NS and NL'!O51</f>
        <v>10842.559030310167</v>
      </c>
      <c r="S4" s="161">
        <f>+'NB and NL'!O51</f>
        <v>11823.280413962377</v>
      </c>
      <c r="T4" s="161">
        <f>+'QU and NL'!O51</f>
        <v>12136.898018545975</v>
      </c>
      <c r="U4" s="161">
        <f>+'ON and NL'!O51</f>
        <v>10654.588027411981</v>
      </c>
      <c r="V4" s="161">
        <f>+'MN and NL'!O51</f>
        <v>12309.055006634457</v>
      </c>
      <c r="W4" s="161">
        <f>+'SK and NL'!O51</f>
        <v>12882.460606697732</v>
      </c>
      <c r="X4" s="161">
        <f>+'AB and NL'!O51</f>
        <v>12407.047508479336</v>
      </c>
      <c r="Y4" s="161">
        <f>+'BC and NL'!O51</f>
        <v>10462.930733541052</v>
      </c>
      <c r="Z4" s="164">
        <f>+'CDN and NL'!O51</f>
        <v>11412.832179065674</v>
      </c>
      <c r="AA4" s="158" t="s">
        <v>330</v>
      </c>
      <c r="AB4" s="160">
        <f>+'CDN and NL'!F51</f>
        <v>-1165.703069945916</v>
      </c>
      <c r="AC4" s="161">
        <f>+'ROC and NL'!X51</f>
        <v>-479.97724673587334</v>
      </c>
      <c r="AD4" s="161">
        <f>+'PE and NL'!X51</f>
        <v>-193.07067499034684</v>
      </c>
      <c r="AE4" s="161">
        <f>+'NS and NL'!X51</f>
        <v>-89.643184875555875</v>
      </c>
      <c r="AF4" s="161">
        <f>+'NB and NL'!X51</f>
        <v>-243.67028718894608</v>
      </c>
      <c r="AG4" s="161">
        <f>+'QU and NL'!X51</f>
        <v>138.92232658071458</v>
      </c>
      <c r="AH4" s="161">
        <f>+'ON and NL'!X51</f>
        <v>-817.80520282243731</v>
      </c>
      <c r="AI4" s="161">
        <f>+'MN and NL'!X51</f>
        <v>-431.20438504907952</v>
      </c>
      <c r="AJ4" s="161">
        <f>+'SK and NL'!X51</f>
        <v>-422.48740688990335</v>
      </c>
      <c r="AK4" s="161">
        <f>+'AB and NL'!X51</f>
        <v>-1259.0541330444426</v>
      </c>
      <c r="AL4" s="161">
        <f>+'BC and NL'!X51</f>
        <v>-24.62478794127852</v>
      </c>
      <c r="AM4" s="164">
        <f>+'CDN and NL'!X51</f>
        <v>-489.90738379656977</v>
      </c>
      <c r="AN4" s="158" t="s">
        <v>330</v>
      </c>
      <c r="AO4" s="160">
        <f>+'CDN and NL'!G51</f>
        <v>23284.422240982134</v>
      </c>
      <c r="AP4" s="161">
        <f>+'ROC and NL'!Y51</f>
        <v>16872.345055198512</v>
      </c>
      <c r="AQ4" s="161">
        <f>+'PE and NL'!Y51</f>
        <v>14323.76080195662</v>
      </c>
      <c r="AR4" s="161">
        <f>+'NS and NL'!Y51</f>
        <v>15537.662629993409</v>
      </c>
      <c r="AS4" s="161">
        <f>+'NB and NL'!Y51</f>
        <v>16892.832063215388</v>
      </c>
      <c r="AT4" s="161">
        <f>+'QU and NL'!Y51</f>
        <v>21751.537382279406</v>
      </c>
      <c r="AU4" s="161">
        <f>+'ON and NL'!Y51</f>
        <v>22208.772048504099</v>
      </c>
      <c r="AV4" s="161">
        <f>+'MN and NL'!Y51</f>
        <v>16282.085973450603</v>
      </c>
      <c r="AW4" s="161">
        <f>+'SK and NL'!Y51</f>
        <v>7663.3444476362156</v>
      </c>
      <c r="AX4" s="161">
        <f>+'AB and NL'!Y51</f>
        <v>1596.0120907736211</v>
      </c>
      <c r="AY4" s="161">
        <f>+'BC and NL'!Y51</f>
        <v>8728.6301518439614</v>
      </c>
      <c r="AZ4" s="164">
        <f>+'CDN and NL'!Y51</f>
        <v>16964.445389247558</v>
      </c>
      <c r="BG4" s="158" t="s">
        <v>330</v>
      </c>
      <c r="BH4" s="160">
        <f>+'CDN and NL'!BV51</f>
        <v>2719.5980905860192</v>
      </c>
      <c r="BI4" s="161">
        <f>+'ROC and NL'!BW51</f>
        <v>2121.7864004664939</v>
      </c>
      <c r="BJ4" s="161">
        <f>+'PE and NL'!BW51</f>
        <v>4790.6245656829396</v>
      </c>
      <c r="BK4" s="161">
        <f>+'NS and NL'!BW51</f>
        <v>3631.2102966079196</v>
      </c>
      <c r="BL4" s="161">
        <f>+'NB and NL'!BW51</f>
        <v>4175.5788689727069</v>
      </c>
      <c r="BM4" s="161">
        <f>+'QU and NL'!BW51</f>
        <v>2545.8297975508804</v>
      </c>
      <c r="BN4" s="161">
        <f>+'ON and NL'!BW51</f>
        <v>1750.003570337926</v>
      </c>
      <c r="BO4" s="161">
        <f>+'MN and NL'!BW51</f>
        <v>3249.4989265245026</v>
      </c>
      <c r="BP4" s="161">
        <f>+'SK and NL'!BW51</f>
        <v>2165.9416552178241</v>
      </c>
      <c r="BQ4" s="161">
        <f>+'AB and NL'!BW51</f>
        <v>1726.2780532849538</v>
      </c>
      <c r="BR4" s="161">
        <f>+'BC and NL'!BW51</f>
        <v>1787.9948494342705</v>
      </c>
      <c r="BS4" s="164">
        <f>+'CDN and NL'!BW51</f>
        <v>2130.2874241997315</v>
      </c>
    </row>
    <row r="5" spans="1:71" x14ac:dyDescent="0.25">
      <c r="A5" s="158" t="s">
        <v>331</v>
      </c>
      <c r="B5" s="160">
        <f>+'CDN and NL'!L52</f>
        <v>12919.036645551583</v>
      </c>
      <c r="C5" s="161">
        <f>+'ROC and NL'!N52</f>
        <v>9579.2488790254538</v>
      </c>
      <c r="D5" s="161">
        <f>+'PE and NL'!N52</f>
        <v>10633.618561676274</v>
      </c>
      <c r="E5" s="161">
        <f>+'NS and NL'!N52</f>
        <v>9268.1343424338265</v>
      </c>
      <c r="F5" s="161">
        <f>+'NB and NL'!N52</f>
        <v>10056.78942125601</v>
      </c>
      <c r="G5" s="161">
        <f>+'QU and NL'!N52</f>
        <v>10544.191193993611</v>
      </c>
      <c r="H5" s="161">
        <f>+'ON and NL'!N52</f>
        <v>8623.1698735099908</v>
      </c>
      <c r="I5" s="161">
        <f>+'MN and NL'!N52</f>
        <v>10384.766025302693</v>
      </c>
      <c r="J5" s="161">
        <f>+'SK and NL'!N52</f>
        <v>11276.132368779963</v>
      </c>
      <c r="K5" s="161">
        <f>+'AB and NL'!N52</f>
        <v>10412.66253902166</v>
      </c>
      <c r="L5" s="161">
        <f>+'BC and NL'!N52</f>
        <v>9369.3161867354484</v>
      </c>
      <c r="M5" s="164">
        <f>+'CDN and NL'!N52</f>
        <v>9629.8699063463991</v>
      </c>
      <c r="N5" s="158" t="s">
        <v>331</v>
      </c>
      <c r="O5" s="160">
        <f>+'CDN and NL'!M52</f>
        <v>13286.573144584094</v>
      </c>
      <c r="P5" s="161">
        <f>+'ROC and NL'!O52</f>
        <v>9820.2694219019431</v>
      </c>
      <c r="Q5" s="161">
        <f>+'PE and NL'!O52</f>
        <v>10830.060580985655</v>
      </c>
      <c r="R5" s="161">
        <f>+'NS and NL'!O52</f>
        <v>9235.0857521064063</v>
      </c>
      <c r="S5" s="161">
        <f>+'NB and NL'!O52</f>
        <v>10247.960548044297</v>
      </c>
      <c r="T5" s="161">
        <f>+'QU and NL'!O52</f>
        <v>10463.606797352886</v>
      </c>
      <c r="U5" s="161">
        <f>+'ON and NL'!O52</f>
        <v>9211.3488078574792</v>
      </c>
      <c r="V5" s="161">
        <f>+'MN and NL'!O52</f>
        <v>10530.430941292594</v>
      </c>
      <c r="W5" s="161">
        <f>+'SK and NL'!O52</f>
        <v>11224.935636236169</v>
      </c>
      <c r="X5" s="161">
        <f>+'AB and NL'!O52</f>
        <v>10603.780691417593</v>
      </c>
      <c r="Y5" s="161">
        <f>+'BC and NL'!O52</f>
        <v>9294.939741755632</v>
      </c>
      <c r="Z5" s="164">
        <f>+'CDN and NL'!O52</f>
        <v>9872.7548920221634</v>
      </c>
      <c r="AA5" s="158" t="s">
        <v>331</v>
      </c>
      <c r="AB5" s="160">
        <f>+'CDN and NL'!F52</f>
        <v>-367.57438075685184</v>
      </c>
      <c r="AC5" s="161">
        <f>+'ROC and NL'!X52</f>
        <v>-253.76718917384019</v>
      </c>
      <c r="AD5" s="161">
        <f>+'PE and NL'!X52</f>
        <v>-232.92878345497519</v>
      </c>
      <c r="AE5" s="161">
        <f>+'NS and NL'!X52</f>
        <v>36.823335030799896</v>
      </c>
      <c r="AF5" s="161">
        <f>+'NB and NL'!X52</f>
        <v>-163.10174269971643</v>
      </c>
      <c r="AG5" s="161">
        <f>+'QU and NL'!X52</f>
        <v>33.608285532660105</v>
      </c>
      <c r="AH5" s="161">
        <f>+'ON and NL'!X52</f>
        <v>-588.18212059121856</v>
      </c>
      <c r="AI5" s="161">
        <f>+'MN and NL'!X52</f>
        <v>-168.34364013668304</v>
      </c>
      <c r="AJ5" s="161">
        <f>+'SK and NL'!X52</f>
        <v>51.192467431220408</v>
      </c>
      <c r="AK5" s="161">
        <f>+'AB and NL'!X52</f>
        <v>-191.00507821656154</v>
      </c>
      <c r="AL5" s="161">
        <f>+'BC and NL'!X52</f>
        <v>50.21379825389355</v>
      </c>
      <c r="AM5" s="164">
        <f>+'CDN and NL'!X52</f>
        <v>-255.45268837094528</v>
      </c>
      <c r="AN5" s="158" t="s">
        <v>331</v>
      </c>
      <c r="AO5" s="160">
        <f>+'CDN and NL'!G52</f>
        <v>21409.571125302573</v>
      </c>
      <c r="AP5" s="161">
        <f>+'ROC and NL'!Y52</f>
        <v>13502.337656699257</v>
      </c>
      <c r="AQ5" s="161">
        <f>+'PE and NL'!Y52</f>
        <v>12060.646202199328</v>
      </c>
      <c r="AR5" s="161">
        <f>+'NS and NL'!Y52</f>
        <v>14378.825981996089</v>
      </c>
      <c r="AS5" s="161">
        <f>+'NB and NL'!Y52</f>
        <v>13387.479941469672</v>
      </c>
      <c r="AT5" s="161">
        <f>+'QU and NL'!Y52</f>
        <v>18601.581934841299</v>
      </c>
      <c r="AU5" s="161">
        <f>+'ON and NL'!Y52</f>
        <v>17456.971822038351</v>
      </c>
      <c r="AV5" s="161">
        <f>+'MN and NL'!Y52</f>
        <v>12804.961588783424</v>
      </c>
      <c r="AW5" s="161">
        <f>+'SK and NL'!Y52</f>
        <v>7203.2252901687943</v>
      </c>
      <c r="AX5" s="161">
        <f>+'AB and NL'!Y52</f>
        <v>-2326.8882262325883</v>
      </c>
      <c r="AY5" s="161">
        <f>+'BC and NL'!Y52</f>
        <v>7619.4331548321588</v>
      </c>
      <c r="AZ5" s="164">
        <f>+'CDN and NL'!Y52</f>
        <v>13623.956617237985</v>
      </c>
      <c r="BG5" s="158" t="s">
        <v>331</v>
      </c>
      <c r="BH5" s="160">
        <f>+'CDN and NL'!BV52</f>
        <v>3064.0091135273315</v>
      </c>
      <c r="BI5" s="161">
        <f>+'ROC and NL'!BW52</f>
        <v>1781.740226936349</v>
      </c>
      <c r="BJ5" s="161">
        <f>+'PE and NL'!BW52</f>
        <v>4145.1931110533569</v>
      </c>
      <c r="BK5" s="161">
        <f>+'NS and NL'!BW52</f>
        <v>3158.1329906945825</v>
      </c>
      <c r="BL5" s="161">
        <f>+'NB and NL'!BW52</f>
        <v>3725.1359316001203</v>
      </c>
      <c r="BM5" s="161">
        <f>+'QU and NL'!BW52</f>
        <v>2098.1246553606297</v>
      </c>
      <c r="BN5" s="161">
        <f>+'ON and NL'!BW52</f>
        <v>1433.0939520534605</v>
      </c>
      <c r="BO5" s="161">
        <f>+'MN and NL'!BW52</f>
        <v>2980.7476636660308</v>
      </c>
      <c r="BP5" s="161">
        <f>+'SK and NL'!BW52</f>
        <v>1929.8531422206815</v>
      </c>
      <c r="BQ5" s="161">
        <f>+'AB and NL'!BW52</f>
        <v>1377.6569913502535</v>
      </c>
      <c r="BR5" s="161">
        <f>+'BC and NL'!BW52</f>
        <v>1539.4865774986558</v>
      </c>
      <c r="BS5" s="164">
        <f>+'CDN and NL'!BW52</f>
        <v>1801.7040201071995</v>
      </c>
    </row>
    <row r="6" spans="1:71" x14ac:dyDescent="0.25">
      <c r="A6" s="158" t="s">
        <v>332</v>
      </c>
      <c r="B6" s="160">
        <f>+'CDN and NL'!L53</f>
        <v>11797.641501785931</v>
      </c>
      <c r="C6" s="161">
        <f>+'ROC and NL'!N53</f>
        <v>8871.7276290490208</v>
      </c>
      <c r="D6" s="161">
        <f>+'PE and NL'!N53</f>
        <v>9768.3354178193804</v>
      </c>
      <c r="E6" s="161">
        <f>+'NS and NL'!N53</f>
        <v>8468.3307637313446</v>
      </c>
      <c r="F6" s="161">
        <f>+'NB and NL'!N53</f>
        <v>9275.5819393941019</v>
      </c>
      <c r="G6" s="161">
        <f>+'QU and NL'!N53</f>
        <v>9708.3180128515996</v>
      </c>
      <c r="H6" s="161">
        <f>+'ON and NL'!N53</f>
        <v>8042.7493157176123</v>
      </c>
      <c r="I6" s="161">
        <f>+'MN and NL'!N53</f>
        <v>9389.3375264611514</v>
      </c>
      <c r="J6" s="161">
        <f>+'SK and NL'!N53</f>
        <v>10321.806280809556</v>
      </c>
      <c r="K6" s="161">
        <f>+'AB and NL'!N53</f>
        <v>9665.3806336281777</v>
      </c>
      <c r="L6" s="161">
        <f>+'BC and NL'!N53</f>
        <v>8717.2651621067998</v>
      </c>
      <c r="M6" s="164">
        <f>+'CDN and NL'!N53</f>
        <v>8916.8526233578086</v>
      </c>
      <c r="N6" s="158" t="s">
        <v>332</v>
      </c>
      <c r="O6" s="160">
        <f>+'CDN and NL'!M53</f>
        <v>12150.236438004253</v>
      </c>
      <c r="P6" s="161">
        <f>+'ROC and NL'!O53</f>
        <v>9061.5905873876527</v>
      </c>
      <c r="Q6" s="161">
        <f>+'PE and NL'!O53</f>
        <v>9938.8568895018016</v>
      </c>
      <c r="R6" s="161">
        <f>+'NS and NL'!O53</f>
        <v>8504.9266328189515</v>
      </c>
      <c r="S6" s="161">
        <f>+'NB and NL'!O53</f>
        <v>9422.7208077967662</v>
      </c>
      <c r="T6" s="161">
        <f>+'QU and NL'!O53</f>
        <v>9665.2240636498464</v>
      </c>
      <c r="U6" s="161">
        <f>+'ON and NL'!O53</f>
        <v>8550.5543884235503</v>
      </c>
      <c r="V6" s="161">
        <f>+'MN and NL'!O53</f>
        <v>9490.3493218114108</v>
      </c>
      <c r="W6" s="161">
        <f>+'SK and NL'!O53</f>
        <v>10204.685578350867</v>
      </c>
      <c r="X6" s="161">
        <f>+'AB and NL'!O53</f>
        <v>9595.7580774153994</v>
      </c>
      <c r="Y6" s="161">
        <f>+'BC and NL'!O53</f>
        <v>8664.7221678638307</v>
      </c>
      <c r="Z6" s="164">
        <f>+'CDN and NL'!O53</f>
        <v>9109.2635616311381</v>
      </c>
      <c r="AA6" s="158" t="s">
        <v>332</v>
      </c>
      <c r="AB6" s="160">
        <f>+'CDN and NL'!F53</f>
        <v>-352.62524159779497</v>
      </c>
      <c r="AC6" s="161">
        <f>+'ROC and NL'!X53</f>
        <v>-200.4011683652036</v>
      </c>
      <c r="AD6" s="161">
        <f>+'PE and NL'!X53</f>
        <v>-192.56734811086599</v>
      </c>
      <c r="AE6" s="161">
        <f>+'NS and NL'!X53</f>
        <v>-33.576073324903263</v>
      </c>
      <c r="AF6" s="161">
        <f>+'NB and NL'!X53</f>
        <v>-124.68046053088769</v>
      </c>
      <c r="AG6" s="161">
        <f>+'QU and NL'!X53</f>
        <v>5.5130603153010496</v>
      </c>
      <c r="AH6" s="161">
        <f>+'ON and NL'!X53</f>
        <v>-507.80762170092146</v>
      </c>
      <c r="AI6" s="161">
        <f>+'MN and NL'!X53</f>
        <v>-125.84820754929771</v>
      </c>
      <c r="AJ6" s="161">
        <f>+'SK and NL'!X53</f>
        <v>117.11729036863326</v>
      </c>
      <c r="AK6" s="161">
        <f>+'AB and NL'!X53</f>
        <v>69.713015556277313</v>
      </c>
      <c r="AL6" s="161">
        <f>+'BC and NL'!X53</f>
        <v>32.697927230741698</v>
      </c>
      <c r="AM6" s="164">
        <f>+'CDN and NL'!X53</f>
        <v>-202.80030380334517</v>
      </c>
      <c r="AN6" s="158" t="s">
        <v>332</v>
      </c>
      <c r="AO6" s="160">
        <f>+'CDN and NL'!G53</f>
        <v>20003.660885388967</v>
      </c>
      <c r="AP6" s="161">
        <f>+'ROC and NL'!Y53</f>
        <v>12580.083851705487</v>
      </c>
      <c r="AQ6" s="161">
        <f>+'PE and NL'!Y53</f>
        <v>11129.127796277993</v>
      </c>
      <c r="AR6" s="161">
        <f>+'NS and NL'!Y53</f>
        <v>13764.086253370224</v>
      </c>
      <c r="AS6" s="161">
        <f>+'NB and NL'!Y53</f>
        <v>12380.039743748051</v>
      </c>
      <c r="AT6" s="161">
        <f>+'QU and NL'!Y53</f>
        <v>17179.774406748576</v>
      </c>
      <c r="AU6" s="161">
        <f>+'ON and NL'!Y53</f>
        <v>16084.473255372621</v>
      </c>
      <c r="AV6" s="161">
        <f>+'MN and NL'!Y53</f>
        <v>11859.990719486817</v>
      </c>
      <c r="AW6" s="161">
        <f>+'SK and NL'!Y53</f>
        <v>7488.179012905719</v>
      </c>
      <c r="AX6" s="161">
        <f>+'AB and NL'!Y53</f>
        <v>-1613.3480710997119</v>
      </c>
      <c r="AY6" s="161">
        <f>+'BC and NL'!Y53</f>
        <v>7037.9619300247687</v>
      </c>
      <c r="AZ6" s="164">
        <f>+'CDN and NL'!Y53</f>
        <v>12697.129572846745</v>
      </c>
      <c r="BG6" s="158" t="s">
        <v>332</v>
      </c>
      <c r="BH6" s="160">
        <f>+'CDN and NL'!BV53</f>
        <v>3101.1927781471918</v>
      </c>
      <c r="BI6" s="161">
        <f>+'ROC and NL'!BW53</f>
        <v>1586.3639272106893</v>
      </c>
      <c r="BJ6" s="161">
        <f>+'PE and NL'!BW53</f>
        <v>3805.6109967532657</v>
      </c>
      <c r="BK6" s="161">
        <f>+'NS and NL'!BW53</f>
        <v>2943.0796225154627</v>
      </c>
      <c r="BL6" s="161">
        <f>+'NB and NL'!BW53</f>
        <v>3454.8716067069449</v>
      </c>
      <c r="BM6" s="161">
        <f>+'QU and NL'!BW53</f>
        <v>1877.38829585798</v>
      </c>
      <c r="BN6" s="161">
        <f>+'ON and NL'!BW53</f>
        <v>1242.8257533276974</v>
      </c>
      <c r="BO6" s="161">
        <f>+'MN and NL'!BW53</f>
        <v>2711.7867461118881</v>
      </c>
      <c r="BP6" s="161">
        <f>+'SK and NL'!BW53</f>
        <v>1748.7495228800356</v>
      </c>
      <c r="BQ6" s="161">
        <f>+'AB and NL'!BW53</f>
        <v>1203.0965735869022</v>
      </c>
      <c r="BR6" s="161">
        <f>+'BC and NL'!BW53</f>
        <v>1360.3304503583381</v>
      </c>
      <c r="BS6" s="164">
        <f>+'CDN and NL'!BW53</f>
        <v>1611.1630045565046</v>
      </c>
    </row>
    <row r="7" spans="1:71" x14ac:dyDescent="0.25">
      <c r="C7" s="159"/>
      <c r="P7" s="159"/>
      <c r="AC7" s="159"/>
      <c r="AP7" s="159"/>
      <c r="BI7" s="159"/>
    </row>
    <row r="8" spans="1:71" x14ac:dyDescent="0.25">
      <c r="B8" s="135" t="s">
        <v>379</v>
      </c>
      <c r="C8" s="135" t="s">
        <v>383</v>
      </c>
      <c r="D8" s="135" t="s">
        <v>390</v>
      </c>
      <c r="E8" s="135" t="s">
        <v>354</v>
      </c>
      <c r="F8" s="135" t="s">
        <v>280</v>
      </c>
      <c r="G8" s="135" t="s">
        <v>377</v>
      </c>
      <c r="H8" s="135" t="s">
        <v>360</v>
      </c>
      <c r="I8" s="135" t="s">
        <v>378</v>
      </c>
      <c r="J8" s="135" t="s">
        <v>380</v>
      </c>
      <c r="K8" s="135" t="s">
        <v>349</v>
      </c>
      <c r="L8" s="135" t="s">
        <v>13</v>
      </c>
      <c r="M8" s="133" t="s">
        <v>419</v>
      </c>
      <c r="O8" s="162" t="s">
        <v>379</v>
      </c>
      <c r="P8" s="162" t="s">
        <v>390</v>
      </c>
      <c r="Q8" s="162" t="s">
        <v>354</v>
      </c>
      <c r="R8" s="162" t="s">
        <v>280</v>
      </c>
      <c r="S8" s="162" t="s">
        <v>360</v>
      </c>
      <c r="T8" s="162" t="s">
        <v>378</v>
      </c>
      <c r="U8" s="162" t="s">
        <v>380</v>
      </c>
      <c r="V8" s="162" t="s">
        <v>377</v>
      </c>
      <c r="W8" s="162" t="s">
        <v>383</v>
      </c>
      <c r="X8" s="162" t="s">
        <v>349</v>
      </c>
      <c r="Y8" s="162" t="s">
        <v>13</v>
      </c>
      <c r="Z8" s="133" t="s">
        <v>419</v>
      </c>
      <c r="AB8" s="162" t="s">
        <v>383</v>
      </c>
      <c r="AC8" s="162" t="s">
        <v>13</v>
      </c>
      <c r="AD8" s="162" t="s">
        <v>379</v>
      </c>
      <c r="AE8" s="162" t="s">
        <v>377</v>
      </c>
      <c r="AF8" s="162" t="s">
        <v>280</v>
      </c>
      <c r="AG8" s="162" t="s">
        <v>378</v>
      </c>
      <c r="AH8" s="162" t="s">
        <v>349</v>
      </c>
      <c r="AI8" s="162" t="s">
        <v>390</v>
      </c>
      <c r="AJ8" s="162" t="s">
        <v>360</v>
      </c>
      <c r="AK8" s="162" t="s">
        <v>354</v>
      </c>
      <c r="AL8" s="162" t="s">
        <v>380</v>
      </c>
      <c r="AM8" s="133" t="s">
        <v>419</v>
      </c>
      <c r="AO8" s="162" t="s">
        <v>383</v>
      </c>
      <c r="AP8" s="162" t="s">
        <v>390</v>
      </c>
      <c r="AQ8" s="162" t="s">
        <v>377</v>
      </c>
      <c r="AR8" s="162" t="s">
        <v>349</v>
      </c>
      <c r="AS8" s="162" t="s">
        <v>354</v>
      </c>
      <c r="AT8" s="162" t="s">
        <v>360</v>
      </c>
      <c r="AU8" s="162" t="s">
        <v>280</v>
      </c>
      <c r="AV8" s="162" t="s">
        <v>378</v>
      </c>
      <c r="AW8" s="162" t="s">
        <v>380</v>
      </c>
      <c r="AX8" s="162" t="s">
        <v>379</v>
      </c>
      <c r="AY8" s="162" t="s">
        <v>13</v>
      </c>
      <c r="AZ8" s="133" t="s">
        <v>419</v>
      </c>
      <c r="BH8" s="162" t="s">
        <v>379</v>
      </c>
      <c r="BI8" s="162" t="s">
        <v>383</v>
      </c>
      <c r="BJ8" s="162" t="s">
        <v>390</v>
      </c>
      <c r="BK8" s="162" t="s">
        <v>280</v>
      </c>
      <c r="BL8" s="162" t="s">
        <v>377</v>
      </c>
      <c r="BM8" s="162" t="s">
        <v>380</v>
      </c>
      <c r="BN8" s="162" t="s">
        <v>13</v>
      </c>
      <c r="BO8" s="162" t="s">
        <v>378</v>
      </c>
      <c r="BP8" s="162" t="s">
        <v>354</v>
      </c>
      <c r="BQ8" s="162" t="s">
        <v>360</v>
      </c>
      <c r="BR8" s="162" t="s">
        <v>349</v>
      </c>
      <c r="BS8" s="133" t="s">
        <v>419</v>
      </c>
    </row>
    <row r="9" spans="1:71" x14ac:dyDescent="0.25">
      <c r="A9" t="s">
        <v>408</v>
      </c>
      <c r="B9" s="161">
        <v>10491.410216893602</v>
      </c>
      <c r="C9" s="161">
        <v>10890.989152596127</v>
      </c>
      <c r="D9" s="161">
        <v>11322.285166821413</v>
      </c>
      <c r="E9" s="161">
        <v>11499.29337341584</v>
      </c>
      <c r="F9" s="161">
        <v>11515.18496183193</v>
      </c>
      <c r="G9" s="161">
        <v>12200.723532458866</v>
      </c>
      <c r="H9" s="161">
        <v>12392.049791178708</v>
      </c>
      <c r="I9" s="161">
        <v>12450.811926822033</v>
      </c>
      <c r="J9" s="161">
        <v>13349.531081039448</v>
      </c>
      <c r="K9" s="161">
        <v>13394.57520429989</v>
      </c>
      <c r="L9" s="160">
        <v>14813.449254160656</v>
      </c>
      <c r="M9" s="164">
        <v>11561.948669369587</v>
      </c>
      <c r="N9" t="s">
        <v>412</v>
      </c>
      <c r="O9" s="161">
        <v>11323.332055871122</v>
      </c>
      <c r="P9" s="161">
        <v>11356.957320030298</v>
      </c>
      <c r="Q9" s="161">
        <v>11397.72035268463</v>
      </c>
      <c r="R9" s="161">
        <v>12008.767410367931</v>
      </c>
      <c r="S9" s="161">
        <v>12462.46993673308</v>
      </c>
      <c r="T9" s="161">
        <v>12727.455711903875</v>
      </c>
      <c r="U9" s="161">
        <v>12826.732774055647</v>
      </c>
      <c r="V9" s="161">
        <v>12881.86714814701</v>
      </c>
      <c r="W9" s="161">
        <v>12974.581951217693</v>
      </c>
      <c r="X9" s="160">
        <v>13445.054183138613</v>
      </c>
      <c r="Y9" s="161">
        <v>16079.255894007971</v>
      </c>
      <c r="Z9" s="164">
        <v>12066.705567032968</v>
      </c>
      <c r="AA9" t="s">
        <v>416</v>
      </c>
      <c r="AB9" s="161">
        <v>-2083.1405019040608</v>
      </c>
      <c r="AC9" s="161">
        <v>-1265.958166744663</v>
      </c>
      <c r="AD9" s="160">
        <v>-831.92183897752034</v>
      </c>
      <c r="AE9" s="161">
        <v>-681.16067613843757</v>
      </c>
      <c r="AF9" s="161">
        <v>-530.15733899514373</v>
      </c>
      <c r="AG9" s="161">
        <v>-377.73109196998956</v>
      </c>
      <c r="AH9" s="161">
        <v>-50.478978838721517</v>
      </c>
      <c r="AI9" s="161">
        <v>-34.672153208883607</v>
      </c>
      <c r="AJ9" s="161">
        <v>41.857390799913091</v>
      </c>
      <c r="AK9" s="161">
        <v>116.67199954473124</v>
      </c>
      <c r="AL9" s="161">
        <v>334.8938625515392</v>
      </c>
      <c r="AM9" s="164">
        <v>-540.83119423036874</v>
      </c>
      <c r="AN9" t="s">
        <v>434</v>
      </c>
      <c r="AO9" s="161">
        <v>6414.1285384979656</v>
      </c>
      <c r="AP9" s="161">
        <v>9131.1809957516343</v>
      </c>
      <c r="AQ9" s="160">
        <v>10310.629555782425</v>
      </c>
      <c r="AR9" s="161">
        <v>14414.058309936145</v>
      </c>
      <c r="AS9" s="161">
        <v>15775.451249796988</v>
      </c>
      <c r="AT9" s="161">
        <v>18025.633879939451</v>
      </c>
      <c r="AU9" s="161">
        <v>18282.491294062518</v>
      </c>
      <c r="AV9" s="161">
        <v>18415.464420765733</v>
      </c>
      <c r="AW9" s="161">
        <v>21355.303362700546</v>
      </c>
      <c r="AX9" s="161">
        <v>24069.802033625932</v>
      </c>
      <c r="AY9" s="161">
        <v>28328.155968112191</v>
      </c>
      <c r="AZ9" s="164">
        <v>18425.222180229801</v>
      </c>
      <c r="BG9" t="s">
        <v>438</v>
      </c>
      <c r="BH9" s="161">
        <v>1859.5184466562009</v>
      </c>
      <c r="BI9" s="161">
        <v>1932.4765186339323</v>
      </c>
      <c r="BJ9" s="161">
        <v>1956.137124191978</v>
      </c>
      <c r="BK9" s="161">
        <v>2304.8726731680472</v>
      </c>
      <c r="BL9" s="161">
        <v>2350.4371304102433</v>
      </c>
      <c r="BM9" s="161">
        <v>2870.6775753245465</v>
      </c>
      <c r="BN9" s="161">
        <v>3286.4833816166329</v>
      </c>
      <c r="BO9" s="161">
        <v>3376.5325314978413</v>
      </c>
      <c r="BP9" s="161">
        <v>3864.8014656343098</v>
      </c>
      <c r="BQ9" s="161">
        <v>4454.822243154862</v>
      </c>
      <c r="BR9" s="160">
        <v>5192.1460958137523</v>
      </c>
      <c r="BS9" s="164">
        <v>2318.590276877705</v>
      </c>
    </row>
    <row r="10" spans="1:71" x14ac:dyDescent="0.25">
      <c r="B10" s="163">
        <f>+B9/$M$9</f>
        <v>0.90740847558750182</v>
      </c>
      <c r="C10" s="163">
        <f t="shared" ref="C10:L10" si="0">+C9/$M$9</f>
        <v>0.94196830171448565</v>
      </c>
      <c r="D10" s="163">
        <f t="shared" si="0"/>
        <v>0.97927135732896819</v>
      </c>
      <c r="E10" s="163">
        <f t="shared" si="0"/>
        <v>0.99458090519639331</v>
      </c>
      <c r="F10" s="163">
        <f t="shared" si="0"/>
        <v>0.995955378381713</v>
      </c>
      <c r="G10" s="163">
        <f t="shared" si="0"/>
        <v>1.0552480279368086</v>
      </c>
      <c r="H10" s="163">
        <f t="shared" si="0"/>
        <v>1.0717959528749907</v>
      </c>
      <c r="I10" s="163">
        <f t="shared" si="0"/>
        <v>1.0768783258662322</v>
      </c>
      <c r="J10" s="163">
        <f t="shared" si="0"/>
        <v>1.1546090942615583</v>
      </c>
      <c r="K10" s="163">
        <f t="shared" si="0"/>
        <v>1.1585049879857516</v>
      </c>
      <c r="L10" s="163">
        <f t="shared" si="0"/>
        <v>1.2812242709055683</v>
      </c>
      <c r="O10" s="163">
        <f>+O9/$Z$9</f>
        <v>0.93839465900346564</v>
      </c>
      <c r="P10" s="163">
        <f t="shared" ref="P10:Y10" si="1">+P9/$Z$9</f>
        <v>0.94118127412160046</v>
      </c>
      <c r="Q10" s="163">
        <f t="shared" si="1"/>
        <v>0.94455941510862329</v>
      </c>
      <c r="R10" s="163">
        <f t="shared" si="1"/>
        <v>0.99519851078298227</v>
      </c>
      <c r="S10" s="163">
        <f t="shared" si="1"/>
        <v>1.0327980464511677</v>
      </c>
      <c r="T10" s="163">
        <f t="shared" si="1"/>
        <v>1.0547581227701552</v>
      </c>
      <c r="U10" s="163">
        <f t="shared" si="1"/>
        <v>1.0629854770882221</v>
      </c>
      <c r="V10" s="163">
        <f t="shared" si="1"/>
        <v>1.0675546093824579</v>
      </c>
      <c r="W10" s="163">
        <f t="shared" si="1"/>
        <v>1.0752381318282185</v>
      </c>
      <c r="X10" s="163">
        <f t="shared" si="1"/>
        <v>1.1142274176202147</v>
      </c>
      <c r="Y10" s="163">
        <f t="shared" si="1"/>
        <v>1.3325307230448675</v>
      </c>
      <c r="AB10" s="163">
        <f>+AB9/$AM$9</f>
        <v>3.8517388126409378</v>
      </c>
      <c r="AC10" s="163">
        <f t="shared" ref="AC10:AL10" si="2">+AC9/$AM$9</f>
        <v>2.3407639578670905</v>
      </c>
      <c r="AD10" s="163">
        <f t="shared" si="2"/>
        <v>1.5382282824151607</v>
      </c>
      <c r="AE10" s="163">
        <f t="shared" si="2"/>
        <v>1.2594700220791906</v>
      </c>
      <c r="AF10" s="163">
        <f t="shared" si="2"/>
        <v>0.98026398005681892</v>
      </c>
      <c r="AG10" s="163">
        <f t="shared" si="2"/>
        <v>0.69842696944935068</v>
      </c>
      <c r="AH10" s="163">
        <f t="shared" si="2"/>
        <v>9.3335923255232642E-2</v>
      </c>
      <c r="AI10" s="163">
        <f t="shared" si="2"/>
        <v>6.410901142310016E-2</v>
      </c>
      <c r="AJ10" s="163">
        <f t="shared" si="2"/>
        <v>-7.7394557204634548E-2</v>
      </c>
      <c r="AK10" s="163">
        <f t="shared" si="2"/>
        <v>-0.21572720063006284</v>
      </c>
      <c r="AL10" s="163">
        <f t="shared" si="2"/>
        <v>-0.61922068498306726</v>
      </c>
      <c r="AO10" s="163">
        <f>+AO9/$AZ$9</f>
        <v>0.3481167540753079</v>
      </c>
      <c r="AP10" s="163">
        <f t="shared" ref="AP10:AY10" si="3">+AP9/$AZ$9</f>
        <v>0.49558050950122923</v>
      </c>
      <c r="AQ10" s="163">
        <f t="shared" si="3"/>
        <v>0.55959322796366029</v>
      </c>
      <c r="AR10" s="163">
        <f t="shared" si="3"/>
        <v>0.78230037982404244</v>
      </c>
      <c r="AS10" s="163">
        <f t="shared" si="3"/>
        <v>0.85618784378752255</v>
      </c>
      <c r="AT10" s="163">
        <f t="shared" si="3"/>
        <v>0.97831297249055116</v>
      </c>
      <c r="AU10" s="163">
        <f t="shared" si="3"/>
        <v>0.9922535052890471</v>
      </c>
      <c r="AV10" s="163">
        <f t="shared" si="3"/>
        <v>0.99947041292807104</v>
      </c>
      <c r="AW10" s="163">
        <f t="shared" si="3"/>
        <v>1.1590255549599131</v>
      </c>
      <c r="AX10" s="163">
        <f t="shared" si="3"/>
        <v>1.3063507076431755</v>
      </c>
      <c r="AY10" s="163">
        <f t="shared" si="3"/>
        <v>1.5374661803811627</v>
      </c>
      <c r="BH10" s="163">
        <f>+BH9/$BS$9</f>
        <v>0.80200390090494711</v>
      </c>
      <c r="BI10" s="163">
        <f t="shared" ref="BI10:BR10" si="4">+BI9/$BS$9</f>
        <v>0.8334704660438208</v>
      </c>
      <c r="BJ10" s="163">
        <f t="shared" si="4"/>
        <v>0.84367520372171179</v>
      </c>
      <c r="BK10" s="163">
        <f t="shared" si="4"/>
        <v>0.9940836447705067</v>
      </c>
      <c r="BL10" s="163">
        <f t="shared" si="4"/>
        <v>1.0137354382316415</v>
      </c>
      <c r="BM10" s="163">
        <f t="shared" si="4"/>
        <v>1.2381133501475308</v>
      </c>
      <c r="BN10" s="163">
        <f t="shared" si="4"/>
        <v>1.4174489621522637</v>
      </c>
      <c r="BO10" s="163">
        <f t="shared" si="4"/>
        <v>1.4562868503204449</v>
      </c>
      <c r="BP10" s="163">
        <f t="shared" si="4"/>
        <v>1.66687555976418</v>
      </c>
      <c r="BQ10" s="163">
        <f t="shared" si="4"/>
        <v>1.9213494887737914</v>
      </c>
      <c r="BR10" s="163">
        <f t="shared" si="4"/>
        <v>2.23935472670302</v>
      </c>
    </row>
    <row r="11" spans="1:71" x14ac:dyDescent="0.25">
      <c r="B11" s="135" t="s">
        <v>379</v>
      </c>
      <c r="C11" s="135" t="s">
        <v>390</v>
      </c>
      <c r="D11" s="135" t="s">
        <v>354</v>
      </c>
      <c r="E11" s="135" t="s">
        <v>280</v>
      </c>
      <c r="F11" s="135" t="s">
        <v>383</v>
      </c>
      <c r="G11" s="135" t="s">
        <v>360</v>
      </c>
      <c r="H11" s="135" t="s">
        <v>378</v>
      </c>
      <c r="I11" s="135" t="s">
        <v>380</v>
      </c>
      <c r="J11" s="135" t="s">
        <v>349</v>
      </c>
      <c r="K11" s="135" t="s">
        <v>377</v>
      </c>
      <c r="L11" s="135" t="s">
        <v>13</v>
      </c>
      <c r="M11" s="133" t="s">
        <v>419</v>
      </c>
      <c r="O11" s="162" t="s">
        <v>390</v>
      </c>
      <c r="P11" s="162" t="s">
        <v>379</v>
      </c>
      <c r="Q11" s="162" t="s">
        <v>354</v>
      </c>
      <c r="R11" s="162" t="s">
        <v>280</v>
      </c>
      <c r="S11" s="162" t="s">
        <v>360</v>
      </c>
      <c r="T11" s="162" t="s">
        <v>380</v>
      </c>
      <c r="U11" s="162" t="s">
        <v>378</v>
      </c>
      <c r="V11" s="162" t="s">
        <v>383</v>
      </c>
      <c r="W11" s="162" t="s">
        <v>349</v>
      </c>
      <c r="X11" s="162" t="s">
        <v>377</v>
      </c>
      <c r="Y11" s="162" t="s">
        <v>13</v>
      </c>
      <c r="Z11" s="133" t="s">
        <v>419</v>
      </c>
      <c r="AB11" s="162" t="s">
        <v>383</v>
      </c>
      <c r="AC11" s="162" t="s">
        <v>13</v>
      </c>
      <c r="AD11" s="162" t="s">
        <v>379</v>
      </c>
      <c r="AE11" s="162" t="s">
        <v>280</v>
      </c>
      <c r="AF11" s="162" t="s">
        <v>378</v>
      </c>
      <c r="AG11" s="162" t="s">
        <v>377</v>
      </c>
      <c r="AH11" s="162" t="s">
        <v>360</v>
      </c>
      <c r="AI11" s="162" t="s">
        <v>349</v>
      </c>
      <c r="AJ11" s="162" t="s">
        <v>354</v>
      </c>
      <c r="AK11" s="162" t="s">
        <v>390</v>
      </c>
      <c r="AL11" s="162" t="s">
        <v>380</v>
      </c>
      <c r="AM11" s="133" t="s">
        <v>419</v>
      </c>
      <c r="AO11" s="162" t="s">
        <v>383</v>
      </c>
      <c r="AP11" s="162" t="s">
        <v>377</v>
      </c>
      <c r="AQ11" s="162" t="s">
        <v>390</v>
      </c>
      <c r="AR11" s="162" t="s">
        <v>349</v>
      </c>
      <c r="AS11" s="162" t="s">
        <v>354</v>
      </c>
      <c r="AT11" s="162" t="s">
        <v>378</v>
      </c>
      <c r="AU11" s="162" t="s">
        <v>280</v>
      </c>
      <c r="AV11" s="162" t="s">
        <v>360</v>
      </c>
      <c r="AW11" s="162" t="s">
        <v>380</v>
      </c>
      <c r="AX11" s="162" t="s">
        <v>379</v>
      </c>
      <c r="AY11" s="162" t="s">
        <v>13</v>
      </c>
      <c r="AZ11" s="133" t="s">
        <v>419</v>
      </c>
      <c r="BH11" s="162" t="s">
        <v>383</v>
      </c>
      <c r="BI11" s="162" t="s">
        <v>379</v>
      </c>
      <c r="BJ11" s="162" t="s">
        <v>390</v>
      </c>
      <c r="BK11" s="162" t="s">
        <v>280</v>
      </c>
      <c r="BL11" s="162" t="s">
        <v>377</v>
      </c>
      <c r="BM11" s="162" t="s">
        <v>380</v>
      </c>
      <c r="BN11" s="162" t="s">
        <v>13</v>
      </c>
      <c r="BO11" s="162" t="s">
        <v>378</v>
      </c>
      <c r="BP11" s="162" t="s">
        <v>354</v>
      </c>
      <c r="BQ11" s="162" t="s">
        <v>360</v>
      </c>
      <c r="BR11" s="162" t="s">
        <v>349</v>
      </c>
      <c r="BS11" s="133" t="s">
        <v>419</v>
      </c>
    </row>
    <row r="12" spans="1:71" x14ac:dyDescent="0.25">
      <c r="A12" t="s">
        <v>409</v>
      </c>
      <c r="B12" s="161">
        <v>9836.7901343039703</v>
      </c>
      <c r="C12" s="161">
        <v>10473.846078945286</v>
      </c>
      <c r="D12" s="161">
        <v>10745.366356027851</v>
      </c>
      <c r="E12" s="161">
        <v>10896.199698573329</v>
      </c>
      <c r="F12" s="160">
        <v>11147.767227076141</v>
      </c>
      <c r="G12" s="161">
        <v>11523.471358596285</v>
      </c>
      <c r="H12" s="161">
        <v>11883.372557160446</v>
      </c>
      <c r="I12" s="161">
        <v>12369.772567342821</v>
      </c>
      <c r="J12" s="161">
        <v>12446.436651260652</v>
      </c>
      <c r="K12" s="161">
        <v>12459.981730032974</v>
      </c>
      <c r="L12" s="161">
        <v>14370.572360493345</v>
      </c>
      <c r="M12" s="164">
        <v>10947.265441809346</v>
      </c>
      <c r="N12" t="s">
        <v>413</v>
      </c>
      <c r="O12" s="161">
        <v>10462.930733541052</v>
      </c>
      <c r="P12" s="161">
        <v>10654.588027411981</v>
      </c>
      <c r="Q12" s="161">
        <v>10842.559030310167</v>
      </c>
      <c r="R12" s="160">
        <v>11351.48818540856</v>
      </c>
      <c r="S12" s="161">
        <v>11823.280413962377</v>
      </c>
      <c r="T12" s="161">
        <v>12136.898018545975</v>
      </c>
      <c r="U12" s="161">
        <v>12309.055006634457</v>
      </c>
      <c r="V12" s="161">
        <v>12407.047508479336</v>
      </c>
      <c r="W12" s="161">
        <v>12639.507326251</v>
      </c>
      <c r="X12" s="161">
        <v>12882.460606697732</v>
      </c>
      <c r="Y12" s="161">
        <v>15536.199666990588</v>
      </c>
      <c r="Z12" s="164">
        <v>11412.832179065674</v>
      </c>
      <c r="AA12" t="s">
        <v>417</v>
      </c>
      <c r="AB12" s="161">
        <v>-1259.0541330444426</v>
      </c>
      <c r="AC12" s="161">
        <v>-1165.703069945916</v>
      </c>
      <c r="AD12" s="161">
        <v>-817.80520282243731</v>
      </c>
      <c r="AE12" s="161">
        <v>-479.97724673587334</v>
      </c>
      <c r="AF12" s="161">
        <v>-431.20438504907952</v>
      </c>
      <c r="AG12" s="161">
        <v>-422.48740688990335</v>
      </c>
      <c r="AH12" s="161">
        <v>-243.67028718894608</v>
      </c>
      <c r="AI12" s="161">
        <v>-193.07067499034684</v>
      </c>
      <c r="AJ12" s="160">
        <v>-89.643184875555875</v>
      </c>
      <c r="AK12" s="161">
        <v>-24.62478794127852</v>
      </c>
      <c r="AL12" s="161">
        <v>138.92232658071458</v>
      </c>
      <c r="AM12" s="164">
        <v>-489.90738379656977</v>
      </c>
      <c r="AN12" t="s">
        <v>435</v>
      </c>
      <c r="AO12" s="161">
        <v>1596.0120907736211</v>
      </c>
      <c r="AP12" s="161">
        <v>7663.3444476362156</v>
      </c>
      <c r="AQ12" s="161">
        <v>8728.6301518439614</v>
      </c>
      <c r="AR12" s="161">
        <v>14323.76080195662</v>
      </c>
      <c r="AS12" s="161">
        <v>15537.662629993409</v>
      </c>
      <c r="AT12" s="161">
        <v>16282.085973450603</v>
      </c>
      <c r="AU12" s="161">
        <v>16872.345055198512</v>
      </c>
      <c r="AV12" s="161">
        <v>16892.832063215388</v>
      </c>
      <c r="AW12" s="161">
        <v>21751.537382279406</v>
      </c>
      <c r="AX12" s="160">
        <v>22208.772048504099</v>
      </c>
      <c r="AY12" s="161">
        <v>23284.422240982134</v>
      </c>
      <c r="AZ12" s="164">
        <v>16964.445389247558</v>
      </c>
      <c r="BG12" t="s">
        <v>439</v>
      </c>
      <c r="BH12" s="160">
        <v>1726.2780532849538</v>
      </c>
      <c r="BI12" s="161">
        <v>1750.003570337926</v>
      </c>
      <c r="BJ12" s="161">
        <v>1787.9948494342705</v>
      </c>
      <c r="BK12" s="161">
        <v>2121.7864004664939</v>
      </c>
      <c r="BL12" s="161">
        <v>2165.9416552178241</v>
      </c>
      <c r="BM12" s="161">
        <v>2545.8297975508804</v>
      </c>
      <c r="BN12" s="161">
        <v>2719.5980905860192</v>
      </c>
      <c r="BO12" s="161">
        <v>3249.4989265245026</v>
      </c>
      <c r="BP12" s="161">
        <v>3631.2102966079196</v>
      </c>
      <c r="BQ12" s="161">
        <v>4175.5788689727069</v>
      </c>
      <c r="BR12" s="161">
        <v>4790.6245656829396</v>
      </c>
      <c r="BS12" s="164">
        <v>2130.2874241997315</v>
      </c>
    </row>
    <row r="13" spans="1:71" x14ac:dyDescent="0.25">
      <c r="B13" s="163">
        <f>+B12/$M$12</f>
        <v>0.89856139750989372</v>
      </c>
      <c r="C13" s="163">
        <f t="shared" ref="C13:L13" si="5">+C12/$M$12</f>
        <v>0.95675455524664665</v>
      </c>
      <c r="D13" s="163">
        <f t="shared" si="5"/>
        <v>0.98155712156111508</v>
      </c>
      <c r="E13" s="163">
        <f t="shared" si="5"/>
        <v>0.99533529688236222</v>
      </c>
      <c r="F13" s="163">
        <f t="shared" si="5"/>
        <v>1.0183152392104284</v>
      </c>
      <c r="G13" s="163">
        <f t="shared" si="5"/>
        <v>1.0526346894436593</v>
      </c>
      <c r="H13" s="163">
        <f t="shared" si="5"/>
        <v>1.0855105889527406</v>
      </c>
      <c r="I13" s="163">
        <f t="shared" si="5"/>
        <v>1.1299417770670559</v>
      </c>
      <c r="J13" s="163">
        <f t="shared" si="5"/>
        <v>1.1369448121469434</v>
      </c>
      <c r="K13" s="163">
        <f t="shared" si="5"/>
        <v>1.138182114635343</v>
      </c>
      <c r="L13" s="163">
        <f t="shared" si="5"/>
        <v>1.3127088620332386</v>
      </c>
      <c r="O13" s="163">
        <f>+O12/$Z$12</f>
        <v>0.916768999086221</v>
      </c>
      <c r="P13" s="163">
        <f t="shared" ref="P13:Y13" si="6">+P12/$Z$12</f>
        <v>0.93356213954985467</v>
      </c>
      <c r="Q13" s="163">
        <f t="shared" si="6"/>
        <v>0.95003228472932888</v>
      </c>
      <c r="R13" s="163">
        <f t="shared" si="6"/>
        <v>0.99462499818672212</v>
      </c>
      <c r="S13" s="163">
        <f t="shared" si="6"/>
        <v>1.035963749265461</v>
      </c>
      <c r="T13" s="163">
        <f t="shared" si="6"/>
        <v>1.0634431338444141</v>
      </c>
      <c r="U13" s="163">
        <f t="shared" si="6"/>
        <v>1.0785276444538199</v>
      </c>
      <c r="V13" s="163">
        <f t="shared" si="6"/>
        <v>1.0871138131021791</v>
      </c>
      <c r="W13" s="163">
        <f t="shared" si="6"/>
        <v>1.1074820980400808</v>
      </c>
      <c r="X13" s="163">
        <f t="shared" si="6"/>
        <v>1.1287698272062361</v>
      </c>
      <c r="Y13" s="163">
        <f t="shared" si="6"/>
        <v>1.361292221179623</v>
      </c>
      <c r="AB13" s="163">
        <f>+AB12/$AM$12</f>
        <v>2.5699839902132502</v>
      </c>
      <c r="AC13" s="163">
        <f t="shared" ref="AC13:AL13" si="7">+AC12/$AM$12</f>
        <v>2.3794356004847748</v>
      </c>
      <c r="AD13" s="163">
        <f t="shared" si="7"/>
        <v>1.6693057297581466</v>
      </c>
      <c r="AE13" s="163">
        <f t="shared" si="7"/>
        <v>0.97973058298541615</v>
      </c>
      <c r="AF13" s="163">
        <f t="shared" si="7"/>
        <v>0.88017531335705235</v>
      </c>
      <c r="AG13" s="163">
        <f t="shared" si="7"/>
        <v>0.86238219888789824</v>
      </c>
      <c r="AH13" s="163">
        <f t="shared" si="7"/>
        <v>0.49738031156135476</v>
      </c>
      <c r="AI13" s="163">
        <f t="shared" si="7"/>
        <v>0.39409627487982085</v>
      </c>
      <c r="AJ13" s="163">
        <f t="shared" si="7"/>
        <v>0.18297986076645767</v>
      </c>
      <c r="AK13" s="163">
        <f t="shared" si="7"/>
        <v>5.026416983236115E-2</v>
      </c>
      <c r="AL13" s="163">
        <f t="shared" si="7"/>
        <v>-0.28356855025153282</v>
      </c>
      <c r="AO13" s="163">
        <f>+AO12/$AZ$12</f>
        <v>9.4079827200552579E-2</v>
      </c>
      <c r="AP13" s="163">
        <f t="shared" ref="AP13:AY13" si="8">+AP12/$AZ$12</f>
        <v>0.45172973662277305</v>
      </c>
      <c r="AQ13" s="163">
        <f t="shared" si="8"/>
        <v>0.51452493444768677</v>
      </c>
      <c r="AR13" s="163">
        <f t="shared" si="8"/>
        <v>0.84434005788573185</v>
      </c>
      <c r="AS13" s="163">
        <f t="shared" si="8"/>
        <v>0.91589570265830944</v>
      </c>
      <c r="AT13" s="163">
        <f t="shared" si="8"/>
        <v>0.95977708671634798</v>
      </c>
      <c r="AU13" s="163">
        <f t="shared" si="8"/>
        <v>0.99457097877733025</v>
      </c>
      <c r="AV13" s="163">
        <f t="shared" si="8"/>
        <v>0.99577862261989658</v>
      </c>
      <c r="AW13" s="163">
        <f t="shared" si="8"/>
        <v>1.2821838193464323</v>
      </c>
      <c r="AX13" s="163">
        <f t="shared" si="8"/>
        <v>1.3091363459827878</v>
      </c>
      <c r="AY13" s="163">
        <f t="shared" si="8"/>
        <v>1.3725424973657152</v>
      </c>
      <c r="BH13" s="163">
        <f>+BH12/$BS$12</f>
        <v>0.81034983057905963</v>
      </c>
      <c r="BI13" s="163">
        <f t="shared" ref="BI13:BR13" si="9">+BI12/$BS$12</f>
        <v>0.82148706811022754</v>
      </c>
      <c r="BJ13" s="163">
        <f t="shared" si="9"/>
        <v>0.83932094285631553</v>
      </c>
      <c r="BK13" s="163">
        <f t="shared" si="9"/>
        <v>0.99600944753432452</v>
      </c>
      <c r="BL13" s="163">
        <f t="shared" si="9"/>
        <v>1.016736817113534</v>
      </c>
      <c r="BM13" s="163">
        <f t="shared" si="9"/>
        <v>1.1950639940088144</v>
      </c>
      <c r="BN13" s="163">
        <f t="shared" si="9"/>
        <v>1.2766343450615212</v>
      </c>
      <c r="BO13" s="163">
        <f t="shared" si="9"/>
        <v>1.5253805142023107</v>
      </c>
      <c r="BP13" s="163">
        <f t="shared" si="9"/>
        <v>1.7045635510766948</v>
      </c>
      <c r="BQ13" s="163">
        <f t="shared" si="9"/>
        <v>1.9601011682924965</v>
      </c>
      <c r="BR13" s="163">
        <f t="shared" si="9"/>
        <v>2.2488160570551159</v>
      </c>
    </row>
    <row r="14" spans="1:71" x14ac:dyDescent="0.25">
      <c r="B14" s="135" t="s">
        <v>379</v>
      </c>
      <c r="C14" s="135" t="s">
        <v>354</v>
      </c>
      <c r="D14" s="135" t="s">
        <v>390</v>
      </c>
      <c r="E14" s="135" t="s">
        <v>280</v>
      </c>
      <c r="F14" s="135" t="s">
        <v>360</v>
      </c>
      <c r="G14" s="135" t="s">
        <v>378</v>
      </c>
      <c r="H14" s="135" t="s">
        <v>383</v>
      </c>
      <c r="I14" s="135" t="s">
        <v>380</v>
      </c>
      <c r="J14" s="135" t="s">
        <v>349</v>
      </c>
      <c r="K14" s="135" t="s">
        <v>377</v>
      </c>
      <c r="L14" s="135" t="s">
        <v>13</v>
      </c>
      <c r="M14" s="133" t="s">
        <v>419</v>
      </c>
      <c r="O14" s="162" t="s">
        <v>379</v>
      </c>
      <c r="P14" s="162" t="s">
        <v>354</v>
      </c>
      <c r="Q14" s="162" t="s">
        <v>390</v>
      </c>
      <c r="R14" s="162" t="s">
        <v>280</v>
      </c>
      <c r="S14" s="162" t="s">
        <v>360</v>
      </c>
      <c r="T14" s="162" t="s">
        <v>380</v>
      </c>
      <c r="U14" s="162" t="s">
        <v>378</v>
      </c>
      <c r="V14" s="162" t="s">
        <v>383</v>
      </c>
      <c r="W14" s="162" t="s">
        <v>349</v>
      </c>
      <c r="X14" s="162" t="s">
        <v>377</v>
      </c>
      <c r="Y14" s="162" t="s">
        <v>13</v>
      </c>
      <c r="Z14" s="133" t="s">
        <v>419</v>
      </c>
      <c r="AB14" s="162" t="s">
        <v>379</v>
      </c>
      <c r="AC14" s="162" t="s">
        <v>13</v>
      </c>
      <c r="AD14" s="162" t="s">
        <v>280</v>
      </c>
      <c r="AE14" s="162" t="s">
        <v>349</v>
      </c>
      <c r="AF14" s="162" t="s">
        <v>383</v>
      </c>
      <c r="AG14" s="162" t="s">
        <v>378</v>
      </c>
      <c r="AH14" s="162" t="s">
        <v>360</v>
      </c>
      <c r="AI14" s="162" t="s">
        <v>380</v>
      </c>
      <c r="AJ14" s="162" t="s">
        <v>354</v>
      </c>
      <c r="AK14" s="162" t="s">
        <v>390</v>
      </c>
      <c r="AL14" s="162" t="s">
        <v>377</v>
      </c>
      <c r="AM14" s="133" t="s">
        <v>419</v>
      </c>
      <c r="AO14" s="162" t="s">
        <v>383</v>
      </c>
      <c r="AP14" s="162" t="s">
        <v>377</v>
      </c>
      <c r="AQ14" s="162" t="s">
        <v>390</v>
      </c>
      <c r="AR14" s="162" t="s">
        <v>349</v>
      </c>
      <c r="AS14" s="162" t="s">
        <v>378</v>
      </c>
      <c r="AT14" s="162" t="s">
        <v>360</v>
      </c>
      <c r="AU14" s="162" t="s">
        <v>280</v>
      </c>
      <c r="AV14" s="162" t="s">
        <v>354</v>
      </c>
      <c r="AW14" s="162" t="s">
        <v>379</v>
      </c>
      <c r="AX14" s="162" t="s">
        <v>380</v>
      </c>
      <c r="AY14" s="162" t="s">
        <v>13</v>
      </c>
      <c r="AZ14" s="133" t="s">
        <v>419</v>
      </c>
      <c r="BH14" s="162" t="s">
        <v>383</v>
      </c>
      <c r="BI14" s="162" t="s">
        <v>379</v>
      </c>
      <c r="BJ14" s="162" t="s">
        <v>390</v>
      </c>
      <c r="BK14" s="162" t="s">
        <v>280</v>
      </c>
      <c r="BL14" s="162" t="s">
        <v>377</v>
      </c>
      <c r="BM14" s="162" t="s">
        <v>380</v>
      </c>
      <c r="BN14" s="162" t="s">
        <v>378</v>
      </c>
      <c r="BO14" s="162" t="s">
        <v>13</v>
      </c>
      <c r="BP14" s="162" t="s">
        <v>354</v>
      </c>
      <c r="BQ14" s="162" t="s">
        <v>360</v>
      </c>
      <c r="BR14" s="162" t="s">
        <v>349</v>
      </c>
      <c r="BS14" s="133" t="s">
        <v>419</v>
      </c>
    </row>
    <row r="15" spans="1:71" x14ac:dyDescent="0.25">
      <c r="A15" t="s">
        <v>410</v>
      </c>
      <c r="B15" s="161">
        <v>8623.1698735099908</v>
      </c>
      <c r="C15" s="161">
        <v>9268.1343424338265</v>
      </c>
      <c r="D15" s="161">
        <v>9369.3161867354484</v>
      </c>
      <c r="E15" s="161">
        <v>9579.2488790254538</v>
      </c>
      <c r="F15" s="161">
        <v>10056.78942125601</v>
      </c>
      <c r="G15" s="161">
        <v>10384.766025302693</v>
      </c>
      <c r="H15" s="161">
        <v>10412.66253902166</v>
      </c>
      <c r="I15" s="161">
        <v>10544.191193993611</v>
      </c>
      <c r="J15" s="161">
        <v>10633.618561676274</v>
      </c>
      <c r="K15" s="161">
        <v>11276.132368779963</v>
      </c>
      <c r="L15" s="160">
        <v>12919.036645551583</v>
      </c>
      <c r="M15" s="164">
        <v>9629.8699063463991</v>
      </c>
      <c r="N15" t="s">
        <v>414</v>
      </c>
      <c r="O15" s="161">
        <v>9211.3488078574792</v>
      </c>
      <c r="P15" s="161">
        <v>9235.0857521064063</v>
      </c>
      <c r="Q15" s="160">
        <v>9294.939741755632</v>
      </c>
      <c r="R15" s="161">
        <v>9820.2694219019431</v>
      </c>
      <c r="S15" s="161">
        <v>10247.960548044297</v>
      </c>
      <c r="T15" s="161">
        <v>10463.606797352886</v>
      </c>
      <c r="U15" s="161">
        <v>10530.430941292594</v>
      </c>
      <c r="V15" s="161">
        <v>10603.780691417593</v>
      </c>
      <c r="W15" s="161">
        <v>10830.060580985655</v>
      </c>
      <c r="X15" s="161">
        <v>11224.935636236169</v>
      </c>
      <c r="Y15" s="161">
        <v>13286.573144584094</v>
      </c>
      <c r="Z15" s="164">
        <v>9872.7548920221634</v>
      </c>
      <c r="AA15" t="s">
        <v>418</v>
      </c>
      <c r="AB15" s="161">
        <v>-588.18212059121856</v>
      </c>
      <c r="AC15" s="161">
        <v>-367.57438075685184</v>
      </c>
      <c r="AD15" s="161">
        <v>-253.76718917384019</v>
      </c>
      <c r="AE15" s="161">
        <v>-232.92878345497519</v>
      </c>
      <c r="AF15" s="161">
        <v>-191.00507821656154</v>
      </c>
      <c r="AG15" s="161">
        <v>-168.34364013668304</v>
      </c>
      <c r="AH15" s="161">
        <v>-163.10174269971643</v>
      </c>
      <c r="AI15" s="161">
        <v>33.608285532660105</v>
      </c>
      <c r="AJ15" s="161">
        <v>36.823335030799896</v>
      </c>
      <c r="AK15" s="161">
        <v>50.21379825389355</v>
      </c>
      <c r="AL15" s="160">
        <v>51.192467431220408</v>
      </c>
      <c r="AM15" s="164">
        <v>-255.45268837094528</v>
      </c>
      <c r="AN15" t="s">
        <v>436</v>
      </c>
      <c r="AO15" s="161">
        <v>-2326.8882262325883</v>
      </c>
      <c r="AP15" s="161">
        <v>7203.2252901687943</v>
      </c>
      <c r="AQ15" s="161">
        <v>7619.4331548321588</v>
      </c>
      <c r="AR15" s="161">
        <v>12060.646202199328</v>
      </c>
      <c r="AS15" s="161">
        <v>12804.961588783424</v>
      </c>
      <c r="AT15" s="161">
        <v>13387.479941469672</v>
      </c>
      <c r="AU15" s="160">
        <v>13502.337656699257</v>
      </c>
      <c r="AV15" s="161">
        <v>14378.825981996089</v>
      </c>
      <c r="AW15" s="161">
        <v>17456.971822038351</v>
      </c>
      <c r="AX15" s="161">
        <v>18601.581934841299</v>
      </c>
      <c r="AY15" s="161">
        <v>21409.571125302573</v>
      </c>
      <c r="AZ15" s="164">
        <v>13623.956617237985</v>
      </c>
      <c r="BG15" t="s">
        <v>440</v>
      </c>
      <c r="BH15" s="161">
        <v>1377.6569913502535</v>
      </c>
      <c r="BI15" s="160">
        <v>1433.0939520534605</v>
      </c>
      <c r="BJ15" s="161">
        <v>1539.4865774986558</v>
      </c>
      <c r="BK15" s="161">
        <v>1781.740226936349</v>
      </c>
      <c r="BL15" s="161">
        <v>1929.8531422206815</v>
      </c>
      <c r="BM15" s="161">
        <v>2098.1246553606297</v>
      </c>
      <c r="BN15" s="161">
        <v>2980.7476636660308</v>
      </c>
      <c r="BO15" s="161">
        <v>3064.0091135273315</v>
      </c>
      <c r="BP15" s="161">
        <v>3158.1329906945825</v>
      </c>
      <c r="BQ15" s="161">
        <v>3725.1359316001203</v>
      </c>
      <c r="BR15" s="161">
        <v>4145.1931110533569</v>
      </c>
      <c r="BS15" s="164">
        <v>1801.7040201071995</v>
      </c>
    </row>
    <row r="16" spans="1:71" x14ac:dyDescent="0.25">
      <c r="B16" s="163">
        <f>+B15/$M$15</f>
        <v>0.89546068195864614</v>
      </c>
      <c r="C16" s="163">
        <f t="shared" ref="C16:L16" si="10">+C15/$M$15</f>
        <v>0.96243609026595711</v>
      </c>
      <c r="D16" s="163">
        <f t="shared" si="10"/>
        <v>0.97294317346496684</v>
      </c>
      <c r="E16" s="163">
        <f t="shared" si="10"/>
        <v>0.99474333217237088</v>
      </c>
      <c r="F16" s="163">
        <f t="shared" si="10"/>
        <v>1.0443328434404142</v>
      </c>
      <c r="G16" s="163">
        <f t="shared" si="10"/>
        <v>1.0783911025068773</v>
      </c>
      <c r="H16" s="163">
        <f t="shared" si="10"/>
        <v>1.0812879758800662</v>
      </c>
      <c r="I16" s="163">
        <f t="shared" si="10"/>
        <v>1.0949463800175165</v>
      </c>
      <c r="J16" s="163">
        <f t="shared" si="10"/>
        <v>1.1042328364860228</v>
      </c>
      <c r="K16" s="163">
        <f t="shared" si="10"/>
        <v>1.1709537593388071</v>
      </c>
      <c r="L16" s="163">
        <f t="shared" si="10"/>
        <v>1.3415587927140651</v>
      </c>
      <c r="O16" s="163">
        <f>+O15/$Z$15</f>
        <v>0.93300693763813136</v>
      </c>
      <c r="P16" s="163">
        <f t="shared" ref="P16:Y16" si="11">+P15/$Z$15</f>
        <v>0.93541122544923749</v>
      </c>
      <c r="Q16" s="163">
        <f t="shared" si="11"/>
        <v>0.94147376729331711</v>
      </c>
      <c r="R16" s="163">
        <f t="shared" si="11"/>
        <v>0.99468380703316839</v>
      </c>
      <c r="S16" s="163">
        <f t="shared" si="11"/>
        <v>1.0380041498169192</v>
      </c>
      <c r="T16" s="163">
        <f t="shared" si="11"/>
        <v>1.0598467106489364</v>
      </c>
      <c r="U16" s="163">
        <f t="shared" si="11"/>
        <v>1.0666152514129441</v>
      </c>
      <c r="V16" s="163">
        <f t="shared" si="11"/>
        <v>1.0740447633300556</v>
      </c>
      <c r="W16" s="163">
        <f t="shared" si="11"/>
        <v>1.0969643933667448</v>
      </c>
      <c r="X16" s="163">
        <f t="shared" si="11"/>
        <v>1.136960834032926</v>
      </c>
      <c r="Y16" s="163">
        <f t="shared" si="11"/>
        <v>1.3457817285953813</v>
      </c>
      <c r="AB16" s="163">
        <f>+AB15/$AM$15</f>
        <v>2.3025090256130469</v>
      </c>
      <c r="AC16" s="163">
        <f t="shared" ref="AC16:AL16" si="12">+AC15/$AM$15</f>
        <v>1.438913730369882</v>
      </c>
      <c r="AD16" s="163">
        <f t="shared" si="12"/>
        <v>0.99340191247211473</v>
      </c>
      <c r="AE16" s="163">
        <f t="shared" si="12"/>
        <v>0.91182748923251533</v>
      </c>
      <c r="AF16" s="163">
        <f t="shared" si="12"/>
        <v>0.74771214753943493</v>
      </c>
      <c r="AG16" s="163">
        <f t="shared" si="12"/>
        <v>0.65900124680711769</v>
      </c>
      <c r="AH16" s="163">
        <f t="shared" si="12"/>
        <v>0.63848121442697381</v>
      </c>
      <c r="AI16" s="163">
        <f t="shared" si="12"/>
        <v>-0.13156364001093304</v>
      </c>
      <c r="AJ16" s="163">
        <f t="shared" si="12"/>
        <v>-0.14414933452306589</v>
      </c>
      <c r="AK16" s="163">
        <f t="shared" si="12"/>
        <v>-0.19656789902707</v>
      </c>
      <c r="AL16" s="163">
        <f t="shared" si="12"/>
        <v>-0.20039901618448946</v>
      </c>
      <c r="AO16" s="163">
        <f>+AO15/$AZ$15</f>
        <v>-0.17079386639329475</v>
      </c>
      <c r="AP16" s="163">
        <f t="shared" ref="AP16:AY16" si="13">+AP15/$AZ$15</f>
        <v>0.52871757394285657</v>
      </c>
      <c r="AQ16" s="163">
        <f t="shared" si="13"/>
        <v>0.55926727960888523</v>
      </c>
      <c r="AR16" s="163">
        <f t="shared" si="13"/>
        <v>0.88525283374283159</v>
      </c>
      <c r="AS16" s="163">
        <f t="shared" si="13"/>
        <v>0.93988566967261833</v>
      </c>
      <c r="AT16" s="163">
        <f t="shared" si="13"/>
        <v>0.98264258449934383</v>
      </c>
      <c r="AU16" s="163">
        <f t="shared" si="13"/>
        <v>0.99107315415370256</v>
      </c>
      <c r="AV16" s="163">
        <f t="shared" si="13"/>
        <v>1.0554074991550539</v>
      </c>
      <c r="AW16" s="163">
        <f t="shared" si="13"/>
        <v>1.2813437617637864</v>
      </c>
      <c r="AX16" s="163">
        <f t="shared" si="13"/>
        <v>1.365358277147277</v>
      </c>
      <c r="AY16" s="163">
        <f t="shared" si="13"/>
        <v>1.571465010260946</v>
      </c>
      <c r="BH16" s="163">
        <f>+BH15/$BS$15</f>
        <v>0.76464112638672155</v>
      </c>
      <c r="BI16" s="163">
        <f t="shared" ref="BI16:BR16" si="14">+BI15/$BS$15</f>
        <v>0.79541030938488599</v>
      </c>
      <c r="BJ16" s="163">
        <f t="shared" si="14"/>
        <v>0.85446142114233503</v>
      </c>
      <c r="BK16" s="163">
        <f t="shared" si="14"/>
        <v>0.98891949346393604</v>
      </c>
      <c r="BL16" s="163">
        <f t="shared" si="14"/>
        <v>1.0711266227323273</v>
      </c>
      <c r="BM16" s="163">
        <f t="shared" si="14"/>
        <v>1.1645223810045078</v>
      </c>
      <c r="BN16" s="163">
        <f t="shared" si="14"/>
        <v>1.6544047359613925</v>
      </c>
      <c r="BO16" s="163">
        <f t="shared" si="14"/>
        <v>1.7006173485393157</v>
      </c>
      <c r="BP16" s="163">
        <f t="shared" si="14"/>
        <v>1.7528589354574882</v>
      </c>
      <c r="BQ16" s="163">
        <f t="shared" si="14"/>
        <v>2.0675626462655496</v>
      </c>
      <c r="BR16" s="163">
        <f t="shared" si="14"/>
        <v>2.3007070333376523</v>
      </c>
    </row>
    <row r="17" spans="1:71" x14ac:dyDescent="0.25">
      <c r="B17" s="135" t="s">
        <v>379</v>
      </c>
      <c r="C17" s="135" t="s">
        <v>354</v>
      </c>
      <c r="D17" s="135" t="s">
        <v>390</v>
      </c>
      <c r="E17" s="135" t="s">
        <v>280</v>
      </c>
      <c r="F17" s="135" t="s">
        <v>360</v>
      </c>
      <c r="G17" s="135" t="s">
        <v>378</v>
      </c>
      <c r="H17" s="135" t="s">
        <v>383</v>
      </c>
      <c r="I17" s="135" t="s">
        <v>380</v>
      </c>
      <c r="J17" s="135" t="s">
        <v>349</v>
      </c>
      <c r="K17" s="135" t="s">
        <v>377</v>
      </c>
      <c r="L17" s="135" t="s">
        <v>13</v>
      </c>
      <c r="M17" s="133" t="s">
        <v>419</v>
      </c>
      <c r="O17" s="162" t="s">
        <v>354</v>
      </c>
      <c r="P17" s="162" t="s">
        <v>379</v>
      </c>
      <c r="Q17" s="162" t="s">
        <v>390</v>
      </c>
      <c r="R17" s="162" t="s">
        <v>280</v>
      </c>
      <c r="S17" s="162" t="s">
        <v>360</v>
      </c>
      <c r="T17" s="162" t="s">
        <v>378</v>
      </c>
      <c r="U17" s="162" t="s">
        <v>383</v>
      </c>
      <c r="V17" s="162" t="s">
        <v>380</v>
      </c>
      <c r="W17" s="162" t="s">
        <v>349</v>
      </c>
      <c r="X17" s="162" t="s">
        <v>377</v>
      </c>
      <c r="Y17" s="162" t="s">
        <v>13</v>
      </c>
      <c r="Z17" s="133" t="s">
        <v>419</v>
      </c>
      <c r="AB17" s="162" t="s">
        <v>379</v>
      </c>
      <c r="AC17" s="162" t="s">
        <v>13</v>
      </c>
      <c r="AD17" s="162" t="s">
        <v>280</v>
      </c>
      <c r="AE17" s="162" t="s">
        <v>349</v>
      </c>
      <c r="AF17" s="162" t="s">
        <v>378</v>
      </c>
      <c r="AG17" s="162" t="s">
        <v>360</v>
      </c>
      <c r="AH17" s="162" t="s">
        <v>354</v>
      </c>
      <c r="AI17" s="162" t="s">
        <v>380</v>
      </c>
      <c r="AJ17" s="162" t="s">
        <v>390</v>
      </c>
      <c r="AK17" s="162" t="s">
        <v>383</v>
      </c>
      <c r="AL17" s="162" t="s">
        <v>377</v>
      </c>
      <c r="AM17" s="133" t="s">
        <v>419</v>
      </c>
      <c r="AO17" s="162" t="s">
        <v>383</v>
      </c>
      <c r="AP17" s="162" t="s">
        <v>390</v>
      </c>
      <c r="AQ17" s="162" t="s">
        <v>377</v>
      </c>
      <c r="AR17" s="162" t="s">
        <v>349</v>
      </c>
      <c r="AS17" s="162" t="s">
        <v>378</v>
      </c>
      <c r="AT17" s="162" t="s">
        <v>360</v>
      </c>
      <c r="AU17" s="162" t="s">
        <v>280</v>
      </c>
      <c r="AV17" s="162" t="s">
        <v>354</v>
      </c>
      <c r="AW17" s="162" t="s">
        <v>379</v>
      </c>
      <c r="AX17" s="162" t="s">
        <v>380</v>
      </c>
      <c r="AY17" s="162" t="s">
        <v>13</v>
      </c>
      <c r="AZ17" s="133" t="s">
        <v>419</v>
      </c>
      <c r="BH17" s="162" t="s">
        <v>383</v>
      </c>
      <c r="BI17" s="162" t="s">
        <v>379</v>
      </c>
      <c r="BJ17" s="162" t="s">
        <v>390</v>
      </c>
      <c r="BK17" s="162" t="s">
        <v>280</v>
      </c>
      <c r="BL17" s="162" t="s">
        <v>377</v>
      </c>
      <c r="BM17" s="162" t="s">
        <v>380</v>
      </c>
      <c r="BN17" s="162" t="s">
        <v>378</v>
      </c>
      <c r="BO17" s="162" t="s">
        <v>354</v>
      </c>
      <c r="BP17" s="162" t="s">
        <v>13</v>
      </c>
      <c r="BQ17" s="162" t="s">
        <v>360</v>
      </c>
      <c r="BR17" s="162" t="s">
        <v>349</v>
      </c>
      <c r="BS17" s="133" t="s">
        <v>419</v>
      </c>
    </row>
    <row r="18" spans="1:71" x14ac:dyDescent="0.25">
      <c r="A18" t="s">
        <v>410</v>
      </c>
      <c r="B18" s="161">
        <v>8042.7493157176123</v>
      </c>
      <c r="C18" s="161">
        <v>8468.3307637313446</v>
      </c>
      <c r="D18" s="161">
        <v>8717.2651621067998</v>
      </c>
      <c r="E18" s="161">
        <v>8871.7276290490208</v>
      </c>
      <c r="F18" s="161">
        <v>9275.5819393941019</v>
      </c>
      <c r="G18" s="160">
        <v>9389.3375264611514</v>
      </c>
      <c r="H18" s="161">
        <v>9665.3806336281777</v>
      </c>
      <c r="I18" s="161">
        <v>9708.3180128515996</v>
      </c>
      <c r="J18" s="161">
        <v>9768.3354178193804</v>
      </c>
      <c r="K18" s="161">
        <v>10321.806280809556</v>
      </c>
      <c r="L18" s="161">
        <v>11797.641501785931</v>
      </c>
      <c r="M18" s="164">
        <v>9629.8699063463991</v>
      </c>
      <c r="N18" t="s">
        <v>414</v>
      </c>
      <c r="O18" s="161">
        <v>8504.9266328189515</v>
      </c>
      <c r="P18" s="161">
        <v>8550.5543884235503</v>
      </c>
      <c r="Q18" s="161">
        <v>8664.7221678638307</v>
      </c>
      <c r="R18" s="161">
        <v>9061.5905873876527</v>
      </c>
      <c r="S18" s="161">
        <v>9422.7208077967662</v>
      </c>
      <c r="T18" s="161">
        <v>9490.3493218114108</v>
      </c>
      <c r="U18" s="161">
        <v>9595.7580774153994</v>
      </c>
      <c r="V18" s="161">
        <v>9665.2240636498464</v>
      </c>
      <c r="W18" s="161">
        <v>9938.8568895018016</v>
      </c>
      <c r="X18" s="161">
        <v>10204.685578350867</v>
      </c>
      <c r="Y18" s="160">
        <v>12150.236438004253</v>
      </c>
      <c r="Z18" s="164">
        <v>9109.2635616311381</v>
      </c>
      <c r="AA18" t="s">
        <v>418</v>
      </c>
      <c r="AB18" s="161">
        <v>-507.80762170092146</v>
      </c>
      <c r="AC18" s="161">
        <v>-352.62524159779497</v>
      </c>
      <c r="AD18" s="160">
        <v>-200.4011683652036</v>
      </c>
      <c r="AE18" s="161">
        <v>-192.56734811086599</v>
      </c>
      <c r="AF18" s="161">
        <v>-125.84820754929771</v>
      </c>
      <c r="AG18" s="161">
        <v>-124.68046053088769</v>
      </c>
      <c r="AH18" s="161">
        <v>-33.576073324903263</v>
      </c>
      <c r="AI18" s="161">
        <v>5.5130603153010496</v>
      </c>
      <c r="AJ18" s="161">
        <v>32.697927230741698</v>
      </c>
      <c r="AK18" s="161">
        <v>69.713015556277313</v>
      </c>
      <c r="AL18" s="161">
        <v>117.11729036863326</v>
      </c>
      <c r="AM18" s="164">
        <v>-202.80030380334517</v>
      </c>
      <c r="AN18" t="s">
        <v>436</v>
      </c>
      <c r="AO18" s="161">
        <v>-1613.3480710997119</v>
      </c>
      <c r="AP18" s="161">
        <v>7037.9619300247687</v>
      </c>
      <c r="AQ18" s="161">
        <v>7488.179012905719</v>
      </c>
      <c r="AR18" s="161">
        <v>11129.127796277993</v>
      </c>
      <c r="AS18" s="161">
        <v>11859.990719486817</v>
      </c>
      <c r="AT18" s="161">
        <v>12380.039743748051</v>
      </c>
      <c r="AU18" s="161">
        <v>12580.083851705487</v>
      </c>
      <c r="AV18" s="160">
        <v>13764.086253370224</v>
      </c>
      <c r="AW18" s="161">
        <v>16084.473255372621</v>
      </c>
      <c r="AX18" s="161">
        <v>17179.774406748576</v>
      </c>
      <c r="AY18" s="161">
        <v>20003.660885388967</v>
      </c>
      <c r="AZ18" s="164">
        <v>12697.129572846745</v>
      </c>
      <c r="BG18" t="s">
        <v>440</v>
      </c>
      <c r="BH18" s="161">
        <v>1203.0965735869022</v>
      </c>
      <c r="BI18" s="161">
        <v>1242.8257533276974</v>
      </c>
      <c r="BJ18" s="161">
        <v>1360.3304503583381</v>
      </c>
      <c r="BK18" s="161">
        <v>1586.3639272106893</v>
      </c>
      <c r="BL18" s="161">
        <v>1748.7495228800356</v>
      </c>
      <c r="BM18" s="161">
        <v>1877.38829585798</v>
      </c>
      <c r="BN18" s="160">
        <v>2711.7867461118881</v>
      </c>
      <c r="BO18" s="161">
        <v>2943.0796225154627</v>
      </c>
      <c r="BP18" s="161">
        <v>3101.1927781471918</v>
      </c>
      <c r="BQ18" s="161">
        <v>3454.8716067069449</v>
      </c>
      <c r="BR18" s="161">
        <v>3805.6109967532657</v>
      </c>
      <c r="BS18" s="164">
        <v>1611.1630045565046</v>
      </c>
    </row>
    <row r="19" spans="1:71" x14ac:dyDescent="0.25">
      <c r="B19" s="163">
        <f>+B18/$M$18</f>
        <v>0.83518774333775547</v>
      </c>
      <c r="C19" s="163">
        <f t="shared" ref="C19:L19" si="15">+C18/$M$18</f>
        <v>0.87938163714448914</v>
      </c>
      <c r="D19" s="163">
        <f t="shared" si="15"/>
        <v>0.90523187196556387</v>
      </c>
      <c r="E19" s="163">
        <f t="shared" si="15"/>
        <v>0.92127180484569815</v>
      </c>
      <c r="F19" s="163">
        <f t="shared" si="15"/>
        <v>0.96320947526832013</v>
      </c>
      <c r="G19" s="163">
        <f t="shared" si="15"/>
        <v>0.97502226071333231</v>
      </c>
      <c r="H19" s="163">
        <f t="shared" si="15"/>
        <v>1.0036875604371742</v>
      </c>
      <c r="I19" s="163">
        <f t="shared" si="15"/>
        <v>1.0081463308713547</v>
      </c>
      <c r="J19" s="163">
        <f t="shared" si="15"/>
        <v>1.0143787520308793</v>
      </c>
      <c r="K19" s="163">
        <f t="shared" si="15"/>
        <v>1.0718531383281875</v>
      </c>
      <c r="L19" s="163">
        <f t="shared" si="15"/>
        <v>1.2251091257225499</v>
      </c>
      <c r="O19" s="163">
        <f>+O18/$Z$18</f>
        <v>0.93365688403641145</v>
      </c>
      <c r="P19" s="163">
        <f t="shared" ref="P19:Y19" si="16">+P18/$Z$18</f>
        <v>0.93866582414401634</v>
      </c>
      <c r="Q19" s="163">
        <f t="shared" si="16"/>
        <v>0.95119897555278266</v>
      </c>
      <c r="R19" s="163">
        <f t="shared" si="16"/>
        <v>0.99476653914765545</v>
      </c>
      <c r="S19" s="163">
        <f t="shared" si="16"/>
        <v>1.0344108219116561</v>
      </c>
      <c r="T19" s="163">
        <f t="shared" si="16"/>
        <v>1.0418349691610014</v>
      </c>
      <c r="U19" s="163">
        <f t="shared" si="16"/>
        <v>1.0534065693118608</v>
      </c>
      <c r="V19" s="163">
        <f t="shared" si="16"/>
        <v>1.0610324312450958</v>
      </c>
      <c r="W19" s="163">
        <f t="shared" si="16"/>
        <v>1.0910713936706111</v>
      </c>
      <c r="X19" s="163">
        <f t="shared" si="16"/>
        <v>1.1202536307472455</v>
      </c>
      <c r="Y19" s="163">
        <f t="shared" si="16"/>
        <v>1.3338330102975511</v>
      </c>
      <c r="AB19" s="163">
        <f>+AB18/$AM$18</f>
        <v>2.5039786044568304</v>
      </c>
      <c r="AC19" s="163">
        <f t="shared" ref="AC19:AL19" si="17">+AC18/$AM$18</f>
        <v>1.7387806378225872</v>
      </c>
      <c r="AD19" s="163">
        <f t="shared" si="17"/>
        <v>0.98816996132082724</v>
      </c>
      <c r="AE19" s="163">
        <f t="shared" si="17"/>
        <v>0.94954171418598043</v>
      </c>
      <c r="AF19" s="163">
        <f t="shared" si="17"/>
        <v>0.62055236204839381</v>
      </c>
      <c r="AG19" s="163">
        <f t="shared" si="17"/>
        <v>0.61479424928174631</v>
      </c>
      <c r="AH19" s="163">
        <f t="shared" si="17"/>
        <v>0.16556224372061037</v>
      </c>
      <c r="AI19" s="163">
        <f t="shared" si="17"/>
        <v>-2.7184674834841702E-2</v>
      </c>
      <c r="AJ19" s="163">
        <f t="shared" si="17"/>
        <v>-0.16123214126172503</v>
      </c>
      <c r="AK19" s="163">
        <f t="shared" si="17"/>
        <v>-0.34375202723501741</v>
      </c>
      <c r="AL19" s="163">
        <f t="shared" si="17"/>
        <v>-0.57750056667667293</v>
      </c>
      <c r="AO19" s="163">
        <f>+AO18/$AZ$18</f>
        <v>-0.12706399992561415</v>
      </c>
      <c r="AP19" s="163">
        <f t="shared" ref="AP19:AY19" si="18">+AP18/$AZ$18</f>
        <v>0.55429551141036604</v>
      </c>
      <c r="AQ19" s="163">
        <f t="shared" si="18"/>
        <v>0.5897536895992187</v>
      </c>
      <c r="AR19" s="163">
        <f t="shared" si="18"/>
        <v>0.876507381643015</v>
      </c>
      <c r="AS19" s="163">
        <f t="shared" si="18"/>
        <v>0.93406865318991639</v>
      </c>
      <c r="AT19" s="163">
        <f t="shared" si="18"/>
        <v>0.9750266524981519</v>
      </c>
      <c r="AU19" s="163">
        <f t="shared" si="18"/>
        <v>0.9907817179883267</v>
      </c>
      <c r="AV19" s="163">
        <f t="shared" si="18"/>
        <v>1.0840313296325812</v>
      </c>
      <c r="AW19" s="163">
        <f t="shared" si="18"/>
        <v>1.2667802721151895</v>
      </c>
      <c r="AX19" s="163">
        <f t="shared" si="18"/>
        <v>1.3530439543980179</v>
      </c>
      <c r="AY19" s="163">
        <f t="shared" si="18"/>
        <v>1.5754474876091282</v>
      </c>
      <c r="BH19" s="163">
        <f>+BH18/$BS$18</f>
        <v>0.74672554557449733</v>
      </c>
      <c r="BI19" s="163">
        <f t="shared" ref="BI19:BR19" si="19">+BI18/$BS$18</f>
        <v>0.77138424219826396</v>
      </c>
      <c r="BJ19" s="163">
        <f t="shared" si="19"/>
        <v>0.84431584297256645</v>
      </c>
      <c r="BK19" s="163">
        <f t="shared" si="19"/>
        <v>0.984607965006842</v>
      </c>
      <c r="BL19" s="163">
        <f t="shared" si="19"/>
        <v>1.085395778040102</v>
      </c>
      <c r="BM19" s="163">
        <f t="shared" si="19"/>
        <v>1.1652379619868181</v>
      </c>
      <c r="BN19" s="163">
        <f t="shared" si="19"/>
        <v>1.6831237673920807</v>
      </c>
      <c r="BO19" s="163">
        <f t="shared" si="19"/>
        <v>1.8266802391764123</v>
      </c>
      <c r="BP19" s="163">
        <f t="shared" si="19"/>
        <v>1.9248162782888867</v>
      </c>
      <c r="BQ19" s="163">
        <f t="shared" si="19"/>
        <v>2.1443339978241043</v>
      </c>
      <c r="BR19" s="163">
        <f t="shared" si="19"/>
        <v>2.3620272970460952</v>
      </c>
    </row>
  </sheetData>
  <sortState xmlns:xlrd2="http://schemas.microsoft.com/office/spreadsheetml/2017/richdata2" columnSort="1" ref="BH17:BR18">
    <sortCondition ref="BH18:BR18"/>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2BE8-CEF8-4C71-BA4A-6F969481FB8E}">
  <dimension ref="A1:BW195"/>
  <sheetViews>
    <sheetView topLeftCell="AN61" workbookViewId="0">
      <selection activeCell="BD75" sqref="BD75"/>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114</v>
      </c>
      <c r="O18" t="s">
        <v>117</v>
      </c>
      <c r="P18" t="s">
        <v>131</v>
      </c>
      <c r="Q18" t="s">
        <v>130</v>
      </c>
      <c r="T18" t="s">
        <v>114</v>
      </c>
      <c r="U18" t="s">
        <v>115</v>
      </c>
      <c r="V18" t="s">
        <v>116</v>
      </c>
      <c r="W18" t="s">
        <v>117</v>
      </c>
      <c r="X18" t="s">
        <v>118</v>
      </c>
      <c r="Y18" t="s">
        <v>399</v>
      </c>
      <c r="AJ18" t="s">
        <v>222</v>
      </c>
      <c r="AK18" t="s">
        <v>223</v>
      </c>
      <c r="AL18" t="s">
        <v>224</v>
      </c>
      <c r="AM18" t="s">
        <v>225</v>
      </c>
      <c r="AP18" t="s">
        <v>246</v>
      </c>
      <c r="AQ18" t="s">
        <v>247</v>
      </c>
      <c r="AR18" t="s">
        <v>248</v>
      </c>
      <c r="AS18" t="s">
        <v>249</v>
      </c>
      <c r="AW18" t="str">
        <f>+AJ18</f>
        <v>NL Net Debt/Total Revenue</v>
      </c>
      <c r="AX18" t="str">
        <f>+AP18</f>
        <v>ON Net Debt/Total Revenue</v>
      </c>
      <c r="BA18" t="str">
        <f>+AK18</f>
        <v>NL Net Debt/Own Source Revenue</v>
      </c>
      <c r="BB18" t="str">
        <f>+AQ18</f>
        <v>ON Net Debt/Own Source Revenue</v>
      </c>
      <c r="BE18" t="str">
        <f>+AL18</f>
        <v>NL Debt Cost/Total Expenditure</v>
      </c>
      <c r="BF18" t="str">
        <f>+AR18</f>
        <v>ON Debt Cost/Total Expenditure</v>
      </c>
      <c r="BI18" t="str">
        <f>+AM18</f>
        <v>NL Debt Cost/Total Revenue</v>
      </c>
      <c r="BJ18" t="str">
        <f>+AS18</f>
        <v>ON Debt Cost/Total Revenue</v>
      </c>
      <c r="BV18" t="s">
        <v>420</v>
      </c>
      <c r="BW18" t="s">
        <v>426</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4759.3938012974568</v>
      </c>
      <c r="O19" s="81">
        <f>+W19</f>
        <v>5053.5983881632874</v>
      </c>
      <c r="P19" s="85">
        <f t="shared" ref="P19:Q45" si="6">+L19/N19</f>
        <v>1.0797250959900586</v>
      </c>
      <c r="Q19" s="85">
        <f t="shared" si="6"/>
        <v>1.1359297791594209</v>
      </c>
      <c r="S19" s="13" t="str">
        <f>+A19</f>
        <v>1990-91</v>
      </c>
      <c r="T19" s="81">
        <f t="shared" ref="T19:T49" si="7">+V123/C59*1000000</f>
        <v>4759.3938012974568</v>
      </c>
      <c r="U19" s="81">
        <f t="shared" ref="U19:U49" si="8">+W123/C59*1000000</f>
        <v>4686.8480371474589</v>
      </c>
      <c r="V19" s="81">
        <f t="shared" ref="V19:V49" si="9">+X123/C59*1000000</f>
        <v>366.75035101582853</v>
      </c>
      <c r="W19" s="81">
        <f t="shared" ref="W19:W49" si="10">+Y123/C59*1000000</f>
        <v>5053.5983881632874</v>
      </c>
      <c r="X19" s="81">
        <f t="shared" ref="X19:X49" si="11">+Z123/C59*1000000</f>
        <v>-294.1967196045934</v>
      </c>
      <c r="Y19" s="81">
        <f t="shared" ref="Y19:Y49" si="12">+AA123/C59*1000000</f>
        <v>3733.355400515471</v>
      </c>
      <c r="AA19" s="87">
        <f t="shared" ref="AA19:AA44" si="13">+T19-W19</f>
        <v>-294.20458686583061</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0.78441825921144026</v>
      </c>
      <c r="AQ19" s="86">
        <f>+AA123/T123</f>
        <v>0.88894708614047124</v>
      </c>
      <c r="AR19" s="86">
        <f>+X123/Y123</f>
        <v>7.2572120466644879E-2</v>
      </c>
      <c r="AS19" s="86">
        <f>+X123/V123</f>
        <v>7.7058206638805304E-2</v>
      </c>
      <c r="AV19" s="1" t="str">
        <f>+AI19</f>
        <v>1990-91</v>
      </c>
      <c r="AW19" s="85">
        <f>+AJ19</f>
        <v>1.1964273677114932</v>
      </c>
      <c r="AX19" s="85">
        <f>+AP19</f>
        <v>0.78441825921144026</v>
      </c>
      <c r="AZ19" s="1" t="str">
        <f>+AI19</f>
        <v>1990-91</v>
      </c>
      <c r="BA19" s="85">
        <f>+AK19</f>
        <v>2.2618835223652352</v>
      </c>
      <c r="BB19" s="85">
        <f>+AQ19</f>
        <v>0.88894708614047124</v>
      </c>
      <c r="BD19" s="1" t="str">
        <f>+AI19</f>
        <v>1990-91</v>
      </c>
      <c r="BE19" s="85">
        <f>+AL19</f>
        <v>0.14783972966449432</v>
      </c>
      <c r="BF19" s="85">
        <f>+AR19</f>
        <v>7.2572120466644879E-2</v>
      </c>
      <c r="BH19" s="1" t="str">
        <f>+AI19</f>
        <v>1990-91</v>
      </c>
      <c r="BI19" s="85">
        <f>+AM19</f>
        <v>0.16514998314796089</v>
      </c>
      <c r="BJ19" s="85">
        <f>+AS19</f>
        <v>7.7058206638805304E-2</v>
      </c>
      <c r="BU19" s="1" t="str">
        <f>+BH19</f>
        <v>1990-91</v>
      </c>
      <c r="BV19" s="161">
        <f>+C123/B59*1000000</f>
        <v>2420.6398691995396</v>
      </c>
      <c r="BW19" s="161">
        <f>+U123/C59*1000000</f>
        <v>559.64394135413238</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4556.1526465117149</v>
      </c>
      <c r="O20" s="81">
        <f t="shared" ref="O20:O45" si="19">+W20</f>
        <v>5603.9909058454368</v>
      </c>
      <c r="P20" s="85">
        <f t="shared" si="6"/>
        <v>1.1768507796245373</v>
      </c>
      <c r="Q20" s="85">
        <f t="shared" si="6"/>
        <v>1.0417693785432587</v>
      </c>
      <c r="S20" s="13" t="str">
        <f t="shared" ref="S20:S48" si="20">+A20</f>
        <v>1991-92</v>
      </c>
      <c r="T20" s="81">
        <f t="shared" si="7"/>
        <v>4556.1526465117149</v>
      </c>
      <c r="U20" s="81">
        <f t="shared" si="8"/>
        <v>5201.7406049246329</v>
      </c>
      <c r="V20" s="81">
        <f t="shared" si="9"/>
        <v>402.25030092080419</v>
      </c>
      <c r="W20" s="81">
        <f t="shared" si="10"/>
        <v>5603.9909058454368</v>
      </c>
      <c r="X20" s="81">
        <f t="shared" si="11"/>
        <v>-1047.8064320935152</v>
      </c>
      <c r="Y20" s="81">
        <f t="shared" si="12"/>
        <v>4732.672272606831</v>
      </c>
      <c r="AA20" s="87">
        <f t="shared" si="13"/>
        <v>-1047.8382593337219</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1.0387431325924217</v>
      </c>
      <c r="AQ20" s="86">
        <f t="shared" ref="AQ20:AQ49" si="27">+AA124/T124</f>
        <v>1.1981748366392195</v>
      </c>
      <c r="AR20" s="86">
        <f t="shared" ref="AR20:AR49" si="28">+X124/Y124</f>
        <v>7.1779256547547771E-2</v>
      </c>
      <c r="AS20" s="86">
        <f t="shared" ref="AS20:AS49" si="29">+X124/V124</f>
        <v>8.8287274841148136E-2</v>
      </c>
      <c r="AV20" s="1" t="str">
        <f t="shared" ref="AV20:AW46" si="30">+AI20</f>
        <v>1991-92</v>
      </c>
      <c r="AW20" s="85">
        <f t="shared" si="30"/>
        <v>1.2606177606177607</v>
      </c>
      <c r="AX20" s="85">
        <f t="shared" ref="AX20:AX49" si="31">+AP20</f>
        <v>1.0387431325924217</v>
      </c>
      <c r="AZ20" s="1" t="str">
        <f t="shared" ref="AZ20:AZ48" si="32">+AI20</f>
        <v>1991-92</v>
      </c>
      <c r="BA20" s="85">
        <f t="shared" ref="BA20:BA49" si="33">+AK20</f>
        <v>2.3307555026769782</v>
      </c>
      <c r="BB20" s="85">
        <f t="shared" ref="BB20:BB49" si="34">+AQ20</f>
        <v>1.1981748366392195</v>
      </c>
      <c r="BD20" s="1" t="str">
        <f t="shared" ref="BD20:BD48" si="35">+AI20</f>
        <v>1991-92</v>
      </c>
      <c r="BE20" s="85">
        <f t="shared" ref="BE20:BE49" si="36">+AL20</f>
        <v>0.14657210401891252</v>
      </c>
      <c r="BF20" s="85">
        <f t="shared" ref="BF20:BF49" si="37">+AR20</f>
        <v>7.1779256547547771E-2</v>
      </c>
      <c r="BH20" s="1" t="str">
        <f t="shared" ref="BH20:BH48" si="38">+AI20</f>
        <v>1991-92</v>
      </c>
      <c r="BI20" s="85">
        <f t="shared" ref="BI20:BI49" si="39">+AM20</f>
        <v>0.15958815958815958</v>
      </c>
      <c r="BJ20" s="85">
        <f t="shared" ref="BJ20:BJ49" si="40">+AS20</f>
        <v>8.8287274841148136E-2</v>
      </c>
      <c r="BU20" s="1" t="str">
        <f t="shared" ref="BU20:BU49" si="41">+BH20</f>
        <v>1991-92</v>
      </c>
      <c r="BV20" s="161">
        <f t="shared" ref="BV20:BV49" si="42">+C124/B60*1000000</f>
        <v>2461.8558977579341</v>
      </c>
      <c r="BW20" s="161">
        <f t="shared" ref="BW20:BW49" si="43">+U124/C60*1000000</f>
        <v>606.25140682153619</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4646.3038054029403</v>
      </c>
      <c r="O21" s="81">
        <f t="shared" si="19"/>
        <v>5821.8697045696708</v>
      </c>
      <c r="P21" s="85">
        <f t="shared" si="6"/>
        <v>1.1848557725492512</v>
      </c>
      <c r="Q21" s="85">
        <f t="shared" si="6"/>
        <v>1.022901593621067</v>
      </c>
      <c r="S21" s="13" t="str">
        <f t="shared" si="20"/>
        <v>1992-93</v>
      </c>
      <c r="T21" s="81">
        <f t="shared" si="7"/>
        <v>4646.3038054029403</v>
      </c>
      <c r="U21" s="81">
        <f t="shared" si="8"/>
        <v>5321.217286270934</v>
      </c>
      <c r="V21" s="81">
        <f t="shared" si="9"/>
        <v>500.65241829873708</v>
      </c>
      <c r="W21" s="81">
        <f t="shared" si="10"/>
        <v>5821.8697045696708</v>
      </c>
      <c r="X21" s="81">
        <f t="shared" si="11"/>
        <v>-1175.5352833207453</v>
      </c>
      <c r="Y21" s="81">
        <f t="shared" si="12"/>
        <v>5845.1382658584471</v>
      </c>
      <c r="AA21" s="87">
        <f t="shared" si="13"/>
        <v>-1175.5658991667306</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1.2580189567159694</v>
      </c>
      <c r="AQ21" s="86">
        <f t="shared" si="27"/>
        <v>1.486635902373195</v>
      </c>
      <c r="AR21" s="86">
        <f t="shared" si="28"/>
        <v>8.5995125913891149E-2</v>
      </c>
      <c r="AS21" s="86">
        <f t="shared" si="29"/>
        <v>0.1077528373664578</v>
      </c>
      <c r="AV21" s="1" t="str">
        <f t="shared" si="30"/>
        <v>1992-93</v>
      </c>
      <c r="AW21" s="85">
        <f t="shared" si="30"/>
        <v>1.3370423995871765</v>
      </c>
      <c r="AX21" s="85">
        <f t="shared" si="31"/>
        <v>1.2580189567159694</v>
      </c>
      <c r="AZ21" s="1" t="str">
        <f t="shared" si="32"/>
        <v>1992-93</v>
      </c>
      <c r="BA21" s="85">
        <f t="shared" si="33"/>
        <v>2.5216048981732242</v>
      </c>
      <c r="BB21" s="85">
        <f t="shared" si="34"/>
        <v>1.486635902373195</v>
      </c>
      <c r="BD21" s="1" t="str">
        <f t="shared" si="35"/>
        <v>1992-93</v>
      </c>
      <c r="BE21" s="85">
        <f t="shared" si="36"/>
        <v>0.14117143051497033</v>
      </c>
      <c r="BF21" s="85">
        <f t="shared" si="37"/>
        <v>8.5995125913891149E-2</v>
      </c>
      <c r="BH21" s="1" t="str">
        <f t="shared" si="38"/>
        <v>1992-93</v>
      </c>
      <c r="BI21" s="85">
        <f t="shared" si="39"/>
        <v>0.15271090826198266</v>
      </c>
      <c r="BJ21" s="85">
        <f t="shared" si="40"/>
        <v>0.1077528373664578</v>
      </c>
      <c r="BU21" s="1" t="str">
        <f t="shared" si="41"/>
        <v>1992-93</v>
      </c>
      <c r="BV21" s="161">
        <f t="shared" si="42"/>
        <v>2586.1519128301748</v>
      </c>
      <c r="BW21" s="161">
        <f t="shared" si="43"/>
        <v>714.51508933093896</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4809.1503510090424</v>
      </c>
      <c r="O22" s="81">
        <f t="shared" si="19"/>
        <v>5857.0418552300744</v>
      </c>
      <c r="P22" s="85">
        <f t="shared" si="6"/>
        <v>1.1323855793394744</v>
      </c>
      <c r="Q22" s="85">
        <f t="shared" si="6"/>
        <v>0.99021075719743024</v>
      </c>
      <c r="S22" s="13" t="str">
        <f t="shared" si="20"/>
        <v>1993-94</v>
      </c>
      <c r="T22" s="81">
        <f t="shared" si="7"/>
        <v>4809.1503510090424</v>
      </c>
      <c r="U22" s="81">
        <f t="shared" si="8"/>
        <v>5190.1592866180645</v>
      </c>
      <c r="V22" s="81">
        <f t="shared" si="9"/>
        <v>666.88256861201046</v>
      </c>
      <c r="W22" s="81">
        <f t="shared" si="10"/>
        <v>5857.0418552300744</v>
      </c>
      <c r="X22" s="81">
        <f t="shared" si="11"/>
        <v>-1047.8915042210328</v>
      </c>
      <c r="Y22" s="81">
        <f t="shared" si="12"/>
        <v>7539.6364353428862</v>
      </c>
      <c r="AA22" s="87">
        <f t="shared" si="13"/>
        <v>-1047.8915042210319</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1.5677689165531998</v>
      </c>
      <c r="AQ22" s="86">
        <f t="shared" si="27"/>
        <v>1.8177902072667402</v>
      </c>
      <c r="AR22" s="86">
        <f t="shared" si="28"/>
        <v>0.11385996294640005</v>
      </c>
      <c r="AS22" s="86">
        <f t="shared" si="29"/>
        <v>0.13866951954872592</v>
      </c>
      <c r="AV22" s="1" t="str">
        <f t="shared" si="30"/>
        <v>1993-94</v>
      </c>
      <c r="AW22" s="85">
        <f t="shared" si="30"/>
        <v>2.0431769294140221</v>
      </c>
      <c r="AX22" s="85">
        <f t="shared" si="31"/>
        <v>1.5677689165531998</v>
      </c>
      <c r="AZ22" s="1" t="str">
        <f t="shared" si="32"/>
        <v>1993-94</v>
      </c>
      <c r="BA22" s="85">
        <f t="shared" si="33"/>
        <v>3.804577805238111</v>
      </c>
      <c r="BB22" s="85">
        <f t="shared" si="34"/>
        <v>1.8177902072667402</v>
      </c>
      <c r="BD22" s="1" t="str">
        <f t="shared" si="35"/>
        <v>1993-94</v>
      </c>
      <c r="BE22" s="85">
        <f t="shared" si="36"/>
        <v>0.14861628399237028</v>
      </c>
      <c r="BF22" s="85">
        <f t="shared" si="37"/>
        <v>0.11385996294640005</v>
      </c>
      <c r="BH22" s="1" t="str">
        <f t="shared" si="38"/>
        <v>1993-94</v>
      </c>
      <c r="BI22" s="85">
        <f t="shared" si="39"/>
        <v>0.15827403729555611</v>
      </c>
      <c r="BJ22" s="85">
        <f t="shared" si="40"/>
        <v>0.13866951954872592</v>
      </c>
      <c r="BU22" s="1" t="str">
        <f t="shared" si="41"/>
        <v>1993-94</v>
      </c>
      <c r="BV22" s="161">
        <f t="shared" si="42"/>
        <v>2521.2413595711555</v>
      </c>
      <c r="BW22" s="161">
        <f t="shared" si="43"/>
        <v>661.45695646732031</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4987.6395050034444</v>
      </c>
      <c r="O23" s="81">
        <f t="shared" si="19"/>
        <v>5923.8501818905115</v>
      </c>
      <c r="P23" s="85">
        <f t="shared" si="6"/>
        <v>1.2812911621598382</v>
      </c>
      <c r="Q23" s="85">
        <f t="shared" si="6"/>
        <v>1.1886834996725659</v>
      </c>
      <c r="S23" s="13" t="str">
        <f t="shared" si="20"/>
        <v>1994-95</v>
      </c>
      <c r="T23" s="81">
        <f t="shared" si="7"/>
        <v>4987.6395050034444</v>
      </c>
      <c r="U23" s="81">
        <f t="shared" si="8"/>
        <v>5199.9483138502801</v>
      </c>
      <c r="V23" s="81">
        <f t="shared" si="9"/>
        <v>723.90186804023165</v>
      </c>
      <c r="W23" s="81">
        <f t="shared" si="10"/>
        <v>5923.8501818905115</v>
      </c>
      <c r="X23" s="81">
        <f t="shared" si="11"/>
        <v>-936.21067688706671</v>
      </c>
      <c r="Y23" s="81">
        <f t="shared" si="12"/>
        <v>8385.8744488705488</v>
      </c>
      <c r="AA23" s="87">
        <f t="shared" si="13"/>
        <v>-936.21067688706717</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1.6813313072161891</v>
      </c>
      <c r="AQ23" s="86">
        <f t="shared" si="27"/>
        <v>1.9572430158558947</v>
      </c>
      <c r="AR23" s="86">
        <f t="shared" si="28"/>
        <v>0.12220124510461687</v>
      </c>
      <c r="AS23" s="86">
        <f t="shared" si="29"/>
        <v>0.14513917200993293</v>
      </c>
      <c r="AV23" s="1" t="str">
        <f t="shared" si="30"/>
        <v>1994-95</v>
      </c>
      <c r="AW23" s="85">
        <f t="shared" si="30"/>
        <v>1.8606954197177863</v>
      </c>
      <c r="AX23" s="85">
        <f t="shared" si="31"/>
        <v>1.6813313072161891</v>
      </c>
      <c r="AZ23" s="1" t="str">
        <f t="shared" si="32"/>
        <v>1994-95</v>
      </c>
      <c r="BA23" s="85">
        <f t="shared" si="33"/>
        <v>3.4836541442955751</v>
      </c>
      <c r="BB23" s="85">
        <f t="shared" si="34"/>
        <v>1.9572430158558947</v>
      </c>
      <c r="BD23" s="1" t="str">
        <f t="shared" si="35"/>
        <v>1994-95</v>
      </c>
      <c r="BE23" s="85">
        <f t="shared" si="36"/>
        <v>0.24828003905912019</v>
      </c>
      <c r="BF23" s="85">
        <f t="shared" si="37"/>
        <v>0.12220124510461687</v>
      </c>
      <c r="BH23" s="1" t="str">
        <f t="shared" si="38"/>
        <v>1994-95</v>
      </c>
      <c r="BI23" s="85">
        <f t="shared" si="39"/>
        <v>0.27357047150612895</v>
      </c>
      <c r="BJ23" s="85">
        <f t="shared" si="40"/>
        <v>0.14513917200993293</v>
      </c>
      <c r="BU23" s="1" t="str">
        <f t="shared" si="41"/>
        <v>1994-95</v>
      </c>
      <c r="BV23" s="161">
        <f t="shared" si="42"/>
        <v>2977.2501766858263</v>
      </c>
      <c r="BW23" s="161">
        <f t="shared" si="43"/>
        <v>703.10540221936185</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5287.4311228946463</v>
      </c>
      <c r="O24" s="81">
        <f t="shared" si="19"/>
        <v>6091.0753572632402</v>
      </c>
      <c r="P24" s="85">
        <f t="shared" si="6"/>
        <v>1.2490507909417632</v>
      </c>
      <c r="Q24" s="85">
        <f t="shared" si="6"/>
        <v>1.1392708489275263</v>
      </c>
      <c r="S24" s="13" t="str">
        <f t="shared" si="20"/>
        <v>1995-96</v>
      </c>
      <c r="T24" s="81">
        <f t="shared" si="7"/>
        <v>5287.4311228946463</v>
      </c>
      <c r="U24" s="81">
        <f t="shared" si="8"/>
        <v>5317.111165641214</v>
      </c>
      <c r="V24" s="81">
        <f t="shared" si="9"/>
        <v>773.9641916220271</v>
      </c>
      <c r="W24" s="81">
        <f t="shared" si="10"/>
        <v>6091.0753572632402</v>
      </c>
      <c r="X24" s="81">
        <f t="shared" si="11"/>
        <v>-803.64423436859454</v>
      </c>
      <c r="Y24" s="81">
        <f t="shared" si="12"/>
        <v>9302.5473056502851</v>
      </c>
      <c r="AA24" s="87">
        <f t="shared" si="13"/>
        <v>-803.64423436859397</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1.759369926422329</v>
      </c>
      <c r="AQ24" s="86">
        <f t="shared" si="27"/>
        <v>2.0365875602295218</v>
      </c>
      <c r="AR24" s="86">
        <f t="shared" si="28"/>
        <v>0.12706527931872019</v>
      </c>
      <c r="AS24" s="86">
        <f t="shared" si="29"/>
        <v>0.14637811323361774</v>
      </c>
      <c r="AV24" s="1" t="str">
        <f t="shared" si="30"/>
        <v>1995-96</v>
      </c>
      <c r="AW24" s="85">
        <f t="shared" si="30"/>
        <v>1.9004121163212526</v>
      </c>
      <c r="AX24" s="85">
        <f t="shared" si="31"/>
        <v>1.759369926422329</v>
      </c>
      <c r="AZ24" s="1" t="str">
        <f t="shared" si="32"/>
        <v>1995-96</v>
      </c>
      <c r="BA24" s="85">
        <f t="shared" si="33"/>
        <v>3.2726935992430066</v>
      </c>
      <c r="BB24" s="85">
        <f t="shared" si="34"/>
        <v>2.0365875602295218</v>
      </c>
      <c r="BD24" s="1" t="str">
        <f t="shared" si="35"/>
        <v>1995-96</v>
      </c>
      <c r="BE24" s="85">
        <f t="shared" si="36"/>
        <v>0.208785473407992</v>
      </c>
      <c r="BF24" s="85">
        <f t="shared" si="37"/>
        <v>0.12706527931872019</v>
      </c>
      <c r="BH24" s="1" t="str">
        <f t="shared" si="38"/>
        <v>1995-96</v>
      </c>
      <c r="BI24" s="85">
        <f t="shared" si="39"/>
        <v>0.21937968794657831</v>
      </c>
      <c r="BJ24" s="85">
        <f t="shared" si="40"/>
        <v>0.14637811323361774</v>
      </c>
      <c r="BU24" s="1" t="str">
        <f t="shared" si="41"/>
        <v>1995-96</v>
      </c>
      <c r="BV24" s="161">
        <f t="shared" si="42"/>
        <v>2771.0157085779447</v>
      </c>
      <c r="BW24" s="161">
        <f t="shared" si="43"/>
        <v>719.71820580214694</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5238.6996439470777</v>
      </c>
      <c r="O25" s="81">
        <f t="shared" si="19"/>
        <v>5861.7313532384069</v>
      </c>
      <c r="P25" s="85">
        <f t="shared" si="6"/>
        <v>1.2974336981303534</v>
      </c>
      <c r="Q25" s="85">
        <f t="shared" si="6"/>
        <v>1.1922183055155189</v>
      </c>
      <c r="S25" s="13" t="str">
        <f t="shared" si="20"/>
        <v>1996-97</v>
      </c>
      <c r="T25" s="81">
        <f t="shared" si="7"/>
        <v>5238.6996439470777</v>
      </c>
      <c r="U25" s="81">
        <f t="shared" si="8"/>
        <v>5085.1297715048122</v>
      </c>
      <c r="V25" s="81">
        <f t="shared" si="9"/>
        <v>776.60158173359446</v>
      </c>
      <c r="W25" s="81">
        <f t="shared" si="10"/>
        <v>5861.7313532384069</v>
      </c>
      <c r="X25" s="81">
        <f t="shared" si="11"/>
        <v>-623.03170929132909</v>
      </c>
      <c r="Y25" s="81">
        <f t="shared" si="12"/>
        <v>9814.1254146138435</v>
      </c>
      <c r="AA25" s="87">
        <f t="shared" si="13"/>
        <v>-623.03170929132921</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1.8733895969686531</v>
      </c>
      <c r="AQ25" s="86">
        <f t="shared" si="27"/>
        <v>2.0804292108182549</v>
      </c>
      <c r="AR25" s="86">
        <f t="shared" si="28"/>
        <v>0.132486723620411</v>
      </c>
      <c r="AS25" s="86">
        <f t="shared" si="29"/>
        <v>0.14824319669307612</v>
      </c>
      <c r="AV25" s="1" t="str">
        <f t="shared" si="30"/>
        <v>1996-97</v>
      </c>
      <c r="AW25" s="85">
        <f t="shared" si="30"/>
        <v>1.9068485502309032</v>
      </c>
      <c r="AX25" s="85">
        <f t="shared" si="31"/>
        <v>1.8733895969686531</v>
      </c>
      <c r="AZ25" s="1" t="str">
        <f t="shared" si="32"/>
        <v>1996-97</v>
      </c>
      <c r="BA25" s="85">
        <f t="shared" si="33"/>
        <v>3.2591327601335456</v>
      </c>
      <c r="BB25" s="85">
        <f t="shared" si="34"/>
        <v>2.0804292108182549</v>
      </c>
      <c r="BD25" s="1" t="str">
        <f t="shared" si="35"/>
        <v>1996-97</v>
      </c>
      <c r="BE25" s="85">
        <f t="shared" si="36"/>
        <v>0.20937105083589655</v>
      </c>
      <c r="BF25" s="85">
        <f t="shared" si="37"/>
        <v>0.132486723620411</v>
      </c>
      <c r="BH25" s="1" t="str">
        <f t="shared" si="38"/>
        <v>1996-97</v>
      </c>
      <c r="BI25" s="85">
        <f t="shared" si="39"/>
        <v>0.21527304615539911</v>
      </c>
      <c r="BJ25" s="85">
        <f t="shared" si="40"/>
        <v>0.14824319669307612</v>
      </c>
      <c r="BU25" s="1" t="str">
        <f t="shared" si="41"/>
        <v>1996-97</v>
      </c>
      <c r="BV25" s="161">
        <f t="shared" si="42"/>
        <v>2820.165517832831</v>
      </c>
      <c r="BW25" s="161">
        <f t="shared" si="43"/>
        <v>521.34355051199134</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5465.2571584207599</v>
      </c>
      <c r="O26" s="81">
        <f t="shared" si="19"/>
        <v>5818.492220679108</v>
      </c>
      <c r="P26" s="85">
        <f t="shared" si="6"/>
        <v>1.3713808989537091</v>
      </c>
      <c r="Q26" s="85">
        <f t="shared" si="6"/>
        <v>1.2467614093086243</v>
      </c>
      <c r="S26" s="13" t="str">
        <f t="shared" si="20"/>
        <v>1997-98</v>
      </c>
      <c r="T26" s="81">
        <f t="shared" si="7"/>
        <v>5465.2571584207599</v>
      </c>
      <c r="U26" s="81">
        <f t="shared" si="8"/>
        <v>5041.036633575447</v>
      </c>
      <c r="V26" s="81">
        <f t="shared" si="9"/>
        <v>777.45558710366038</v>
      </c>
      <c r="W26" s="81">
        <f t="shared" si="10"/>
        <v>5818.492220679108</v>
      </c>
      <c r="X26" s="81">
        <f t="shared" si="11"/>
        <v>-353.23506225834768</v>
      </c>
      <c r="Y26" s="81">
        <f t="shared" si="12"/>
        <v>10040.835790139896</v>
      </c>
      <c r="AA26" s="87">
        <f t="shared" si="13"/>
        <v>-353.23506225834808</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1.8372119552817705</v>
      </c>
      <c r="AQ26" s="86">
        <f t="shared" si="27"/>
        <v>2.0036790843167922</v>
      </c>
      <c r="AR26" s="86">
        <f t="shared" si="28"/>
        <v>0.13361805045309821</v>
      </c>
      <c r="AS26" s="86">
        <f t="shared" si="29"/>
        <v>0.14225416381473877</v>
      </c>
      <c r="AV26" s="1" t="str">
        <f t="shared" si="30"/>
        <v>1997-98</v>
      </c>
      <c r="AW26" s="85">
        <f t="shared" si="30"/>
        <v>1.7682144803284048</v>
      </c>
      <c r="AX26" s="85">
        <f t="shared" si="31"/>
        <v>1.8372119552817705</v>
      </c>
      <c r="AZ26" s="1" t="str">
        <f t="shared" si="32"/>
        <v>1997-98</v>
      </c>
      <c r="BA26" s="85">
        <f t="shared" si="33"/>
        <v>3.4608494172622351</v>
      </c>
      <c r="BB26" s="85">
        <f t="shared" si="34"/>
        <v>2.0036790843167922</v>
      </c>
      <c r="BD26" s="1" t="str">
        <f t="shared" si="35"/>
        <v>1997-98</v>
      </c>
      <c r="BE26" s="85">
        <f t="shared" si="36"/>
        <v>0.21644441152640662</v>
      </c>
      <c r="BF26" s="85">
        <f t="shared" si="37"/>
        <v>0.13361805045309821</v>
      </c>
      <c r="BH26" s="1" t="str">
        <f t="shared" si="38"/>
        <v>1997-98</v>
      </c>
      <c r="BI26" s="85">
        <f t="shared" si="39"/>
        <v>0.20949395139317759</v>
      </c>
      <c r="BJ26" s="85">
        <f t="shared" si="40"/>
        <v>0.14225416381473877</v>
      </c>
      <c r="BU26" s="1" t="str">
        <f t="shared" si="41"/>
        <v>1997-98</v>
      </c>
      <c r="BV26" s="161">
        <f t="shared" si="42"/>
        <v>3665.6356471371969</v>
      </c>
      <c r="BW26" s="161">
        <f t="shared" si="43"/>
        <v>454.05757624635822</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5546.7665959786209</v>
      </c>
      <c r="O27" s="81">
        <f t="shared" si="19"/>
        <v>5722.9074932114927</v>
      </c>
      <c r="P27" s="85">
        <f t="shared" si="6"/>
        <v>1.3198377903946052</v>
      </c>
      <c r="Q27" s="85">
        <f t="shared" si="6"/>
        <v>1.3397867347865868</v>
      </c>
      <c r="S27" s="13" t="str">
        <f t="shared" si="20"/>
        <v>1998-99</v>
      </c>
      <c r="T27" s="81">
        <f t="shared" si="7"/>
        <v>5546.7665959786209</v>
      </c>
      <c r="U27" s="81">
        <f t="shared" si="8"/>
        <v>4929.6575784005154</v>
      </c>
      <c r="V27" s="81">
        <f t="shared" si="9"/>
        <v>793.2499148109772</v>
      </c>
      <c r="W27" s="81">
        <f t="shared" si="10"/>
        <v>5722.9074932114927</v>
      </c>
      <c r="X27" s="81">
        <f t="shared" si="11"/>
        <v>-176.14089723287225</v>
      </c>
      <c r="Y27" s="81">
        <f t="shared" si="12"/>
        <v>10094.844218685346</v>
      </c>
      <c r="AA27" s="87">
        <f t="shared" si="13"/>
        <v>-176.14089723287179</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1.8199511452319015</v>
      </c>
      <c r="AQ27" s="86">
        <f t="shared" si="27"/>
        <v>1.9603444446342839</v>
      </c>
      <c r="AR27" s="86">
        <f t="shared" si="28"/>
        <v>0.13860959936045261</v>
      </c>
      <c r="AS27" s="86">
        <f t="shared" si="29"/>
        <v>0.14301123025188758</v>
      </c>
      <c r="AV27" s="1" t="str">
        <f t="shared" si="30"/>
        <v>1998-99</v>
      </c>
      <c r="AW27" s="85">
        <f t="shared" si="30"/>
        <v>1.9864980643202348</v>
      </c>
      <c r="AX27" s="85">
        <f t="shared" si="31"/>
        <v>1.8199511452319015</v>
      </c>
      <c r="AZ27" s="1" t="str">
        <f t="shared" si="32"/>
        <v>1998-99</v>
      </c>
      <c r="BA27" s="85">
        <f t="shared" si="33"/>
        <v>3.7063991105592762</v>
      </c>
      <c r="BB27" s="85">
        <f t="shared" si="34"/>
        <v>1.9603444446342839</v>
      </c>
      <c r="BD27" s="1" t="str">
        <f t="shared" si="35"/>
        <v>1998-99</v>
      </c>
      <c r="BE27" s="85">
        <f t="shared" si="36"/>
        <v>0.24346128860105243</v>
      </c>
      <c r="BF27" s="85">
        <f t="shared" si="37"/>
        <v>0.13860959936045261</v>
      </c>
      <c r="BH27" s="1" t="str">
        <f t="shared" si="38"/>
        <v>1998-99</v>
      </c>
      <c r="BI27" s="85">
        <f t="shared" si="39"/>
        <v>0.25498924622352676</v>
      </c>
      <c r="BJ27" s="85">
        <f t="shared" si="40"/>
        <v>0.14301123025188758</v>
      </c>
      <c r="BU27" s="1" t="str">
        <f t="shared" si="41"/>
        <v>1998-99</v>
      </c>
      <c r="BV27" s="161">
        <f t="shared" si="42"/>
        <v>3397.1265719848179</v>
      </c>
      <c r="BW27" s="161">
        <f t="shared" si="43"/>
        <v>397.24083466854057</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6169.8815246803515</v>
      </c>
      <c r="O28" s="81">
        <f t="shared" si="19"/>
        <v>6111.8185961131385</v>
      </c>
      <c r="P28" s="85">
        <f t="shared" si="6"/>
        <v>1.1849208523986399</v>
      </c>
      <c r="Q28" s="85">
        <f t="shared" si="6"/>
        <v>1.2786891290895921</v>
      </c>
      <c r="S28" s="13" t="str">
        <f t="shared" si="20"/>
        <v>1999-00</v>
      </c>
      <c r="T28" s="81">
        <f t="shared" si="7"/>
        <v>6169.8815246803515</v>
      </c>
      <c r="U28" s="81">
        <f t="shared" si="8"/>
        <v>5153.3456719953892</v>
      </c>
      <c r="V28" s="81">
        <f t="shared" si="9"/>
        <v>958.47292411774993</v>
      </c>
      <c r="W28" s="81">
        <f t="shared" si="10"/>
        <v>6111.8185961131385</v>
      </c>
      <c r="X28" s="81">
        <f t="shared" si="11"/>
        <v>58.062928567212921</v>
      </c>
      <c r="Y28" s="81">
        <f t="shared" si="12"/>
        <v>11681.94831373695</v>
      </c>
      <c r="AA28" s="87">
        <f t="shared" si="13"/>
        <v>58.062928567213021</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1.8933829226716257</v>
      </c>
      <c r="AQ28" s="86">
        <f t="shared" si="27"/>
        <v>2.0645488340655627</v>
      </c>
      <c r="AR28" s="86">
        <f t="shared" si="28"/>
        <v>0.15682286852023039</v>
      </c>
      <c r="AS28" s="86">
        <f t="shared" si="29"/>
        <v>0.1553470549286449</v>
      </c>
      <c r="AV28" s="1" t="str">
        <f t="shared" si="30"/>
        <v>1999-00</v>
      </c>
      <c r="AW28" s="85">
        <f t="shared" si="30"/>
        <v>2.0741645514202993</v>
      </c>
      <c r="AX28" s="85">
        <f t="shared" si="31"/>
        <v>1.8933829226716257</v>
      </c>
      <c r="AZ28" s="1" t="str">
        <f t="shared" si="32"/>
        <v>1999-00</v>
      </c>
      <c r="BA28" s="85">
        <f t="shared" si="33"/>
        <v>3.5492304086873947</v>
      </c>
      <c r="BB28" s="85">
        <f t="shared" si="34"/>
        <v>2.0645488340655627</v>
      </c>
      <c r="BD28" s="1" t="str">
        <f t="shared" si="35"/>
        <v>1999-00</v>
      </c>
      <c r="BE28" s="85">
        <f t="shared" si="36"/>
        <v>0.21188365337277001</v>
      </c>
      <c r="BF28" s="85">
        <f t="shared" si="37"/>
        <v>0.15682286852023039</v>
      </c>
      <c r="BH28" s="1" t="str">
        <f t="shared" si="38"/>
        <v>1999-00</v>
      </c>
      <c r="BI28" s="85">
        <f t="shared" si="39"/>
        <v>0.22649922173809003</v>
      </c>
      <c r="BJ28" s="85">
        <f t="shared" si="40"/>
        <v>0.1553470549286449</v>
      </c>
      <c r="BU28" s="1" t="str">
        <f t="shared" si="41"/>
        <v>1999-00</v>
      </c>
      <c r="BV28" s="161">
        <f t="shared" si="42"/>
        <v>3038.389061911128</v>
      </c>
      <c r="BW28" s="161">
        <f t="shared" si="43"/>
        <v>511.52744703300613</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6184.7304997136935</v>
      </c>
      <c r="O29" s="81">
        <f t="shared" si="19"/>
        <v>6021.933890197025</v>
      </c>
      <c r="P29" s="85">
        <f t="shared" si="6"/>
        <v>1.2347888826049225</v>
      </c>
      <c r="Q29" s="85">
        <f t="shared" si="6"/>
        <v>1.3781488946351914</v>
      </c>
      <c r="S29" s="13" t="str">
        <f t="shared" si="20"/>
        <v>2000-01</v>
      </c>
      <c r="T29" s="81">
        <f t="shared" si="7"/>
        <v>6184.7304997136935</v>
      </c>
      <c r="U29" s="81">
        <f t="shared" si="8"/>
        <v>5091.2884983596232</v>
      </c>
      <c r="V29" s="81">
        <f t="shared" si="9"/>
        <v>930.64539183740192</v>
      </c>
      <c r="W29" s="81">
        <f t="shared" si="10"/>
        <v>6021.933890197025</v>
      </c>
      <c r="X29" s="81">
        <f t="shared" si="11"/>
        <v>162.7966095166687</v>
      </c>
      <c r="Y29" s="81">
        <f t="shared" si="12"/>
        <v>11340.64120637252</v>
      </c>
      <c r="AA29" s="87">
        <f t="shared" si="13"/>
        <v>162.79660951666847</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1.8336516371889617</v>
      </c>
      <c r="AQ29" s="86">
        <f t="shared" si="27"/>
        <v>2.0035990261458663</v>
      </c>
      <c r="AR29" s="86">
        <f t="shared" si="28"/>
        <v>0.15454261185968504</v>
      </c>
      <c r="AS29" s="86">
        <f t="shared" si="29"/>
        <v>0.15047468792382851</v>
      </c>
      <c r="AV29" s="1" t="str">
        <f t="shared" si="30"/>
        <v>2000-01</v>
      </c>
      <c r="AW29" s="85">
        <f t="shared" si="30"/>
        <v>2.0925108941242412</v>
      </c>
      <c r="AX29" s="85">
        <f t="shared" si="31"/>
        <v>1.8336516371889617</v>
      </c>
      <c r="AZ29" s="1" t="str">
        <f t="shared" si="32"/>
        <v>2000-01</v>
      </c>
      <c r="BA29" s="85">
        <f t="shared" si="33"/>
        <v>3.7089715353335531</v>
      </c>
      <c r="BB29" s="85">
        <f t="shared" si="34"/>
        <v>2.0035990261458663</v>
      </c>
      <c r="BD29" s="1" t="str">
        <f t="shared" si="35"/>
        <v>2000-01</v>
      </c>
      <c r="BE29" s="85">
        <f t="shared" si="36"/>
        <v>0.21714106134350178</v>
      </c>
      <c r="BF29" s="85">
        <f t="shared" si="37"/>
        <v>0.15454261185968504</v>
      </c>
      <c r="BH29" s="1" t="str">
        <f t="shared" si="38"/>
        <v>2000-01</v>
      </c>
      <c r="BI29" s="85">
        <f t="shared" si="39"/>
        <v>0.23597206342277632</v>
      </c>
      <c r="BJ29" s="85">
        <f t="shared" si="40"/>
        <v>0.15047468792382851</v>
      </c>
      <c r="BU29" s="1" t="str">
        <f t="shared" si="41"/>
        <v>2000-01</v>
      </c>
      <c r="BV29" s="161">
        <f t="shared" si="42"/>
        <v>3328.3203842671687</v>
      </c>
      <c r="BW29" s="161">
        <f t="shared" si="43"/>
        <v>524.59538366333459</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6097.9863616917019</v>
      </c>
      <c r="O30" s="81">
        <f t="shared" si="19"/>
        <v>6113.0410759150964</v>
      </c>
      <c r="P30" s="85">
        <f t="shared" si="6"/>
        <v>1.2711103362398997</v>
      </c>
      <c r="Q30" s="85">
        <f t="shared" si="6"/>
        <v>1.4145705722982966</v>
      </c>
      <c r="S30" s="13" t="str">
        <f t="shared" si="20"/>
        <v>2001-02</v>
      </c>
      <c r="T30" s="81">
        <f t="shared" si="7"/>
        <v>6097.9863616917019</v>
      </c>
      <c r="U30" s="81">
        <f t="shared" si="8"/>
        <v>5244.1935911348473</v>
      </c>
      <c r="V30" s="81">
        <f t="shared" si="9"/>
        <v>868.84748478024972</v>
      </c>
      <c r="W30" s="81">
        <f t="shared" si="10"/>
        <v>6113.0410759150964</v>
      </c>
      <c r="X30" s="81">
        <f t="shared" si="11"/>
        <v>-15.045341953725908</v>
      </c>
      <c r="Y30" s="81">
        <f t="shared" si="12"/>
        <v>11151.624266539578</v>
      </c>
      <c r="AA30" s="87">
        <f t="shared" si="13"/>
        <v>-15.054714223394512</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1.8287388008270158</v>
      </c>
      <c r="AQ30" s="86">
        <f t="shared" si="27"/>
        <v>2.0475800975368852</v>
      </c>
      <c r="AR30" s="86">
        <f t="shared" si="28"/>
        <v>0.14213015649501209</v>
      </c>
      <c r="AS30" s="86">
        <f t="shared" si="29"/>
        <v>0.14248104755341143</v>
      </c>
      <c r="AV30" s="1" t="str">
        <f t="shared" si="30"/>
        <v>2001-02</v>
      </c>
      <c r="AW30" s="85">
        <f t="shared" si="30"/>
        <v>2.2074108671960144</v>
      </c>
      <c r="AX30" s="85">
        <f t="shared" si="31"/>
        <v>1.8287388008270158</v>
      </c>
      <c r="AZ30" s="1" t="str">
        <f t="shared" si="32"/>
        <v>2001-02</v>
      </c>
      <c r="BA30" s="85">
        <f t="shared" si="33"/>
        <v>3.7378267937958611</v>
      </c>
      <c r="BB30" s="85">
        <f t="shared" si="34"/>
        <v>2.0475800975368852</v>
      </c>
      <c r="BD30" s="1" t="str">
        <f t="shared" si="35"/>
        <v>2001-02</v>
      </c>
      <c r="BE30" s="85">
        <f t="shared" si="36"/>
        <v>0.20865524533909222</v>
      </c>
      <c r="BF30" s="85">
        <f t="shared" si="37"/>
        <v>0.14213015649501209</v>
      </c>
      <c r="BH30" s="1" t="str">
        <f t="shared" si="38"/>
        <v>2001-02</v>
      </c>
      <c r="BI30" s="85">
        <f t="shared" si="39"/>
        <v>0.23277779013416566</v>
      </c>
      <c r="BJ30" s="85">
        <f t="shared" si="40"/>
        <v>0.14248104755341143</v>
      </c>
      <c r="BU30" s="1" t="str">
        <f t="shared" si="41"/>
        <v>2001-02</v>
      </c>
      <c r="BV30" s="161">
        <f t="shared" si="42"/>
        <v>3173.6571106760712</v>
      </c>
      <c r="BW30" s="161">
        <f t="shared" si="43"/>
        <v>651.74067882229429</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6196.6548581987436</v>
      </c>
      <c r="O31" s="81">
        <f t="shared" si="19"/>
        <v>6146.0483198174461</v>
      </c>
      <c r="P31" s="85">
        <f t="shared" si="6"/>
        <v>1.2736494519312658</v>
      </c>
      <c r="Q31" s="85">
        <f t="shared" si="6"/>
        <v>1.4859568768130118</v>
      </c>
      <c r="S31" s="13" t="str">
        <f t="shared" si="20"/>
        <v>2002-03</v>
      </c>
      <c r="T31" s="81">
        <f t="shared" si="7"/>
        <v>6196.6548581987436</v>
      </c>
      <c r="U31" s="81">
        <f t="shared" si="8"/>
        <v>5344.4473670914776</v>
      </c>
      <c r="V31" s="81">
        <f t="shared" si="9"/>
        <v>801.60095272596834</v>
      </c>
      <c r="W31" s="81">
        <f t="shared" si="10"/>
        <v>6146.0483198174461</v>
      </c>
      <c r="X31" s="81">
        <f t="shared" si="11"/>
        <v>50.60653838129695</v>
      </c>
      <c r="Y31" s="81">
        <f t="shared" si="12"/>
        <v>10973.515167366655</v>
      </c>
      <c r="AA31" s="87">
        <f t="shared" si="13"/>
        <v>50.606538381297469</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1.7708772585337211</v>
      </c>
      <c r="AQ31" s="86">
        <f t="shared" si="27"/>
        <v>2.0093573980982375</v>
      </c>
      <c r="AR31" s="86">
        <f t="shared" si="28"/>
        <v>0.13042542313591476</v>
      </c>
      <c r="AS31" s="86">
        <f t="shared" si="29"/>
        <v>0.12936027115749019</v>
      </c>
      <c r="AV31" s="1" t="str">
        <f t="shared" si="30"/>
        <v>2002-03</v>
      </c>
      <c r="AW31" s="85">
        <f t="shared" si="30"/>
        <v>2.5891918194124321</v>
      </c>
      <c r="AX31" s="85">
        <f t="shared" si="31"/>
        <v>1.7708772585337211</v>
      </c>
      <c r="AZ31" s="1" t="str">
        <f t="shared" si="32"/>
        <v>2002-03</v>
      </c>
      <c r="BA31" s="85">
        <f t="shared" si="33"/>
        <v>4.2283975672156462</v>
      </c>
      <c r="BB31" s="85">
        <f t="shared" si="34"/>
        <v>2.0093573980982375</v>
      </c>
      <c r="BD31" s="1" t="str">
        <f t="shared" si="35"/>
        <v>2002-03</v>
      </c>
      <c r="BE31" s="85">
        <f t="shared" si="36"/>
        <v>0.2063513910859629</v>
      </c>
      <c r="BF31" s="85">
        <f t="shared" si="37"/>
        <v>0.13042542313591476</v>
      </c>
      <c r="BH31" s="1" t="str">
        <f t="shared" si="38"/>
        <v>2002-03</v>
      </c>
      <c r="BI31" s="85">
        <f t="shared" si="39"/>
        <v>0.23878242417590459</v>
      </c>
      <c r="BJ31" s="85">
        <f t="shared" si="40"/>
        <v>0.12936027115749019</v>
      </c>
      <c r="BU31" s="1" t="str">
        <f t="shared" si="41"/>
        <v>2002-03</v>
      </c>
      <c r="BV31" s="161">
        <f t="shared" si="42"/>
        <v>3059.6015654025255</v>
      </c>
      <c r="BW31" s="161">
        <f t="shared" si="43"/>
        <v>735.44861497263901</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6088.7351742822748</v>
      </c>
      <c r="O32" s="81">
        <f t="shared" si="19"/>
        <v>6657.4331181651914</v>
      </c>
      <c r="P32" s="85">
        <f t="shared" si="6"/>
        <v>1.3366352018222996</v>
      </c>
      <c r="Q32" s="85">
        <f t="shared" si="6"/>
        <v>1.4871516142227428</v>
      </c>
      <c r="S32" s="13" t="str">
        <f t="shared" si="20"/>
        <v>2003-04</v>
      </c>
      <c r="T32" s="81">
        <f t="shared" si="7"/>
        <v>6088.7351742822748</v>
      </c>
      <c r="U32" s="81">
        <f t="shared" si="8"/>
        <v>5873.0334265018964</v>
      </c>
      <c r="V32" s="81">
        <f t="shared" si="9"/>
        <v>784.3996916632949</v>
      </c>
      <c r="W32" s="81">
        <f t="shared" si="10"/>
        <v>6657.4331181651914</v>
      </c>
      <c r="X32" s="81">
        <f t="shared" si="11"/>
        <v>-568.69794388291564</v>
      </c>
      <c r="Y32" s="81">
        <f t="shared" si="12"/>
        <v>11463.392203602847</v>
      </c>
      <c r="AA32" s="87">
        <f t="shared" si="13"/>
        <v>-568.69794388291666</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1.8827214315416705</v>
      </c>
      <c r="AQ32" s="86">
        <f t="shared" si="27"/>
        <v>2.1708297888794372</v>
      </c>
      <c r="AR32" s="86">
        <f t="shared" si="28"/>
        <v>0.11782314260476985</v>
      </c>
      <c r="AS32" s="86">
        <f t="shared" si="29"/>
        <v>0.12882801915518652</v>
      </c>
      <c r="AV32" s="1" t="str">
        <f t="shared" si="30"/>
        <v>2003-04</v>
      </c>
      <c r="AW32" s="85">
        <f t="shared" si="30"/>
        <v>2.7223966314967192</v>
      </c>
      <c r="AX32" s="85">
        <f t="shared" si="31"/>
        <v>1.8827214315416705</v>
      </c>
      <c r="AZ32" s="1" t="str">
        <f t="shared" si="32"/>
        <v>2003-04</v>
      </c>
      <c r="BA32" s="85">
        <f t="shared" si="33"/>
        <v>4.2915883632461735</v>
      </c>
      <c r="BB32" s="85">
        <f t="shared" si="34"/>
        <v>2.1708297888794372</v>
      </c>
      <c r="BD32" s="1" t="str">
        <f t="shared" si="35"/>
        <v>2003-04</v>
      </c>
      <c r="BE32" s="85">
        <f t="shared" si="36"/>
        <v>0.19122223341359301</v>
      </c>
      <c r="BF32" s="85">
        <f t="shared" si="37"/>
        <v>0.11782314260476985</v>
      </c>
      <c r="BH32" s="1" t="str">
        <f t="shared" si="38"/>
        <v>2003-04</v>
      </c>
      <c r="BI32" s="85">
        <f t="shared" si="39"/>
        <v>0.23262718512595151</v>
      </c>
      <c r="BJ32" s="85">
        <f t="shared" si="40"/>
        <v>0.12882801915518652</v>
      </c>
      <c r="BU32" s="1" t="str">
        <f t="shared" si="41"/>
        <v>2003-04</v>
      </c>
      <c r="BV32" s="161">
        <f t="shared" si="42"/>
        <v>2975.7602060006366</v>
      </c>
      <c r="BW32" s="161">
        <f t="shared" si="43"/>
        <v>808.08523004129938</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6795.1200913505882</v>
      </c>
      <c r="O33" s="81">
        <f t="shared" si="19"/>
        <v>6958.9610000526227</v>
      </c>
      <c r="P33" s="85">
        <f t="shared" si="6"/>
        <v>1.2752203973656282</v>
      </c>
      <c r="Q33" s="85">
        <f t="shared" si="6"/>
        <v>1.380965714237804</v>
      </c>
      <c r="S33" s="13" t="str">
        <f t="shared" si="20"/>
        <v>2004-05</v>
      </c>
      <c r="T33" s="81">
        <f t="shared" si="7"/>
        <v>6795.1200913505882</v>
      </c>
      <c r="U33" s="81">
        <f t="shared" si="8"/>
        <v>6202.871525805992</v>
      </c>
      <c r="V33" s="81">
        <f t="shared" si="9"/>
        <v>756.0894742466304</v>
      </c>
      <c r="W33" s="81">
        <f t="shared" si="10"/>
        <v>6958.9610000526227</v>
      </c>
      <c r="X33" s="81">
        <f t="shared" si="11"/>
        <v>-163.84090870203457</v>
      </c>
      <c r="Y33" s="81">
        <f t="shared" si="12"/>
        <v>11536.256298189808</v>
      </c>
      <c r="AA33" s="87">
        <f t="shared" si="13"/>
        <v>-163.84090870203454</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1.6977266248574687</v>
      </c>
      <c r="AQ33" s="86">
        <f t="shared" si="27"/>
        <v>1.9766702161496867</v>
      </c>
      <c r="AR33" s="86">
        <f t="shared" si="28"/>
        <v>0.10864976456124886</v>
      </c>
      <c r="AS33" s="86">
        <f t="shared" si="29"/>
        <v>0.1112694792854428</v>
      </c>
      <c r="AV33" s="1" t="str">
        <f t="shared" si="30"/>
        <v>2004-05</v>
      </c>
      <c r="AW33" s="85">
        <f t="shared" si="30"/>
        <v>2.651460901260664</v>
      </c>
      <c r="AX33" s="85">
        <f t="shared" si="31"/>
        <v>1.6977266248574687</v>
      </c>
      <c r="AZ33" s="1" t="str">
        <f t="shared" si="32"/>
        <v>2004-05</v>
      </c>
      <c r="BA33" s="85">
        <f t="shared" si="33"/>
        <v>4.0026566211146495</v>
      </c>
      <c r="BB33" s="85">
        <f t="shared" si="34"/>
        <v>1.9766702161496867</v>
      </c>
      <c r="BD33" s="1" t="str">
        <f t="shared" si="35"/>
        <v>2004-05</v>
      </c>
      <c r="BE33" s="85">
        <f t="shared" si="36"/>
        <v>0.1891064819786826</v>
      </c>
      <c r="BF33" s="85">
        <f t="shared" si="37"/>
        <v>0.10864976456124886</v>
      </c>
      <c r="BH33" s="1" t="str">
        <f t="shared" si="38"/>
        <v>2004-05</v>
      </c>
      <c r="BI33" s="85">
        <f t="shared" si="39"/>
        <v>0.20972554278185615</v>
      </c>
      <c r="BJ33" s="85">
        <f t="shared" si="40"/>
        <v>0.1112694792854428</v>
      </c>
      <c r="BU33" s="1" t="str">
        <f t="shared" si="41"/>
        <v>2004-05</v>
      </c>
      <c r="BV33" s="161">
        <f t="shared" si="42"/>
        <v>2925.1781013602576</v>
      </c>
      <c r="BW33" s="161">
        <f t="shared" si="43"/>
        <v>958.91321984673527</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7650.6287121876694</v>
      </c>
      <c r="O34" s="81">
        <f t="shared" si="19"/>
        <v>7658.9301236670844</v>
      </c>
      <c r="P34" s="85">
        <f t="shared" si="6"/>
        <v>1.4118992725193318</v>
      </c>
      <c r="Q34" s="85">
        <f t="shared" si="6"/>
        <v>1.3597782237754119</v>
      </c>
      <c r="S34" s="13" t="str">
        <f t="shared" si="20"/>
        <v>2005-06</v>
      </c>
      <c r="T34" s="81">
        <f t="shared" si="7"/>
        <v>7650.6287121876694</v>
      </c>
      <c r="U34" s="81">
        <f t="shared" si="8"/>
        <v>6915.873974995191</v>
      </c>
      <c r="V34" s="81">
        <f t="shared" si="9"/>
        <v>743.05614867189388</v>
      </c>
      <c r="W34" s="81">
        <f t="shared" si="10"/>
        <v>7658.9301236670844</v>
      </c>
      <c r="X34" s="81">
        <f t="shared" si="11"/>
        <v>-8.3014114794152931</v>
      </c>
      <c r="Y34" s="81">
        <f t="shared" si="12"/>
        <v>12381.714864076361</v>
      </c>
      <c r="AA34" s="87">
        <f t="shared" si="13"/>
        <v>-8.3014114794150373</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1.6183918119502958</v>
      </c>
      <c r="AQ34" s="86">
        <f t="shared" si="27"/>
        <v>1.8780555723712089</v>
      </c>
      <c r="AR34" s="86">
        <f t="shared" si="28"/>
        <v>9.7018269741847407E-2</v>
      </c>
      <c r="AS34" s="86">
        <f t="shared" si="29"/>
        <v>9.7123540642899617E-2</v>
      </c>
      <c r="AV34" s="1" t="str">
        <f t="shared" si="30"/>
        <v>2005-06</v>
      </c>
      <c r="AW34" s="85">
        <f t="shared" si="30"/>
        <v>2.1031219377678836</v>
      </c>
      <c r="AX34" s="85">
        <f t="shared" si="31"/>
        <v>1.6183918119502958</v>
      </c>
      <c r="AZ34" s="1" t="str">
        <f t="shared" si="32"/>
        <v>2005-06</v>
      </c>
      <c r="BA34" s="85">
        <f t="shared" si="33"/>
        <v>3.178834340973113</v>
      </c>
      <c r="BB34" s="85">
        <f t="shared" si="34"/>
        <v>1.8780555723712089</v>
      </c>
      <c r="BD34" s="1" t="str">
        <f t="shared" si="35"/>
        <v>2005-06</v>
      </c>
      <c r="BE34" s="85">
        <f t="shared" si="36"/>
        <v>0.17679329747030884</v>
      </c>
      <c r="BF34" s="85">
        <f t="shared" si="37"/>
        <v>9.7018269741847407E-2</v>
      </c>
      <c r="BH34" s="1" t="str">
        <f t="shared" si="38"/>
        <v>2005-06</v>
      </c>
      <c r="BI34" s="85">
        <f t="shared" si="39"/>
        <v>0.17045162456251256</v>
      </c>
      <c r="BJ34" s="85">
        <f t="shared" si="40"/>
        <v>9.7123540642899617E-2</v>
      </c>
      <c r="BU34" s="1" t="str">
        <f t="shared" si="41"/>
        <v>2005-06</v>
      </c>
      <c r="BV34" s="161">
        <f t="shared" si="42"/>
        <v>3655.3512924958436</v>
      </c>
      <c r="BW34" s="161">
        <f t="shared" si="43"/>
        <v>1057.7913935116487</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8100.1038892029619</v>
      </c>
      <c r="O35" s="81">
        <f t="shared" si="19"/>
        <v>7958.3362753074935</v>
      </c>
      <c r="P35" s="85">
        <f t="shared" si="6"/>
        <v>1.3349746364959791</v>
      </c>
      <c r="Q35" s="85">
        <f t="shared" si="6"/>
        <v>1.3208352852018956</v>
      </c>
      <c r="S35" s="13" t="str">
        <f t="shared" si="20"/>
        <v>2006-07</v>
      </c>
      <c r="T35" s="81">
        <f t="shared" si="7"/>
        <v>8100.1038892029619</v>
      </c>
      <c r="U35" s="81">
        <f t="shared" si="8"/>
        <v>7236.8615382962889</v>
      </c>
      <c r="V35" s="81">
        <f t="shared" si="9"/>
        <v>721.47473701120384</v>
      </c>
      <c r="W35" s="81">
        <f t="shared" si="10"/>
        <v>7958.3362753074935</v>
      </c>
      <c r="X35" s="81">
        <f t="shared" si="11"/>
        <v>141.76761389546917</v>
      </c>
      <c r="Y35" s="81">
        <f t="shared" si="12"/>
        <v>12370.665682270266</v>
      </c>
      <c r="AA35" s="87">
        <f t="shared" si="13"/>
        <v>141.76761389546846</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1.527223088923557</v>
      </c>
      <c r="AQ35" s="86">
        <f t="shared" si="27"/>
        <v>1.7693732773033302</v>
      </c>
      <c r="AR35" s="86">
        <f t="shared" si="28"/>
        <v>9.0656477943730468E-2</v>
      </c>
      <c r="AS35" s="86">
        <f t="shared" si="29"/>
        <v>8.9069812792511707E-2</v>
      </c>
      <c r="AV35" s="1" t="str">
        <f t="shared" si="30"/>
        <v>2006-07</v>
      </c>
      <c r="AW35" s="85">
        <f t="shared" si="30"/>
        <v>2.0934666699026985</v>
      </c>
      <c r="AX35" s="85">
        <f t="shared" si="31"/>
        <v>1.527223088923557</v>
      </c>
      <c r="AZ35" s="1" t="str">
        <f t="shared" si="32"/>
        <v>2006-07</v>
      </c>
      <c r="BA35" s="85">
        <f t="shared" si="33"/>
        <v>3.0589232401509885</v>
      </c>
      <c r="BB35" s="85">
        <f t="shared" si="34"/>
        <v>1.7693732773033302</v>
      </c>
      <c r="BD35" s="1" t="str">
        <f t="shared" si="35"/>
        <v>2006-07</v>
      </c>
      <c r="BE35" s="85">
        <f t="shared" si="36"/>
        <v>0.14475168159377508</v>
      </c>
      <c r="BF35" s="85">
        <f t="shared" si="37"/>
        <v>9.0656477943730468E-2</v>
      </c>
      <c r="BH35" s="1" t="str">
        <f t="shared" si="38"/>
        <v>2006-07</v>
      </c>
      <c r="BI35" s="85">
        <f t="shared" si="39"/>
        <v>0.14071194381766461</v>
      </c>
      <c r="BJ35" s="85">
        <f t="shared" si="40"/>
        <v>8.9069812792511707E-2</v>
      </c>
      <c r="BU35" s="1" t="str">
        <f t="shared" si="41"/>
        <v>2006-07</v>
      </c>
      <c r="BV35" s="161">
        <f t="shared" si="42"/>
        <v>3412.9330335459003</v>
      </c>
      <c r="BW35" s="161">
        <f t="shared" si="43"/>
        <v>1108.551659407691</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8600.4640323968724</v>
      </c>
      <c r="O36" s="81">
        <f t="shared" si="19"/>
        <v>8595.6066951343182</v>
      </c>
      <c r="P36" s="85">
        <f t="shared" si="6"/>
        <v>1.6310978314092133</v>
      </c>
      <c r="Q36" s="85">
        <f t="shared" si="6"/>
        <v>1.3073315643090513</v>
      </c>
      <c r="S36" s="13" t="str">
        <f t="shared" si="20"/>
        <v>2007-08</v>
      </c>
      <c r="T36" s="81">
        <f t="shared" si="7"/>
        <v>8600.4640323968724</v>
      </c>
      <c r="U36" s="81">
        <f t="shared" si="8"/>
        <v>7873.2736377029651</v>
      </c>
      <c r="V36" s="81">
        <f t="shared" si="9"/>
        <v>722.33305743135384</v>
      </c>
      <c r="W36" s="81">
        <f t="shared" si="10"/>
        <v>8595.6066951343182</v>
      </c>
      <c r="X36" s="81">
        <f t="shared" si="11"/>
        <v>4.857337262553572</v>
      </c>
      <c r="Y36" s="81">
        <f t="shared" si="12"/>
        <v>12538.511045937483</v>
      </c>
      <c r="AA36" s="87">
        <f t="shared" si="13"/>
        <v>4.8573372625542106</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1.4578877370693581</v>
      </c>
      <c r="AQ36" s="86">
        <f t="shared" si="27"/>
        <v>1.7213474445018069</v>
      </c>
      <c r="AR36" s="86">
        <f t="shared" si="28"/>
        <v>8.4035145284188262E-2</v>
      </c>
      <c r="AS36" s="86">
        <f t="shared" si="29"/>
        <v>8.3987684235457008E-2</v>
      </c>
      <c r="AV36" s="1" t="str">
        <f t="shared" si="30"/>
        <v>2007-08</v>
      </c>
      <c r="AW36" s="85">
        <f t="shared" si="30"/>
        <v>1.4267168004033106</v>
      </c>
      <c r="AX36" s="85">
        <f t="shared" si="31"/>
        <v>1.4578877370693581</v>
      </c>
      <c r="AZ36" s="1" t="str">
        <f t="shared" si="32"/>
        <v>2007-08</v>
      </c>
      <c r="BA36" s="85">
        <f t="shared" si="33"/>
        <v>1.9032915898696285</v>
      </c>
      <c r="BB36" s="85">
        <f t="shared" si="34"/>
        <v>1.7213474445018069</v>
      </c>
      <c r="BD36" s="1" t="str">
        <f t="shared" si="35"/>
        <v>2007-08</v>
      </c>
      <c r="BE36" s="85">
        <f t="shared" si="36"/>
        <v>0.13134179266980267</v>
      </c>
      <c r="BF36" s="85">
        <f t="shared" si="37"/>
        <v>8.4035145284188262E-2</v>
      </c>
      <c r="BH36" s="1" t="str">
        <f t="shared" si="38"/>
        <v>2007-08</v>
      </c>
      <c r="BI36" s="85">
        <f t="shared" si="39"/>
        <v>0.10521152795866068</v>
      </c>
      <c r="BJ36" s="85">
        <f t="shared" si="40"/>
        <v>8.3987684235457008E-2</v>
      </c>
      <c r="BU36" s="1" t="str">
        <f t="shared" si="41"/>
        <v>2007-08</v>
      </c>
      <c r="BV36" s="161">
        <f t="shared" si="42"/>
        <v>3512.5913731560845</v>
      </c>
      <c r="BW36" s="161">
        <f t="shared" si="43"/>
        <v>1316.338398152018</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8027.5564956676144</v>
      </c>
      <c r="O37" s="81">
        <f t="shared" si="19"/>
        <v>8258.9534353441159</v>
      </c>
      <c r="P37" s="85">
        <f t="shared" si="6"/>
        <v>2.1020544075023766</v>
      </c>
      <c r="Q37" s="85">
        <f t="shared" si="6"/>
        <v>1.4868269275605996</v>
      </c>
      <c r="S37" s="13" t="str">
        <f t="shared" si="20"/>
        <v>2008-09</v>
      </c>
      <c r="T37" s="81">
        <f t="shared" si="7"/>
        <v>8027.5564956676144</v>
      </c>
      <c r="U37" s="81">
        <f t="shared" si="8"/>
        <v>7564.2968727258612</v>
      </c>
      <c r="V37" s="81">
        <f t="shared" si="9"/>
        <v>694.65656261825529</v>
      </c>
      <c r="W37" s="81">
        <f t="shared" si="10"/>
        <v>8258.9534353441159</v>
      </c>
      <c r="X37" s="81">
        <f t="shared" si="11"/>
        <v>-231.39693967650229</v>
      </c>
      <c r="Y37" s="81">
        <f t="shared" si="12"/>
        <v>13163.85441631655</v>
      </c>
      <c r="AA37" s="87">
        <f t="shared" si="13"/>
        <v>-231.39693967650146</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1.6398332946545988</v>
      </c>
      <c r="AQ37" s="86">
        <f t="shared" si="27"/>
        <v>1.9569231124291764</v>
      </c>
      <c r="AR37" s="86">
        <f t="shared" si="28"/>
        <v>8.4109514366006555E-2</v>
      </c>
      <c r="AS37" s="86">
        <f t="shared" si="29"/>
        <v>8.6533998607565554E-2</v>
      </c>
      <c r="AV37" s="1" t="str">
        <f t="shared" si="30"/>
        <v>2008-09</v>
      </c>
      <c r="AW37" s="85">
        <f t="shared" si="30"/>
        <v>0.92313357300849708</v>
      </c>
      <c r="AX37" s="85">
        <f t="shared" si="31"/>
        <v>1.6398332946545988</v>
      </c>
      <c r="AZ37" s="1" t="str">
        <f t="shared" si="32"/>
        <v>2008-09</v>
      </c>
      <c r="BA37" s="85">
        <f t="shared" si="33"/>
        <v>1.3118209453035676</v>
      </c>
      <c r="BB37" s="85">
        <f t="shared" si="34"/>
        <v>1.9569231124291764</v>
      </c>
      <c r="BD37" s="1" t="str">
        <f t="shared" si="35"/>
        <v>2008-09</v>
      </c>
      <c r="BE37" s="85">
        <f t="shared" si="36"/>
        <v>0.11855635884137718</v>
      </c>
      <c r="BF37" s="85">
        <f t="shared" si="37"/>
        <v>8.4109514366006555E-2</v>
      </c>
      <c r="BH37" s="1" t="str">
        <f t="shared" si="38"/>
        <v>2008-09</v>
      </c>
      <c r="BI37" s="85">
        <f t="shared" si="39"/>
        <v>8.6274602028438258E-2</v>
      </c>
      <c r="BJ37" s="85">
        <f t="shared" si="40"/>
        <v>8.6533998607565554E-2</v>
      </c>
      <c r="BU37" s="1" t="str">
        <f t="shared" si="41"/>
        <v>2008-09</v>
      </c>
      <c r="BV37" s="161">
        <f t="shared" si="42"/>
        <v>4999.8064678824649</v>
      </c>
      <c r="BW37" s="161">
        <f t="shared" si="43"/>
        <v>1300.7442194428543</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7890.0961378743777</v>
      </c>
      <c r="O38" s="81">
        <f t="shared" si="19"/>
        <v>9372.0521197348426</v>
      </c>
      <c r="P38" s="85">
        <f t="shared" si="6"/>
        <v>1.7897237550461305</v>
      </c>
      <c r="Q38" s="85">
        <f t="shared" si="6"/>
        <v>1.5134501054699985</v>
      </c>
      <c r="S38" s="13" t="str">
        <f t="shared" si="20"/>
        <v>2009-10</v>
      </c>
      <c r="T38" s="81">
        <f t="shared" si="7"/>
        <v>7890.0961378743777</v>
      </c>
      <c r="U38" s="81">
        <f t="shared" si="8"/>
        <v>8670.4657528681837</v>
      </c>
      <c r="V38" s="81">
        <f t="shared" si="9"/>
        <v>701.58636686665864</v>
      </c>
      <c r="W38" s="81">
        <f t="shared" si="10"/>
        <v>9372.0521197348426</v>
      </c>
      <c r="X38" s="81">
        <f t="shared" si="11"/>
        <v>-1481.955981860465</v>
      </c>
      <c r="Y38" s="81">
        <f t="shared" si="12"/>
        <v>14894.111544615593</v>
      </c>
      <c r="AA38" s="87">
        <f t="shared" si="13"/>
        <v>-1481.9559818604648</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1.8876970932103401</v>
      </c>
      <c r="AQ38" s="86">
        <f t="shared" si="27"/>
        <v>2.3134164266679416</v>
      </c>
      <c r="AR38" s="86">
        <f t="shared" si="28"/>
        <v>7.4859417969872347E-2</v>
      </c>
      <c r="AS38" s="86">
        <f t="shared" si="29"/>
        <v>8.8919875576531165E-2</v>
      </c>
      <c r="AV38" s="1" t="str">
        <f t="shared" si="30"/>
        <v>2009-10</v>
      </c>
      <c r="AW38" s="85">
        <f t="shared" si="30"/>
        <v>1.1265362602507571</v>
      </c>
      <c r="AX38" s="85">
        <f t="shared" si="31"/>
        <v>1.8876970932103401</v>
      </c>
      <c r="AZ38" s="1" t="str">
        <f t="shared" si="32"/>
        <v>2009-10</v>
      </c>
      <c r="BA38" s="85">
        <f t="shared" si="33"/>
        <v>1.4292479173534633</v>
      </c>
      <c r="BB38" s="85">
        <f t="shared" si="34"/>
        <v>2.3134164266679416</v>
      </c>
      <c r="BD38" s="1" t="str">
        <f t="shared" si="35"/>
        <v>2009-10</v>
      </c>
      <c r="BE38" s="85">
        <f t="shared" si="36"/>
        <v>0.12148834965378254</v>
      </c>
      <c r="BF38" s="85">
        <f t="shared" si="37"/>
        <v>7.4859417969872347E-2</v>
      </c>
      <c r="BH38" s="1" t="str">
        <f t="shared" si="38"/>
        <v>2009-10</v>
      </c>
      <c r="BI38" s="85">
        <f t="shared" si="39"/>
        <v>0.12203070999282149</v>
      </c>
      <c r="BJ38" s="85">
        <f t="shared" si="40"/>
        <v>8.8919875576531165E-2</v>
      </c>
      <c r="BU38" s="1" t="str">
        <f t="shared" si="41"/>
        <v>2009-10</v>
      </c>
      <c r="BV38" s="161">
        <f t="shared" si="42"/>
        <v>2990.8172368881947</v>
      </c>
      <c r="BW38" s="161">
        <f t="shared" si="43"/>
        <v>1451.9506432182893</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8648.1503743073026</v>
      </c>
      <c r="O39" s="81">
        <f t="shared" si="19"/>
        <v>9961.7337198915611</v>
      </c>
      <c r="P39" s="85">
        <f t="shared" si="6"/>
        <v>1.8025512936364547</v>
      </c>
      <c r="Q39" s="85">
        <f t="shared" si="6"/>
        <v>1.4507016099924341</v>
      </c>
      <c r="S39" s="13" t="str">
        <f t="shared" si="20"/>
        <v>2010-11</v>
      </c>
      <c r="T39" s="81">
        <f t="shared" si="7"/>
        <v>8648.1503743073026</v>
      </c>
      <c r="U39" s="81">
        <f t="shared" si="8"/>
        <v>9200.0320059370879</v>
      </c>
      <c r="V39" s="81">
        <f t="shared" si="9"/>
        <v>761.70171395447437</v>
      </c>
      <c r="W39" s="81">
        <f t="shared" si="10"/>
        <v>9961.7337198915611</v>
      </c>
      <c r="X39" s="81">
        <f t="shared" si="11"/>
        <v>-1313.583345584258</v>
      </c>
      <c r="Y39" s="81">
        <f t="shared" si="12"/>
        <v>16578.070466810856</v>
      </c>
      <c r="AA39" s="87">
        <f t="shared" si="13"/>
        <v>-1313.5833455842585</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1.916949838899942</v>
      </c>
      <c r="AQ39" s="86">
        <f t="shared" si="27"/>
        <v>2.4110502131428886</v>
      </c>
      <c r="AR39" s="86">
        <f t="shared" si="28"/>
        <v>7.6462765957446804E-2</v>
      </c>
      <c r="AS39" s="86">
        <f t="shared" si="29"/>
        <v>8.8076835044104448E-2</v>
      </c>
      <c r="AV39" s="1" t="str">
        <f t="shared" si="30"/>
        <v>2010-11</v>
      </c>
      <c r="AW39" s="85">
        <f t="shared" si="30"/>
        <v>1.0145665115253593</v>
      </c>
      <c r="AX39" s="85">
        <f t="shared" si="31"/>
        <v>1.916949838899942</v>
      </c>
      <c r="AZ39" s="1" t="str">
        <f t="shared" si="32"/>
        <v>2010-11</v>
      </c>
      <c r="BA39" s="85">
        <f t="shared" si="33"/>
        <v>1.2952916168110009</v>
      </c>
      <c r="BB39" s="85">
        <f t="shared" si="34"/>
        <v>2.4110502131428886</v>
      </c>
      <c r="BD39" s="1" t="str">
        <f t="shared" si="35"/>
        <v>2010-11</v>
      </c>
      <c r="BE39" s="85">
        <f t="shared" si="36"/>
        <v>0.11096737758640804</v>
      </c>
      <c r="BF39" s="85">
        <f t="shared" si="37"/>
        <v>7.6462765957446804E-2</v>
      </c>
      <c r="BH39" s="1" t="str">
        <f t="shared" si="38"/>
        <v>2010-11</v>
      </c>
      <c r="BI39" s="85">
        <f t="shared" si="39"/>
        <v>0.10287207030013827</v>
      </c>
      <c r="BJ39" s="85">
        <f t="shared" si="40"/>
        <v>8.8076835044104448E-2</v>
      </c>
      <c r="BU39" s="1" t="str">
        <f t="shared" si="41"/>
        <v>2010-11</v>
      </c>
      <c r="BV39" s="161">
        <f t="shared" si="42"/>
        <v>3378.5049772784741</v>
      </c>
      <c r="BW39" s="161">
        <f t="shared" si="43"/>
        <v>1772.2792802744837</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8776.0103936021933</v>
      </c>
      <c r="O40" s="81">
        <f t="shared" si="19"/>
        <v>9937.6908615073025</v>
      </c>
      <c r="P40" s="85">
        <f t="shared" si="6"/>
        <v>1.9123923660363156</v>
      </c>
      <c r="Q40" s="85">
        <f t="shared" si="6"/>
        <v>1.5021365735895302</v>
      </c>
      <c r="S40" s="13" t="str">
        <f t="shared" si="20"/>
        <v>2011-12</v>
      </c>
      <c r="T40" s="81">
        <f t="shared" si="7"/>
        <v>8776.0103936021933</v>
      </c>
      <c r="U40" s="81">
        <f t="shared" si="8"/>
        <v>9139.4879076059915</v>
      </c>
      <c r="V40" s="81">
        <f t="shared" si="9"/>
        <v>798.20295390131025</v>
      </c>
      <c r="W40" s="81">
        <f t="shared" si="10"/>
        <v>9937.6908615073025</v>
      </c>
      <c r="X40" s="81">
        <f t="shared" si="11"/>
        <v>-1161.680467905109</v>
      </c>
      <c r="Y40" s="81">
        <f t="shared" si="12"/>
        <v>18238.865871745889</v>
      </c>
      <c r="AA40" s="87">
        <f t="shared" si="13"/>
        <v>-1161.6804679051093</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2.0782639324404428</v>
      </c>
      <c r="AQ40" s="86">
        <f t="shared" si="27"/>
        <v>2.5480782397118151</v>
      </c>
      <c r="AR40" s="86">
        <f t="shared" si="28"/>
        <v>8.0320767170678792E-2</v>
      </c>
      <c r="AS40" s="86">
        <f t="shared" si="29"/>
        <v>9.0952826865748571E-2</v>
      </c>
      <c r="AV40" s="1" t="str">
        <f t="shared" si="30"/>
        <v>2011-12</v>
      </c>
      <c r="AW40" s="85">
        <f t="shared" si="30"/>
        <v>0.88934981186565099</v>
      </c>
      <c r="AX40" s="85">
        <f t="shared" si="31"/>
        <v>2.0782639324404428</v>
      </c>
      <c r="AZ40" s="1" t="str">
        <f t="shared" si="32"/>
        <v>2011-12</v>
      </c>
      <c r="BA40" s="85">
        <f t="shared" si="33"/>
        <v>1.0858184232556476</v>
      </c>
      <c r="BB40" s="85">
        <f t="shared" si="34"/>
        <v>2.5480782397118151</v>
      </c>
      <c r="BD40" s="1" t="str">
        <f t="shared" si="35"/>
        <v>2011-12</v>
      </c>
      <c r="BE40" s="85">
        <f t="shared" si="36"/>
        <v>0.10072239940869887</v>
      </c>
      <c r="BF40" s="85">
        <f t="shared" si="37"/>
        <v>8.0320767170678792E-2</v>
      </c>
      <c r="BH40" s="1" t="str">
        <f t="shared" si="38"/>
        <v>2011-12</v>
      </c>
      <c r="BI40" s="85">
        <f t="shared" si="39"/>
        <v>8.9587379995978128E-2</v>
      </c>
      <c r="BJ40" s="85">
        <f t="shared" si="40"/>
        <v>9.0952826865748571E-2</v>
      </c>
      <c r="BU40" s="1" t="str">
        <f t="shared" si="41"/>
        <v>2011-12</v>
      </c>
      <c r="BV40" s="161">
        <f t="shared" si="42"/>
        <v>3036.7574094778088</v>
      </c>
      <c r="BW40" s="161">
        <f t="shared" si="43"/>
        <v>1618.1195614083233</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8969.8578364123478</v>
      </c>
      <c r="O41" s="81">
        <f t="shared" si="19"/>
        <v>9764.7167053509911</v>
      </c>
      <c r="P41" s="85">
        <f t="shared" si="6"/>
        <v>1.5894121708167737</v>
      </c>
      <c r="Q41" s="85">
        <f t="shared" si="6"/>
        <v>1.4979701604810085</v>
      </c>
      <c r="S41" s="13" t="str">
        <f t="shared" si="20"/>
        <v>2012-13</v>
      </c>
      <c r="T41" s="81">
        <f t="shared" si="7"/>
        <v>8969.8578364123478</v>
      </c>
      <c r="U41" s="81">
        <f t="shared" si="8"/>
        <v>8953.7548992813463</v>
      </c>
      <c r="V41" s="81">
        <f t="shared" si="9"/>
        <v>810.96180606964435</v>
      </c>
      <c r="W41" s="81">
        <f t="shared" si="10"/>
        <v>9764.7167053509911</v>
      </c>
      <c r="X41" s="81">
        <f t="shared" si="11"/>
        <v>-794.85886893864199</v>
      </c>
      <c r="Y41" s="81">
        <f t="shared" si="12"/>
        <v>19379.213881447493</v>
      </c>
      <c r="AA41" s="87">
        <f t="shared" si="13"/>
        <v>-794.85886893864335</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2.1604817194291841</v>
      </c>
      <c r="AQ41" s="86">
        <f t="shared" si="27"/>
        <v>2.6431614589158796</v>
      </c>
      <c r="AR41" s="86">
        <f t="shared" si="28"/>
        <v>8.3050213389728275E-2</v>
      </c>
      <c r="AS41" s="86">
        <f t="shared" si="29"/>
        <v>9.0409660984549403E-2</v>
      </c>
      <c r="AV41" s="1" t="str">
        <f t="shared" si="30"/>
        <v>2012-13</v>
      </c>
      <c r="AW41" s="85">
        <f t="shared" si="30"/>
        <v>1.1122180781462325</v>
      </c>
      <c r="AX41" s="85">
        <f t="shared" si="31"/>
        <v>2.1604817194291841</v>
      </c>
      <c r="AZ41" s="1" t="str">
        <f t="shared" si="32"/>
        <v>2012-13</v>
      </c>
      <c r="BA41" s="85">
        <f t="shared" si="33"/>
        <v>1.2816300781422123</v>
      </c>
      <c r="BB41" s="85">
        <f t="shared" si="34"/>
        <v>2.6431614589158796</v>
      </c>
      <c r="BD41" s="1" t="str">
        <f t="shared" si="35"/>
        <v>2012-13</v>
      </c>
      <c r="BE41" s="85">
        <f t="shared" si="36"/>
        <v>0.10126344747197526</v>
      </c>
      <c r="BF41" s="85">
        <f t="shared" si="37"/>
        <v>8.3050213389728275E-2</v>
      </c>
      <c r="BH41" s="1" t="str">
        <f t="shared" si="38"/>
        <v>2012-13</v>
      </c>
      <c r="BI41" s="85">
        <f t="shared" si="39"/>
        <v>0.10389470751621513</v>
      </c>
      <c r="BJ41" s="85">
        <f t="shared" si="40"/>
        <v>9.0409660984549403E-2</v>
      </c>
      <c r="BU41" s="1" t="str">
        <f t="shared" si="41"/>
        <v>2012-13</v>
      </c>
      <c r="BV41" s="161">
        <f t="shared" si="42"/>
        <v>1884.5322442777092</v>
      </c>
      <c r="BW41" s="161">
        <f t="shared" si="43"/>
        <v>1638.0265492702911</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9070.3180361638315</v>
      </c>
      <c r="O42" s="81">
        <f t="shared" si="19"/>
        <v>9920.8793549956717</v>
      </c>
      <c r="P42" s="85">
        <f t="shared" si="6"/>
        <v>1.5652128120507984</v>
      </c>
      <c r="Q42" s="85">
        <f t="shared" si="6"/>
        <v>1.5052837996968673</v>
      </c>
      <c r="S42" s="13" t="str">
        <f t="shared" si="20"/>
        <v>2013-14</v>
      </c>
      <c r="T42" s="81">
        <f t="shared" si="7"/>
        <v>9070.3180361638315</v>
      </c>
      <c r="U42" s="81">
        <f t="shared" si="8"/>
        <v>9097.9815656141291</v>
      </c>
      <c r="V42" s="81">
        <f t="shared" si="9"/>
        <v>822.89778938154234</v>
      </c>
      <c r="W42" s="81">
        <f t="shared" si="10"/>
        <v>9920.8793549956717</v>
      </c>
      <c r="X42" s="81">
        <f t="shared" si="11"/>
        <v>-850.56131883184071</v>
      </c>
      <c r="Y42" s="81">
        <f t="shared" si="12"/>
        <v>20372.824706025203</v>
      </c>
      <c r="AA42" s="87">
        <f t="shared" si="13"/>
        <v>-850.56131883184025</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2.2460981659956896</v>
      </c>
      <c r="AQ42" s="86">
        <f t="shared" si="27"/>
        <v>2.7513449430142662</v>
      </c>
      <c r="AR42" s="86">
        <f t="shared" si="28"/>
        <v>8.2946053463211517E-2</v>
      </c>
      <c r="AS42" s="86">
        <f t="shared" si="29"/>
        <v>9.0724248708877228E-2</v>
      </c>
      <c r="AV42" s="1" t="str">
        <f t="shared" si="30"/>
        <v>2013-14</v>
      </c>
      <c r="AW42" s="85">
        <f t="shared" si="30"/>
        <v>1.2133537193861961</v>
      </c>
      <c r="AX42" s="85">
        <f t="shared" si="31"/>
        <v>2.2460981659956896</v>
      </c>
      <c r="AZ42" s="1" t="str">
        <f t="shared" si="32"/>
        <v>2013-14</v>
      </c>
      <c r="BA42" s="85">
        <f t="shared" si="33"/>
        <v>1.4047792745332039</v>
      </c>
      <c r="BB42" s="85">
        <f t="shared" si="34"/>
        <v>2.7513449430142662</v>
      </c>
      <c r="BD42" s="1" t="str">
        <f t="shared" si="35"/>
        <v>2013-14</v>
      </c>
      <c r="BE42" s="85">
        <f t="shared" si="36"/>
        <v>0.10805139486993399</v>
      </c>
      <c r="BF42" s="85">
        <f t="shared" si="37"/>
        <v>8.2946053463211517E-2</v>
      </c>
      <c r="BH42" s="1" t="str">
        <f t="shared" si="38"/>
        <v>2013-14</v>
      </c>
      <c r="BI42" s="85">
        <f t="shared" si="39"/>
        <v>0.11365878897443624</v>
      </c>
      <c r="BJ42" s="85">
        <f t="shared" si="40"/>
        <v>9.0724248708877228E-2</v>
      </c>
      <c r="BU42" s="1" t="str">
        <f t="shared" si="41"/>
        <v>2013-14</v>
      </c>
      <c r="BV42" s="161">
        <f t="shared" si="42"/>
        <v>1934.584631370177</v>
      </c>
      <c r="BW42" s="161">
        <f t="shared" si="43"/>
        <v>1665.6395505554319</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9221.4240420162387</v>
      </c>
      <c r="O43" s="81">
        <f t="shared" si="19"/>
        <v>10045.009566588757</v>
      </c>
      <c r="P43" s="85">
        <f t="shared" si="6"/>
        <v>1.4204530890275453</v>
      </c>
      <c r="Q43" s="85">
        <f t="shared" si="6"/>
        <v>1.493510746482076</v>
      </c>
      <c r="S43" s="13" t="str">
        <f t="shared" si="20"/>
        <v>2014-15</v>
      </c>
      <c r="T43" s="81">
        <f t="shared" si="7"/>
        <v>9221.4240420162387</v>
      </c>
      <c r="U43" s="81">
        <f t="shared" si="8"/>
        <v>9224.7865106529935</v>
      </c>
      <c r="V43" s="81">
        <f t="shared" si="9"/>
        <v>820.2230559357622</v>
      </c>
      <c r="W43" s="81">
        <f t="shared" si="10"/>
        <v>10045.009566588757</v>
      </c>
      <c r="X43" s="81">
        <f t="shared" si="11"/>
        <v>-823.65862171679612</v>
      </c>
      <c r="Y43" s="81">
        <f t="shared" si="12"/>
        <v>21531.275526893354</v>
      </c>
      <c r="AA43" s="87">
        <f t="shared" si="13"/>
        <v>-823.5855245725179</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2.3349187098206148</v>
      </c>
      <c r="AQ43" s="86">
        <f t="shared" si="27"/>
        <v>2.8260289743835747</v>
      </c>
      <c r="AR43" s="86">
        <f t="shared" si="28"/>
        <v>8.1654780963469661E-2</v>
      </c>
      <c r="AS43" s="86">
        <f t="shared" si="29"/>
        <v>8.8947547818918296E-2</v>
      </c>
      <c r="AV43" s="1" t="str">
        <f t="shared" si="30"/>
        <v>2014-15</v>
      </c>
      <c r="AW43" s="85">
        <f t="shared" si="30"/>
        <v>1.4924709407455474</v>
      </c>
      <c r="AX43" s="85">
        <f t="shared" si="31"/>
        <v>2.3349187098206148</v>
      </c>
      <c r="AZ43" s="1" t="str">
        <f t="shared" si="32"/>
        <v>2014-15</v>
      </c>
      <c r="BA43" s="85">
        <f t="shared" si="33"/>
        <v>1.7463567995728768</v>
      </c>
      <c r="BB43" s="85">
        <f t="shared" si="34"/>
        <v>2.8260289743835747</v>
      </c>
      <c r="BD43" s="1" t="str">
        <f t="shared" si="35"/>
        <v>2014-15</v>
      </c>
      <c r="BE43" s="85">
        <f t="shared" si="36"/>
        <v>9.6997093864138878E-2</v>
      </c>
      <c r="BF43" s="85">
        <f t="shared" si="37"/>
        <v>8.1654780963469661E-2</v>
      </c>
      <c r="BH43" s="1" t="str">
        <f t="shared" si="38"/>
        <v>2014-15</v>
      </c>
      <c r="BI43" s="85">
        <f t="shared" si="39"/>
        <v>0.11109449529606276</v>
      </c>
      <c r="BJ43" s="85">
        <f t="shared" si="40"/>
        <v>8.8947547818918296E-2</v>
      </c>
      <c r="BU43" s="1" t="str">
        <f t="shared" si="41"/>
        <v>2014-15</v>
      </c>
      <c r="BV43" s="161">
        <f t="shared" si="42"/>
        <v>1904.2783116888031</v>
      </c>
      <c r="BW43" s="161">
        <f t="shared" si="43"/>
        <v>1602.5086939915975</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9873.2399503770848</v>
      </c>
      <c r="O44" s="81">
        <f t="shared" si="19"/>
        <v>10260.923506321469</v>
      </c>
      <c r="P44" s="85">
        <f t="shared" si="6"/>
        <v>1.1448037958131851</v>
      </c>
      <c r="Q44" s="85">
        <f t="shared" si="6"/>
        <v>1.5081123382346715</v>
      </c>
      <c r="S44" s="13" t="str">
        <f t="shared" si="20"/>
        <v xml:space="preserve">2015-16 </v>
      </c>
      <c r="T44" s="81">
        <f t="shared" si="7"/>
        <v>9873.2399503770848</v>
      </c>
      <c r="U44" s="81">
        <f t="shared" si="8"/>
        <v>9420.5073578292377</v>
      </c>
      <c r="V44" s="81">
        <f t="shared" si="9"/>
        <v>840.41614849222935</v>
      </c>
      <c r="W44" s="81">
        <f t="shared" si="10"/>
        <v>10260.923506321469</v>
      </c>
      <c r="X44" s="81">
        <f t="shared" si="11"/>
        <v>-387.68355594438327</v>
      </c>
      <c r="Y44" s="81">
        <f t="shared" si="12"/>
        <v>22216.530330799367</v>
      </c>
      <c r="AA44" s="87">
        <f t="shared" si="13"/>
        <v>-387.68355594438435</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2.2501762787554718</v>
      </c>
      <c r="AQ44" s="86">
        <f t="shared" si="27"/>
        <v>2.7109559584804481</v>
      </c>
      <c r="AR44" s="86">
        <f t="shared" si="28"/>
        <v>8.1904533054405135E-2</v>
      </c>
      <c r="AS44" s="86">
        <f t="shared" si="29"/>
        <v>8.5120604048535414E-2</v>
      </c>
      <c r="AV44" s="1" t="str">
        <f t="shared" si="30"/>
        <v xml:space="preserve">2015-16 </v>
      </c>
      <c r="AW44" s="85">
        <f t="shared" si="30"/>
        <v>2.0919740244313556</v>
      </c>
      <c r="AX44" s="85">
        <f t="shared" si="31"/>
        <v>2.2501762787554718</v>
      </c>
      <c r="AZ44" s="1" t="str">
        <f t="shared" si="32"/>
        <v xml:space="preserve">2015-16 </v>
      </c>
      <c r="BA44" s="85">
        <f t="shared" si="33"/>
        <v>2.542651972326206</v>
      </c>
      <c r="BB44" s="85">
        <f t="shared" si="34"/>
        <v>2.7109559584804481</v>
      </c>
      <c r="BD44" s="1" t="str">
        <f t="shared" si="35"/>
        <v xml:space="preserve">2015-16 </v>
      </c>
      <c r="BE44" s="85">
        <f t="shared" si="36"/>
        <v>0.1102378600877357</v>
      </c>
      <c r="BF44" s="85">
        <f t="shared" si="37"/>
        <v>8.1904533054405135E-2</v>
      </c>
      <c r="BH44" s="1" t="str">
        <f t="shared" si="38"/>
        <v xml:space="preserve">2015-16 </v>
      </c>
      <c r="BI44" s="85">
        <f t="shared" si="39"/>
        <v>0.15092464558807661</v>
      </c>
      <c r="BJ44" s="85">
        <f t="shared" si="40"/>
        <v>8.5120604048535414E-2</v>
      </c>
      <c r="BU44" s="1" t="str">
        <f t="shared" si="41"/>
        <v xml:space="preserve">2015-16 </v>
      </c>
      <c r="BV44" s="161">
        <f t="shared" si="42"/>
        <v>2003.4114009625293</v>
      </c>
      <c r="BW44" s="161">
        <f t="shared" si="43"/>
        <v>1678.1491148726102</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10069.46034435388</v>
      </c>
      <c r="O45" s="81">
        <f t="shared" si="19"/>
        <v>10243.683601978204</v>
      </c>
      <c r="P45" s="85">
        <f t="shared" si="6"/>
        <v>1.3403033539011047</v>
      </c>
      <c r="Q45" s="85">
        <f t="shared" si="6"/>
        <v>1.528795118835117</v>
      </c>
      <c r="S45" s="13" t="str">
        <f t="shared" si="20"/>
        <v xml:space="preserve">2016-17 </v>
      </c>
      <c r="T45" s="81">
        <f t="shared" si="7"/>
        <v>10069.46034435388</v>
      </c>
      <c r="U45" s="81">
        <f t="shared" si="8"/>
        <v>9405.9094239399219</v>
      </c>
      <c r="V45" s="81">
        <f t="shared" si="9"/>
        <v>837.77417803828189</v>
      </c>
      <c r="W45" s="81">
        <f t="shared" si="10"/>
        <v>10243.683601978204</v>
      </c>
      <c r="X45" s="81">
        <f t="shared" si="11"/>
        <v>-174.22325762432459</v>
      </c>
      <c r="Y45" s="81">
        <f t="shared" si="12"/>
        <v>22472.081349024636</v>
      </c>
      <c r="AA45" s="87">
        <f>+T45-W45</f>
        <v>-174.22325762432411</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2.231706623843563</v>
      </c>
      <c r="AQ45" s="86">
        <f t="shared" si="27"/>
        <v>2.7031327997245889</v>
      </c>
      <c r="AR45" s="86">
        <f t="shared" si="28"/>
        <v>8.178446451396601E-2</v>
      </c>
      <c r="AS45" s="86">
        <f t="shared" si="29"/>
        <v>8.3199511134480653E-2</v>
      </c>
      <c r="AV45" s="1" t="str">
        <f t="shared" si="30"/>
        <v xml:space="preserve">2016-17 </v>
      </c>
      <c r="AW45" s="85">
        <f t="shared" si="30"/>
        <v>1.8999134561564754</v>
      </c>
      <c r="AX45" s="85">
        <f t="shared" si="31"/>
        <v>2.231706623843563</v>
      </c>
      <c r="AZ45" s="1" t="str">
        <f t="shared" si="32"/>
        <v xml:space="preserve">2016-17 </v>
      </c>
      <c r="BA45" s="85">
        <f t="shared" si="33"/>
        <v>2.2464135012732283</v>
      </c>
      <c r="BB45" s="85">
        <f t="shared" si="34"/>
        <v>2.7031327997245889</v>
      </c>
      <c r="BD45" s="1" t="str">
        <f t="shared" si="35"/>
        <v xml:space="preserve">2016-17 </v>
      </c>
      <c r="BE45" s="85">
        <f t="shared" si="36"/>
        <v>0.11510158295682589</v>
      </c>
      <c r="BF45" s="85">
        <f t="shared" si="37"/>
        <v>8.178446451396601E-2</v>
      </c>
      <c r="BH45" s="1" t="str">
        <f t="shared" si="38"/>
        <v xml:space="preserve">2016-17 </v>
      </c>
      <c r="BI45" s="85">
        <f t="shared" si="39"/>
        <v>0.13356031647605318</v>
      </c>
      <c r="BJ45" s="85">
        <f t="shared" si="40"/>
        <v>8.3199511134480653E-2</v>
      </c>
      <c r="BU45" s="1" t="str">
        <f t="shared" si="41"/>
        <v xml:space="preserve">2016-17 </v>
      </c>
      <c r="BV45" s="161">
        <f t="shared" si="42"/>
        <v>2081.7227821725237</v>
      </c>
      <c r="BW45" s="161">
        <f t="shared" si="43"/>
        <v>1756.1131971792288</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10610.154703064469</v>
      </c>
      <c r="O46" s="81">
        <f>+W46</f>
        <v>10868.866790329917</v>
      </c>
      <c r="P46" s="85">
        <f t="shared" ref="P46:Q49" si="44">+L46/N46</f>
        <v>1.2975165469195251</v>
      </c>
      <c r="Q46" s="85">
        <f t="shared" si="44"/>
        <v>1.4250880048823862</v>
      </c>
      <c r="S46" s="13" t="str">
        <f t="shared" si="20"/>
        <v>2017-18</v>
      </c>
      <c r="T46" s="81">
        <f t="shared" si="7"/>
        <v>10610.154703064469</v>
      </c>
      <c r="U46" s="81">
        <f t="shared" si="8"/>
        <v>10030.236622922343</v>
      </c>
      <c r="V46" s="81">
        <f t="shared" si="9"/>
        <v>838.6301674075753</v>
      </c>
      <c r="W46" s="81">
        <f t="shared" si="10"/>
        <v>10868.866790329917</v>
      </c>
      <c r="X46" s="81">
        <f t="shared" si="11"/>
        <v>-258.71208726544705</v>
      </c>
      <c r="Y46" s="81">
        <f t="shared" si="12"/>
        <v>22815.841521655442</v>
      </c>
      <c r="AA46" s="87">
        <f>+T46-W46</f>
        <v>-258.71208726544864</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2.1503778370984237</v>
      </c>
      <c r="AQ46" s="86">
        <f t="shared" si="27"/>
        <v>2.5755483799131498</v>
      </c>
      <c r="AR46" s="86">
        <f t="shared" si="28"/>
        <v>7.7158933271103153E-2</v>
      </c>
      <c r="AS46" s="86">
        <f t="shared" si="29"/>
        <v>7.9040333612228911E-2</v>
      </c>
      <c r="AV46" s="1" t="str">
        <f t="shared" si="30"/>
        <v>2017-18</v>
      </c>
      <c r="AW46" s="85">
        <f t="shared" si="30"/>
        <v>2.0155801841858918</v>
      </c>
      <c r="AX46" s="85">
        <f t="shared" si="31"/>
        <v>2.1503778370984237</v>
      </c>
      <c r="AZ46" s="1" t="str">
        <f t="shared" si="32"/>
        <v>2017-18</v>
      </c>
      <c r="BA46" s="85">
        <f t="shared" si="33"/>
        <v>2.4071431559382894</v>
      </c>
      <c r="BB46" s="85">
        <f t="shared" si="34"/>
        <v>2.5755483799131498</v>
      </c>
      <c r="BD46" s="1" t="str">
        <f t="shared" si="35"/>
        <v>2017-18</v>
      </c>
      <c r="BE46" s="85">
        <f t="shared" si="36"/>
        <v>0.12181403863680342</v>
      </c>
      <c r="BF46" s="85">
        <f t="shared" si="37"/>
        <v>7.7158933271103153E-2</v>
      </c>
      <c r="BH46" s="1" t="str">
        <f t="shared" si="38"/>
        <v>2017-18</v>
      </c>
      <c r="BI46" s="85">
        <f t="shared" si="39"/>
        <v>0.13705303946556008</v>
      </c>
      <c r="BJ46" s="85">
        <f t="shared" si="40"/>
        <v>7.9040333612228911E-2</v>
      </c>
      <c r="BU46" s="1" t="str">
        <f t="shared" si="41"/>
        <v>2017-18</v>
      </c>
      <c r="BV46" s="161">
        <f t="shared" si="42"/>
        <v>2239.4136345843644</v>
      </c>
      <c r="BW46" s="161">
        <f t="shared" si="43"/>
        <v>1751.5202857894917</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10741.718830163221</v>
      </c>
      <c r="O47" s="81">
        <f>+W47</f>
        <v>11261.332880275542</v>
      </c>
      <c r="P47" s="85">
        <f t="shared" si="44"/>
        <v>1.386434157551089</v>
      </c>
      <c r="Q47" s="85">
        <f t="shared" si="44"/>
        <v>1.4157288758872342</v>
      </c>
      <c r="S47" s="13" t="str">
        <f t="shared" si="20"/>
        <v>2018-19</v>
      </c>
      <c r="T47" s="81">
        <f t="shared" si="7"/>
        <v>10741.718830163221</v>
      </c>
      <c r="U47" s="81">
        <f t="shared" si="8"/>
        <v>10395.845268091147</v>
      </c>
      <c r="V47" s="81">
        <f t="shared" si="9"/>
        <v>865.48761218439381</v>
      </c>
      <c r="W47" s="81">
        <f t="shared" si="10"/>
        <v>11261.332880275542</v>
      </c>
      <c r="X47" s="81">
        <f t="shared" si="11"/>
        <v>-519.61405011231989</v>
      </c>
      <c r="Y47" s="81">
        <f t="shared" si="12"/>
        <v>23656.661399706765</v>
      </c>
      <c r="AA47" s="87">
        <f>+T47-W47</f>
        <v>-519.61405011232091</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2.2023162003903707</v>
      </c>
      <c r="AQ47" s="86">
        <f t="shared" si="27"/>
        <v>2.6319570795428038</v>
      </c>
      <c r="AR47" s="86">
        <f t="shared" si="28"/>
        <v>7.6854811183169391E-2</v>
      </c>
      <c r="AS47" s="86">
        <f t="shared" si="29"/>
        <v>8.057254391672089E-2</v>
      </c>
      <c r="AV47" s="1" t="str">
        <f t="shared" ref="AV47:AW49" si="46">+AI47</f>
        <v>2018-19</v>
      </c>
      <c r="AW47" s="85">
        <f t="shared" si="46"/>
        <v>1.9642226906860865</v>
      </c>
      <c r="AX47" s="85">
        <f t="shared" si="31"/>
        <v>2.2023162003903707</v>
      </c>
      <c r="AZ47" s="1" t="str">
        <f t="shared" si="32"/>
        <v>2018-19</v>
      </c>
      <c r="BA47" s="85">
        <f t="shared" si="33"/>
        <v>2.3136148984198646</v>
      </c>
      <c r="BB47" s="85">
        <f t="shared" si="34"/>
        <v>2.6319570795428038</v>
      </c>
      <c r="BD47" s="1" t="str">
        <f t="shared" si="35"/>
        <v>2018-19</v>
      </c>
      <c r="BE47" s="85">
        <f t="shared" si="36"/>
        <v>0.12408401957274139</v>
      </c>
      <c r="BF47" s="85">
        <f t="shared" si="37"/>
        <v>7.6854811183169391E-2</v>
      </c>
      <c r="BH47" s="1" t="str">
        <f t="shared" si="38"/>
        <v>2018-19</v>
      </c>
      <c r="BI47" s="85">
        <f t="shared" si="39"/>
        <v>0.1328350581321068</v>
      </c>
      <c r="BJ47" s="85">
        <f t="shared" si="40"/>
        <v>8.057254391672089E-2</v>
      </c>
      <c r="BU47" s="1" t="str">
        <f t="shared" si="41"/>
        <v>2018-19</v>
      </c>
      <c r="BV47" s="161">
        <f t="shared" si="42"/>
        <v>2249.0296065149555</v>
      </c>
      <c r="BW47" s="161">
        <f t="shared" si="43"/>
        <v>1753.4790204866313</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10732.143448913896</v>
      </c>
      <c r="O48" s="81">
        <f>+W48</f>
        <v>11328.373640520222</v>
      </c>
      <c r="P48" s="85">
        <f t="shared" si="44"/>
        <v>1.7011332835467241</v>
      </c>
      <c r="Q48" s="85">
        <f t="shared" si="44"/>
        <v>1.4237137383890566</v>
      </c>
      <c r="S48" s="13" t="str">
        <f t="shared" si="20"/>
        <v>2019-20</v>
      </c>
      <c r="T48" s="81">
        <f t="shared" si="7"/>
        <v>10732.143448913896</v>
      </c>
      <c r="U48" s="81">
        <f t="shared" si="8"/>
        <v>10469.298889122498</v>
      </c>
      <c r="V48" s="81">
        <f t="shared" si="9"/>
        <v>859.07475139772396</v>
      </c>
      <c r="W48" s="81">
        <f t="shared" si="10"/>
        <v>11328.373640520222</v>
      </c>
      <c r="X48" s="81">
        <f t="shared" si="11"/>
        <v>-596.23019160632748</v>
      </c>
      <c r="Y48" s="81">
        <f t="shared" si="12"/>
        <v>24292.805126919615</v>
      </c>
      <c r="AA48" s="87">
        <f>+T48-W48</f>
        <v>-596.23019160632612</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2.2635557605576055</v>
      </c>
      <c r="AQ48" s="86">
        <f t="shared" si="27"/>
        <v>2.703423158732345</v>
      </c>
      <c r="AR48" s="86">
        <f t="shared" si="28"/>
        <v>7.5833899786366288E-2</v>
      </c>
      <c r="AS48" s="86">
        <f t="shared" si="29"/>
        <v>8.0046894218942191E-2</v>
      </c>
      <c r="AV48" s="1" t="str">
        <f t="shared" si="46"/>
        <v>2019-20</v>
      </c>
      <c r="AW48" s="85">
        <f t="shared" si="46"/>
        <v>1.5067883226954066</v>
      </c>
      <c r="AX48" s="85">
        <f t="shared" si="31"/>
        <v>2.2635557605576055</v>
      </c>
      <c r="AZ48" s="1" t="str">
        <f t="shared" si="32"/>
        <v>2019-20</v>
      </c>
      <c r="BA48" s="85">
        <f t="shared" si="33"/>
        <v>2.4490435374149659</v>
      </c>
      <c r="BB48" s="85">
        <f t="shared" si="34"/>
        <v>2.703423158732345</v>
      </c>
      <c r="BD48" s="1" t="str">
        <f t="shared" si="35"/>
        <v>2019-20</v>
      </c>
      <c r="BE48" s="85">
        <f t="shared" si="36"/>
        <v>0.12350899759677168</v>
      </c>
      <c r="BF48" s="85">
        <f t="shared" si="37"/>
        <v>7.5833899786366288E-2</v>
      </c>
      <c r="BH48" s="1" t="str">
        <f t="shared" si="38"/>
        <v>2019-20</v>
      </c>
      <c r="BI48" s="85">
        <f t="shared" si="39"/>
        <v>0.1091098671131108</v>
      </c>
      <c r="BJ48" s="85">
        <f t="shared" si="40"/>
        <v>8.0046894218942191E-2</v>
      </c>
      <c r="BU48" s="1" t="str">
        <f t="shared" si="41"/>
        <v>2019-20</v>
      </c>
      <c r="BV48" s="161">
        <f t="shared" si="42"/>
        <v>7024.1997722913748</v>
      </c>
      <c r="BW48" s="161">
        <f t="shared" si="43"/>
        <v>1746.200923249251</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10303.573757972539</v>
      </c>
      <c r="O49" s="81">
        <f>+W49</f>
        <v>12914.403366251721</v>
      </c>
      <c r="P49" s="85">
        <f t="shared" si="44"/>
        <v>1.3252461238927404</v>
      </c>
      <c r="Q49" s="85">
        <f t="shared" si="44"/>
        <v>1.329936697700344</v>
      </c>
      <c r="S49" s="13" t="s">
        <v>324</v>
      </c>
      <c r="T49" s="81">
        <f t="shared" si="7"/>
        <v>10303.573757972539</v>
      </c>
      <c r="U49" s="81">
        <f t="shared" si="8"/>
        <v>12069.012558288596</v>
      </c>
      <c r="V49" s="81">
        <f t="shared" si="9"/>
        <v>845.39080796312533</v>
      </c>
      <c r="W49" s="81">
        <f t="shared" si="10"/>
        <v>12914.403366251721</v>
      </c>
      <c r="X49" s="81">
        <f t="shared" si="11"/>
        <v>-2610.829608279183</v>
      </c>
      <c r="Y49" s="81">
        <f t="shared" si="12"/>
        <v>27111.620770823214</v>
      </c>
      <c r="AA49" s="87">
        <f>+T49-W49</f>
        <v>-2610.8296082791821</v>
      </c>
      <c r="AI49" s="13" t="s">
        <v>324</v>
      </c>
      <c r="AJ49" s="86">
        <f t="shared" si="21"/>
        <v>2.3061104918267792</v>
      </c>
      <c r="AK49" s="86">
        <f t="shared" si="22"/>
        <v>2.9111792560242322</v>
      </c>
      <c r="AL49" s="86">
        <f t="shared" si="23"/>
        <v>0.11967197246527828</v>
      </c>
      <c r="AM49" s="86">
        <f t="shared" si="24"/>
        <v>0.15052663013800854</v>
      </c>
      <c r="AO49" s="13" t="s">
        <v>324</v>
      </c>
      <c r="AP49" s="86">
        <f t="shared" si="26"/>
        <v>2.6312832234393628</v>
      </c>
      <c r="AQ49" s="86">
        <f t="shared" si="27"/>
        <v>3.3833299454551615</v>
      </c>
      <c r="AR49" s="86">
        <f t="shared" si="28"/>
        <v>6.5461081243003774E-2</v>
      </c>
      <c r="AS49" s="86">
        <f t="shared" si="29"/>
        <v>8.2048309433315994E-2</v>
      </c>
      <c r="AV49" s="13" t="s">
        <v>324</v>
      </c>
      <c r="AW49" s="85">
        <f t="shared" si="46"/>
        <v>2.3061104918267792</v>
      </c>
      <c r="AX49" s="85">
        <f t="shared" si="31"/>
        <v>2.6312832234393628</v>
      </c>
      <c r="AZ49" s="13" t="s">
        <v>324</v>
      </c>
      <c r="BA49" s="85">
        <f t="shared" si="33"/>
        <v>2.9111792560242322</v>
      </c>
      <c r="BB49" s="85">
        <f t="shared" si="34"/>
        <v>3.3833299454551615</v>
      </c>
      <c r="BD49" s="13" t="s">
        <v>324</v>
      </c>
      <c r="BE49" s="85">
        <f t="shared" si="36"/>
        <v>0.11967197246527828</v>
      </c>
      <c r="BF49" s="85">
        <f t="shared" si="37"/>
        <v>6.5461081243003774E-2</v>
      </c>
      <c r="BH49" s="13" t="s">
        <v>324</v>
      </c>
      <c r="BI49" s="85">
        <f t="shared" si="39"/>
        <v>0.15052663013800854</v>
      </c>
      <c r="BJ49" s="85">
        <f t="shared" si="40"/>
        <v>8.2048309433315994E-2</v>
      </c>
      <c r="BU49" s="1" t="str">
        <f t="shared" si="41"/>
        <v>2020-21</v>
      </c>
      <c r="BV49" s="161">
        <f t="shared" si="42"/>
        <v>2838.0511125199437</v>
      </c>
      <c r="BW49" s="161">
        <f t="shared" si="43"/>
        <v>2290.2788065764021</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10491.410216893602</v>
      </c>
      <c r="O50" s="153">
        <f t="shared" si="48"/>
        <v>11323.332055871122</v>
      </c>
      <c r="P50" s="132">
        <f t="shared" si="48"/>
        <v>1.4101266931622367</v>
      </c>
      <c r="Q50" s="132">
        <f t="shared" si="48"/>
        <v>1.4246524871388275</v>
      </c>
      <c r="S50" s="13" t="s">
        <v>333</v>
      </c>
      <c r="T50" s="153">
        <f>+AVERAGE(T45:T49)</f>
        <v>10491.410216893602</v>
      </c>
      <c r="U50" s="153">
        <f t="shared" ref="U50:Y50" si="49">+AVERAGE(U45:U49)</f>
        <v>10474.0605524729</v>
      </c>
      <c r="V50" s="153">
        <f t="shared" si="49"/>
        <v>849.27150339822003</v>
      </c>
      <c r="W50" s="153">
        <f t="shared" si="49"/>
        <v>11323.332055871122</v>
      </c>
      <c r="X50" s="153">
        <f t="shared" si="49"/>
        <v>-831.92183897752034</v>
      </c>
      <c r="Y50" s="153">
        <f t="shared" si="49"/>
        <v>24069.802033625932</v>
      </c>
      <c r="AA50" s="87">
        <f t="shared" ref="AA50:AA53" si="50">+T50-W50</f>
        <v>-831.92183897751966</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2.2958479290658653</v>
      </c>
      <c r="AQ50" s="132">
        <f t="shared" ref="AQ50:AS50" si="52">+AVERAGE(AQ45:AQ49)</f>
        <v>2.7994782726736096</v>
      </c>
      <c r="AR50" s="132">
        <f t="shared" si="52"/>
        <v>7.5418637999521726E-2</v>
      </c>
      <c r="AS50" s="132">
        <f t="shared" si="52"/>
        <v>8.0981518463137725E-2</v>
      </c>
      <c r="AV50" s="13" t="s">
        <v>333</v>
      </c>
      <c r="AW50" s="132">
        <f>+AVERAGE(AW45:AW49)</f>
        <v>1.9385230291101281</v>
      </c>
      <c r="AX50" s="132">
        <f t="shared" ref="AX50" si="53">+AVERAGE(AX45:AX49)</f>
        <v>2.2958479290658653</v>
      </c>
      <c r="AZ50" s="13" t="s">
        <v>333</v>
      </c>
      <c r="BA50" s="132">
        <f>+AVERAGE(BA45:BA49)</f>
        <v>2.4654788698141159</v>
      </c>
      <c r="BB50" s="132">
        <f t="shared" ref="BB50" si="54">+AVERAGE(BB45:BB49)</f>
        <v>2.7994782726736096</v>
      </c>
      <c r="BD50" s="13" t="s">
        <v>333</v>
      </c>
      <c r="BE50" s="132">
        <f>+AVERAGE(BE45:BE49)</f>
        <v>0.12083612224568414</v>
      </c>
      <c r="BF50" s="132">
        <f t="shared" ref="BF50" si="55">+AVERAGE(BF45:BF49)</f>
        <v>7.5418637999521726E-2</v>
      </c>
      <c r="BH50" s="13" t="s">
        <v>333</v>
      </c>
      <c r="BI50" s="132">
        <f>+AVERAGE(BI45:BI49)</f>
        <v>0.13261698226496788</v>
      </c>
      <c r="BJ50" s="132">
        <f t="shared" ref="BJ50" si="56">+AVERAGE(BJ45:BJ49)</f>
        <v>8.0981518463137725E-2</v>
      </c>
      <c r="BU50" s="158" t="s">
        <v>333</v>
      </c>
      <c r="BV50" s="165">
        <f>+AVERAGE(BV45:BV49)</f>
        <v>3286.4833816166329</v>
      </c>
      <c r="BW50" s="165">
        <f t="shared" ref="BW50" si="57">+AVERAGE(BW45:BW49)</f>
        <v>1859.5184466562009</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9836.7901343039703</v>
      </c>
      <c r="O51" s="153">
        <f t="shared" si="59"/>
        <v>10654.588027411981</v>
      </c>
      <c r="P51" s="132">
        <f t="shared" si="59"/>
        <v>1.4682907699555798</v>
      </c>
      <c r="Q51" s="132">
        <f t="shared" si="59"/>
        <v>1.4630276054178291</v>
      </c>
      <c r="S51" s="13" t="s">
        <v>330</v>
      </c>
      <c r="T51" s="153">
        <f t="shared" ref="T51:Y51" si="60">+AVERAGE(T40:T49)</f>
        <v>9836.7901343039703</v>
      </c>
      <c r="U51" s="153">
        <f t="shared" si="60"/>
        <v>9820.6821003348196</v>
      </c>
      <c r="V51" s="153">
        <f t="shared" si="60"/>
        <v>833.90592707715882</v>
      </c>
      <c r="W51" s="153">
        <f t="shared" si="60"/>
        <v>10654.588027411981</v>
      </c>
      <c r="X51" s="153">
        <f t="shared" si="60"/>
        <v>-817.80520282243731</v>
      </c>
      <c r="Y51" s="153">
        <f t="shared" si="60"/>
        <v>22208.772048504099</v>
      </c>
      <c r="AA51" s="87">
        <f t="shared" si="50"/>
        <v>-817.79789310801061</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2.2549178451770731</v>
      </c>
      <c r="AQ51" s="132">
        <f>+AVERAGE(AQ40:AQ49)</f>
        <v>2.7476960937874035</v>
      </c>
      <c r="AR51" s="132">
        <f>+AVERAGE(AR40:AR49)</f>
        <v>7.8696953803910188E-2</v>
      </c>
      <c r="AS51" s="132">
        <f>+AVERAGE(AS40:AS49)</f>
        <v>8.5106248074231755E-2</v>
      </c>
      <c r="AV51" s="13" t="s">
        <v>330</v>
      </c>
      <c r="AW51" s="132">
        <f>+AVERAGE(AW40:AW49)</f>
        <v>1.6491981720125621</v>
      </c>
      <c r="AX51" s="132">
        <f>+AVERAGE(AX40:AX49)</f>
        <v>2.2549178451770731</v>
      </c>
      <c r="AZ51" s="13" t="s">
        <v>330</v>
      </c>
      <c r="BA51" s="132">
        <f>+AVERAGE(BA40:BA49)</f>
        <v>2.0388630896900728</v>
      </c>
      <c r="BB51" s="132">
        <f>+AVERAGE(BB40:BB49)</f>
        <v>2.7476960937874035</v>
      </c>
      <c r="BD51" s="13" t="s">
        <v>330</v>
      </c>
      <c r="BE51" s="132">
        <f>+AVERAGE(BE40:BE49)</f>
        <v>0.11214528069309035</v>
      </c>
      <c r="BF51" s="132">
        <f>+AVERAGE(BF40:BF49)</f>
        <v>7.8696953803910188E-2</v>
      </c>
      <c r="BH51" s="13" t="s">
        <v>330</v>
      </c>
      <c r="BI51" s="132">
        <f>+AVERAGE(BI40:BI49)</f>
        <v>0.12322449286956083</v>
      </c>
      <c r="BJ51" s="132">
        <f>+AVERAGE(BJ40:BJ49)</f>
        <v>8.5106248074231755E-2</v>
      </c>
      <c r="BU51" s="158" t="s">
        <v>330</v>
      </c>
      <c r="BV51" s="165">
        <f>+AVERAGE(BV40:BV49)</f>
        <v>2719.5980905860192</v>
      </c>
      <c r="BW51" s="165">
        <f>+AVERAGE(BW40:BW49)</f>
        <v>1750.003570337926</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8623.1698735099908</v>
      </c>
      <c r="O52" s="153">
        <f t="shared" si="62"/>
        <v>9211.3488078574792</v>
      </c>
      <c r="P52" s="132">
        <f t="shared" si="62"/>
        <v>1.4955912141762195</v>
      </c>
      <c r="Q52" s="132">
        <f t="shared" si="62"/>
        <v>1.4418922274029768</v>
      </c>
      <c r="S52" s="13" t="s">
        <v>331</v>
      </c>
      <c r="T52" s="153">
        <f t="shared" ref="T52:Y52" si="63">+AVERAGE(T30:T49)</f>
        <v>8623.1698735099908</v>
      </c>
      <c r="U52" s="153">
        <f t="shared" si="63"/>
        <v>8416.6085348204015</v>
      </c>
      <c r="V52" s="153">
        <f t="shared" si="63"/>
        <v>794.74027303707874</v>
      </c>
      <c r="W52" s="153">
        <f t="shared" si="63"/>
        <v>9211.3488078574792</v>
      </c>
      <c r="X52" s="153">
        <f t="shared" si="63"/>
        <v>-588.18212059121856</v>
      </c>
      <c r="Y52" s="153">
        <f t="shared" si="63"/>
        <v>17456.971822038351</v>
      </c>
      <c r="AA52" s="87">
        <f t="shared" si="50"/>
        <v>-588.17893434748839</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1.9888612716119352</v>
      </c>
      <c r="AQ52" s="132">
        <f>+AVERAGE(AQ30:AQ49)</f>
        <v>2.3865782242477316</v>
      </c>
      <c r="AR52" s="132">
        <f>+AVERAGE(AR30:AR49)</f>
        <v>8.9656980804956973E-2</v>
      </c>
      <c r="AS52" s="132">
        <f>+AVERAGE(AS30:AS49)</f>
        <v>9.4835652239645921E-2</v>
      </c>
      <c r="AV52" s="13" t="s">
        <v>331</v>
      </c>
      <c r="AW52" s="132">
        <f>+AVERAGE(AW30:AW49)</f>
        <v>1.7674991846174977</v>
      </c>
      <c r="AX52" s="132">
        <f>+AVERAGE(AX30:AX49)</f>
        <v>1.9888612716119352</v>
      </c>
      <c r="AZ52" s="13" t="s">
        <v>331</v>
      </c>
      <c r="BA52" s="132">
        <f>+AVERAGE(BA30:BA49)</f>
        <v>2.4413254946367409</v>
      </c>
      <c r="BB52" s="132">
        <f>+AVERAGE(BB30:BB49)</f>
        <v>2.3865782242477316</v>
      </c>
      <c r="BD52" s="13" t="s">
        <v>331</v>
      </c>
      <c r="BE52" s="132">
        <f>+AVERAGE(BE30:BE49)</f>
        <v>0.13603435082818444</v>
      </c>
      <c r="BF52" s="132">
        <f>+AVERAGE(BF30:BF49)</f>
        <v>8.9656980804956973E-2</v>
      </c>
      <c r="BH52" s="13" t="s">
        <v>331</v>
      </c>
      <c r="BI52" s="132">
        <f>+AVERAGE(BI30:BI49)</f>
        <v>0.14368551747868608</v>
      </c>
      <c r="BJ52" s="132">
        <f>+AVERAGE(BJ30:BJ49)</f>
        <v>9.4835652239645921E-2</v>
      </c>
      <c r="BU52" s="158" t="s">
        <v>331</v>
      </c>
      <c r="BV52" s="165">
        <f>+AVERAGE(BV30:BV49)</f>
        <v>3064.0091135273315</v>
      </c>
      <c r="BW52" s="165">
        <f>+AVERAGE(BW30:BW49)</f>
        <v>1433.0939520534605</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8042.7493157176123</v>
      </c>
      <c r="O53" s="153">
        <f t="shared" si="65"/>
        <v>8550.5543884235503</v>
      </c>
      <c r="P53" s="132">
        <f t="shared" si="65"/>
        <v>1.4528074562402644</v>
      </c>
      <c r="Q53" s="132">
        <f t="shared" si="65"/>
        <v>1.4109379608558024</v>
      </c>
      <c r="S53" s="13" t="s">
        <v>332</v>
      </c>
      <c r="T53" s="153">
        <f t="shared" ref="T53:Y53" si="66">+AVERAGE(T25:T49)</f>
        <v>8042.7493157176123</v>
      </c>
      <c r="U53" s="153">
        <f t="shared" si="66"/>
        <v>7745.3051540097522</v>
      </c>
      <c r="V53" s="153">
        <f t="shared" si="66"/>
        <v>805.24923441379838</v>
      </c>
      <c r="W53" s="153">
        <f t="shared" si="66"/>
        <v>8550.5543884235503</v>
      </c>
      <c r="X53" s="153">
        <f t="shared" si="66"/>
        <v>-507.80762170092146</v>
      </c>
      <c r="Y53" s="153">
        <f t="shared" si="66"/>
        <v>16084.473255372621</v>
      </c>
      <c r="AA53" s="87">
        <f t="shared" si="50"/>
        <v>-507.80507270593807</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1.9613925075832646</v>
      </c>
      <c r="AQ53" s="132">
        <f>+AVERAGE(AQ25:AQ49)</f>
        <v>2.3137666033974154</v>
      </c>
      <c r="AR53" s="132">
        <f>+AVERAGE(AR25:AR49)</f>
        <v>0.10036877879652067</v>
      </c>
      <c r="AS53" s="132">
        <f>+AVERAGE(AS25:AS49)</f>
        <v>0.10544173513620379</v>
      </c>
      <c r="AV53" s="13" t="s">
        <v>332</v>
      </c>
      <c r="AW53" s="132">
        <f>+AVERAGE(AW25:AW49)</f>
        <v>1.8071288093109614</v>
      </c>
      <c r="AX53" s="132">
        <f>+AVERAGE(AX25:AX49)</f>
        <v>1.9613925075832646</v>
      </c>
      <c r="AZ53" s="13" t="s">
        <v>332</v>
      </c>
      <c r="BA53" s="132">
        <f>+AVERAGE(BA25:BA49)</f>
        <v>2.6604437249884332</v>
      </c>
      <c r="BB53" s="132">
        <f>+AVERAGE(BB25:BB49)</f>
        <v>2.3137666033974154</v>
      </c>
      <c r="BD53" s="13" t="s">
        <v>332</v>
      </c>
      <c r="BE53" s="132">
        <f>+AVERAGE(BE25:BE49)</f>
        <v>0.15275953928973265</v>
      </c>
      <c r="BF53" s="132">
        <f>+AVERAGE(BF25:BF49)</f>
        <v>0.10036877879652067</v>
      </c>
      <c r="BH53" s="13" t="s">
        <v>332</v>
      </c>
      <c r="BI53" s="132">
        <f>+AVERAGE(BI25:BI49)</f>
        <v>0.16063751514026767</v>
      </c>
      <c r="BJ53" s="132">
        <f>+AVERAGE(BJ25:BJ49)</f>
        <v>0.10544173513620379</v>
      </c>
      <c r="BU53" s="158" t="s">
        <v>332</v>
      </c>
      <c r="BV53" s="165">
        <f>+AVERAGE(BV25:BV49)</f>
        <v>3101.1927781471918</v>
      </c>
      <c r="BW53" s="165">
        <f>+AVERAGE(BW25:BW49)</f>
        <v>1242.8257533276974</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367</v>
      </c>
      <c r="D58" t="s">
        <v>288</v>
      </c>
      <c r="E58" t="s">
        <v>289</v>
      </c>
      <c r="F58" s="1"/>
      <c r="G58" s="1"/>
      <c r="H58" s="1"/>
      <c r="I58" s="1"/>
      <c r="J58" s="1"/>
      <c r="K58" s="1"/>
    </row>
    <row r="59" spans="1:75" x14ac:dyDescent="0.25">
      <c r="A59">
        <f>+'fiscal parms &amp; pop'!A128</f>
        <v>1990</v>
      </c>
      <c r="B59" s="1">
        <f>+'fiscal parms &amp; pop'!S143</f>
        <v>577368</v>
      </c>
      <c r="C59" s="109">
        <f>+'fiscal parms &amp; pop'!H128</f>
        <v>10295832</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pop'!H129</f>
        <v>10431316</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pop'!H130</f>
        <v>10572205</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pop'!H131</f>
        <v>10690038</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pop'!H132</f>
        <v>10819146</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pop'!H133</f>
        <v>10950119</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pop'!H134</f>
        <v>11082903</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pop'!H135</f>
        <v>11227651</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pop'!H136</f>
        <v>11365901</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pop'!H137</f>
        <v>11504759</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pop'!H138</f>
        <v>11683290</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pop'!H139</f>
        <v>11897370</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pop'!H140</f>
        <v>12093299</v>
      </c>
      <c r="D71" s="1">
        <f>+'fiscal parms &amp; pop'!U155</f>
        <v>30738082</v>
      </c>
      <c r="E71" s="1">
        <f>+'fiscal parms &amp; pop'!V155</f>
        <v>1821410</v>
      </c>
      <c r="F71" s="1"/>
    </row>
    <row r="72" spans="1:24" x14ac:dyDescent="0.25">
      <c r="A72">
        <f>+'fiscal parms &amp; pop'!A141</f>
        <v>2003</v>
      </c>
      <c r="B72" s="1">
        <f>+'fiscal parms &amp; pop'!S156</f>
        <v>518445</v>
      </c>
      <c r="C72" s="109">
        <f>+'fiscal parms &amp; pop'!H141</f>
        <v>12243758</v>
      </c>
      <c r="D72" s="1">
        <f>+'fiscal parms &amp; pop'!U156</f>
        <v>31020328</v>
      </c>
      <c r="E72" s="1">
        <f>+'fiscal parms &amp; pop'!V156</f>
        <v>1824331</v>
      </c>
      <c r="F72" s="1"/>
    </row>
    <row r="73" spans="1:24" x14ac:dyDescent="0.25">
      <c r="A73">
        <f>+'fiscal parms &amp; pop'!A142</f>
        <v>2004</v>
      </c>
      <c r="B73" s="1">
        <f>+'fiscal parms &amp; pop'!S157</f>
        <v>517402</v>
      </c>
      <c r="C73" s="109">
        <f>+'fiscal parms &amp; pop'!H142</f>
        <v>12390068</v>
      </c>
      <c r="D73" s="1">
        <f>+'fiscal parms &amp; pop'!U157</f>
        <v>31315986</v>
      </c>
      <c r="E73" s="1">
        <f>+'fiscal parms &amp; pop'!V157</f>
        <v>1826701</v>
      </c>
      <c r="F73" s="1"/>
      <c r="N73" s="150"/>
      <c r="O73" s="152"/>
      <c r="P73" s="150"/>
      <c r="Q73" s="151" t="str">
        <f>+B18</f>
        <v>NL Rev PC</v>
      </c>
      <c r="R73" s="151" t="str">
        <f>+E18</f>
        <v>NL Expend PC</v>
      </c>
      <c r="S73" s="152" t="s">
        <v>334</v>
      </c>
      <c r="T73" s="151" t="str">
        <f>+N18</f>
        <v>ON Rev PC</v>
      </c>
      <c r="U73" s="151" t="str">
        <f>+O18</f>
        <v>ON Expend PC</v>
      </c>
      <c r="V73" s="152" t="s">
        <v>368</v>
      </c>
      <c r="W73" s="150" t="s">
        <v>369</v>
      </c>
      <c r="X73" s="150" t="s">
        <v>370</v>
      </c>
    </row>
    <row r="74" spans="1:24" x14ac:dyDescent="0.25">
      <c r="A74">
        <f>+'fiscal parms &amp; pop'!A143</f>
        <v>2005</v>
      </c>
      <c r="B74" s="1">
        <f>+'fiscal parms &amp; pop'!S158</f>
        <v>514315</v>
      </c>
      <c r="C74" s="109">
        <f>+'fiscal parms &amp; pop'!H143</f>
        <v>12527990</v>
      </c>
      <c r="D74" s="1">
        <f>+'fiscal parms &amp; pop'!U158</f>
        <v>31622410</v>
      </c>
      <c r="E74" s="1">
        <f>+'fiscal parms &amp; pop'!V158</f>
        <v>1824007</v>
      </c>
      <c r="F74" s="1"/>
      <c r="Q74" s="155">
        <f>+L49</f>
        <v>13654.771184996065</v>
      </c>
      <c r="R74" s="155">
        <f>+M49</f>
        <v>17175.338965683019</v>
      </c>
      <c r="S74" s="156">
        <f>+R74/Q74</f>
        <v>1.2578269333839422</v>
      </c>
      <c r="T74" s="155">
        <f>+N49</f>
        <v>10303.573757972539</v>
      </c>
      <c r="U74" s="155">
        <f>+O49</f>
        <v>12914.403366251721</v>
      </c>
      <c r="V74" s="156">
        <f>+U74/T74</f>
        <v>1.2533906845922285</v>
      </c>
      <c r="W74" s="157">
        <f>+P49</f>
        <v>1.3252461238927404</v>
      </c>
      <c r="X74" s="157">
        <f>+Q49</f>
        <v>1.329936697700344</v>
      </c>
    </row>
    <row r="75" spans="1:24" x14ac:dyDescent="0.25">
      <c r="A75">
        <f>+'fiscal parms &amp; pop'!A144</f>
        <v>2006</v>
      </c>
      <c r="B75" s="1">
        <f>+'fiscal parms &amp; pop'!S159</f>
        <v>510584</v>
      </c>
      <c r="C75" s="109">
        <f>+'fiscal parms &amp; pop'!H144</f>
        <v>12661566</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10491.410216893602</v>
      </c>
      <c r="U75" s="155">
        <f>+O50</f>
        <v>11323.332055871122</v>
      </c>
      <c r="V75" s="156">
        <f>+U75/T75</f>
        <v>1.0792955209813389</v>
      </c>
      <c r="W75" s="157">
        <f>+P50</f>
        <v>1.4101266931622367</v>
      </c>
      <c r="X75" s="157">
        <f>+Q50</f>
        <v>1.4246524871388275</v>
      </c>
    </row>
    <row r="76" spans="1:24" x14ac:dyDescent="0.25">
      <c r="A76">
        <f>+'fiscal parms &amp; pop'!A145</f>
        <v>2007</v>
      </c>
      <c r="B76" s="1">
        <f>+'fiscal parms &amp; pop'!S160</f>
        <v>509039</v>
      </c>
      <c r="C76" s="109">
        <f>+'fiscal parms &amp; pop'!H145</f>
        <v>12764195</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9836.7901343039703</v>
      </c>
      <c r="U76" s="155">
        <f>+O51</f>
        <v>10654.588027411981</v>
      </c>
      <c r="V76" s="156">
        <f t="shared" ref="V76:V78" si="68">+U76/T76</f>
        <v>1.0831366616490163</v>
      </c>
      <c r="W76" s="157">
        <f>+P51</f>
        <v>1.4682907699555798</v>
      </c>
      <c r="X76" s="157">
        <f>+Q51</f>
        <v>1.4630276054178291</v>
      </c>
    </row>
    <row r="77" spans="1:24" x14ac:dyDescent="0.25">
      <c r="A77">
        <f>+'fiscal parms &amp; pop'!A146</f>
        <v>2008</v>
      </c>
      <c r="B77" s="1">
        <f>+'fiscal parms &amp; pop'!S161</f>
        <v>511543</v>
      </c>
      <c r="C77" s="109">
        <f>+'fiscal parms &amp; pop'!H146</f>
        <v>12882625</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8623.1698735099908</v>
      </c>
      <c r="U77" s="155">
        <f>+O52</f>
        <v>9211.3488078574792</v>
      </c>
      <c r="V77" s="156">
        <f t="shared" si="68"/>
        <v>1.0682091322535985</v>
      </c>
      <c r="W77" s="157">
        <f>+P52</f>
        <v>1.4955912141762195</v>
      </c>
      <c r="X77" s="157">
        <f>+Q52</f>
        <v>1.4418922274029768</v>
      </c>
    </row>
    <row r="78" spans="1:24" x14ac:dyDescent="0.25">
      <c r="A78">
        <f>+'fiscal parms &amp; pop'!A147</f>
        <v>2009</v>
      </c>
      <c r="B78" s="1">
        <f>+'fiscal parms &amp; pop'!S162</f>
        <v>516729</v>
      </c>
      <c r="C78" s="109">
        <f>+'fiscal parms &amp; pop'!H147</f>
        <v>12997687</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8042.7493157176123</v>
      </c>
      <c r="U78" s="155">
        <f>+O53</f>
        <v>8550.5543884235503</v>
      </c>
      <c r="V78" s="156">
        <f t="shared" si="68"/>
        <v>1.0631382444947719</v>
      </c>
      <c r="W78" s="157">
        <f>+P53</f>
        <v>1.4528074562402644</v>
      </c>
      <c r="X78" s="157">
        <f>+Q53</f>
        <v>1.4109379608558024</v>
      </c>
    </row>
    <row r="79" spans="1:24" x14ac:dyDescent="0.25">
      <c r="A79">
        <f>+'fiscal parms &amp; pop'!A148</f>
        <v>2010</v>
      </c>
      <c r="B79" s="1">
        <f>+'fiscal parms &amp; pop'!S163</f>
        <v>521972</v>
      </c>
      <c r="C79" s="109">
        <f>+'fiscal parms &amp; pop'!H148</f>
        <v>13135063</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pop'!H149</f>
        <v>13263544</v>
      </c>
      <c r="D80" s="1">
        <f>+'fiscal parms &amp; pop'!U164</f>
        <v>33704644</v>
      </c>
      <c r="E80" s="1">
        <f>+'fiscal parms &amp; pop'!V164</f>
        <v>1844037</v>
      </c>
      <c r="F80" s="1"/>
      <c r="G80" s="1"/>
      <c r="H80" s="1"/>
      <c r="I80" s="1"/>
      <c r="J80" s="1"/>
      <c r="N80" s="1"/>
      <c r="Q80" s="151" t="str">
        <f>+F18</f>
        <v>NL Deficit PC</v>
      </c>
      <c r="R80" s="151" t="str">
        <f>+X18</f>
        <v>ON Deficit PC</v>
      </c>
      <c r="S80" s="151" t="str">
        <f>+D18</f>
        <v>NL Debt Charge PC</v>
      </c>
      <c r="T80" s="151" t="str">
        <f>+V18</f>
        <v>ON Debt Charge PC</v>
      </c>
      <c r="U80" s="150" t="str">
        <f>+G18</f>
        <v>NL Net Debt PC</v>
      </c>
      <c r="V80" s="150" t="str">
        <f>+Y18</f>
        <v>ON Net Debt PC</v>
      </c>
    </row>
    <row r="81" spans="1:22" x14ac:dyDescent="0.25">
      <c r="A81">
        <f>+'fiscal parms &amp; pop'!A150</f>
        <v>2012</v>
      </c>
      <c r="B81" s="1">
        <f>+'fiscal parms &amp; pop'!S165</f>
        <v>526450</v>
      </c>
      <c r="C81" s="109">
        <f>+'fiscal parms &amp; pop'!H150</f>
        <v>13413702</v>
      </c>
      <c r="D81" s="1">
        <f>+'fiscal parms &amp; pop'!U165</f>
        <v>34109736</v>
      </c>
      <c r="E81" s="1">
        <f>+'fiscal parms &amp; pop'!V165</f>
        <v>1846800</v>
      </c>
      <c r="F81" s="1"/>
      <c r="G81" s="1"/>
      <c r="H81" s="1"/>
      <c r="I81" s="1"/>
      <c r="J81" s="1"/>
      <c r="N81" s="150"/>
      <c r="O81" s="152"/>
      <c r="P81" s="150"/>
      <c r="Q81" s="155">
        <f t="shared" ref="Q81" si="69">+F49</f>
        <v>-3520.5677806869526</v>
      </c>
      <c r="R81" s="155">
        <f t="shared" ref="R81" si="70">+X49</f>
        <v>-2610.829608279183</v>
      </c>
      <c r="S81" s="155">
        <f t="shared" ref="S81" si="71">+D49</f>
        <v>2055.4066917830387</v>
      </c>
      <c r="T81" s="155">
        <f t="shared" ref="T81" si="72">+V49</f>
        <v>845.39080796312533</v>
      </c>
      <c r="U81" s="155">
        <f t="shared" ref="U81" si="73">+G49</f>
        <v>31489.41109321341</v>
      </c>
      <c r="V81" s="155">
        <f t="shared" ref="V81" si="74">+Y49</f>
        <v>27111.620770823214</v>
      </c>
    </row>
    <row r="82" spans="1:22" x14ac:dyDescent="0.25">
      <c r="A82">
        <f>+'fiscal parms &amp; pop'!A151</f>
        <v>2013</v>
      </c>
      <c r="B82" s="1">
        <f>+'fiscal parms &amp; pop'!S166</f>
        <v>527399</v>
      </c>
      <c r="C82" s="109">
        <f>+'fiscal parms &amp; pop'!H151</f>
        <v>13555754</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-831.92183897752034</v>
      </c>
      <c r="S82" s="155">
        <f>+D50</f>
        <v>1943.0023231240223</v>
      </c>
      <c r="T82" s="155">
        <f>+V50</f>
        <v>849.27150339822003</v>
      </c>
      <c r="U82" s="155">
        <f>+G50</f>
        <v>28328.155968112191</v>
      </c>
      <c r="V82" s="155">
        <f>+Y50</f>
        <v>24069.802033625932</v>
      </c>
    </row>
    <row r="83" spans="1:22" x14ac:dyDescent="0.25">
      <c r="A83">
        <f>+'fiscal parms &amp; pop'!A152</f>
        <v>2014</v>
      </c>
      <c r="B83" s="1">
        <f>+'fiscal parms &amp; pop'!S167</f>
        <v>528386</v>
      </c>
      <c r="C83" s="109">
        <f>+'fiscal parms &amp; pop'!H152</f>
        <v>13680425</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-817.80520282243731</v>
      </c>
      <c r="S83" s="155">
        <f t="shared" ref="S83:S85" si="77">+D51</f>
        <v>1747.4461804924292</v>
      </c>
      <c r="T83" s="155">
        <f t="shared" ref="T83:T85" si="78">+V51</f>
        <v>833.90592707715882</v>
      </c>
      <c r="U83" s="155">
        <f t="shared" ref="U83:U85" si="79">+G51</f>
        <v>23284.422240982134</v>
      </c>
      <c r="V83" s="155">
        <f t="shared" ref="V83:V85" si="80">+Y51</f>
        <v>22208.772048504099</v>
      </c>
    </row>
    <row r="84" spans="1:22" x14ac:dyDescent="0.25">
      <c r="A84">
        <f>+'fiscal parms &amp; pop'!A153</f>
        <v>2015</v>
      </c>
      <c r="B84" s="1">
        <f>+'fiscal parms &amp; pop'!S168</f>
        <v>528815</v>
      </c>
      <c r="C84" s="109">
        <f>+'fiscal parms &amp; pop'!H153</f>
        <v>13789597</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-588.18212059121856</v>
      </c>
      <c r="S84" s="155">
        <f t="shared" si="77"/>
        <v>1724.7635058988867</v>
      </c>
      <c r="T84" s="155">
        <f t="shared" si="78"/>
        <v>794.74027303707874</v>
      </c>
      <c r="U84" s="155">
        <f t="shared" si="79"/>
        <v>21409.571125302573</v>
      </c>
      <c r="V84" s="155">
        <f t="shared" si="80"/>
        <v>17456.971822038351</v>
      </c>
    </row>
    <row r="85" spans="1:22" x14ac:dyDescent="0.25">
      <c r="A85">
        <f>+'fiscal parms &amp; pop'!A154</f>
        <v>2016</v>
      </c>
      <c r="B85" s="1">
        <f>+'fiscal parms &amp; pop'!S169</f>
        <v>530305</v>
      </c>
      <c r="C85" s="109">
        <f>+'fiscal parms &amp; pop'!H154</f>
        <v>13976320</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-507.80762170092146</v>
      </c>
      <c r="S85" s="155">
        <f t="shared" si="77"/>
        <v>1714.1322980351456</v>
      </c>
      <c r="T85" s="155">
        <f t="shared" si="78"/>
        <v>805.24923441379838</v>
      </c>
      <c r="U85" s="155">
        <f t="shared" si="79"/>
        <v>20003.660885388967</v>
      </c>
      <c r="V85" s="155">
        <f t="shared" si="80"/>
        <v>16084.473255372621</v>
      </c>
    </row>
    <row r="86" spans="1:22" x14ac:dyDescent="0.25">
      <c r="A86">
        <f>+'fiscal parms &amp; pop'!A155</f>
        <v>2017</v>
      </c>
      <c r="B86" s="1">
        <f>+'fiscal parms &amp; pop'!S170</f>
        <v>528817</v>
      </c>
      <c r="C86" s="109">
        <f>+'fiscal parms &amp; pop'!H155</f>
        <v>14193384</v>
      </c>
      <c r="D86" s="1">
        <f>+'fiscal parms &amp; pop'!U170</f>
        <v>36058291</v>
      </c>
      <c r="E86" s="1">
        <f>+'fiscal parms &amp; pop'!V170</f>
        <v>1865545</v>
      </c>
      <c r="F86" s="1"/>
    </row>
    <row r="87" spans="1:22" x14ac:dyDescent="0.25">
      <c r="A87">
        <f>+'fiscal parms &amp; pop'!A156</f>
        <v>2018</v>
      </c>
      <c r="B87" s="1">
        <f>+'fiscal parms &amp; pop'!S171</f>
        <v>525560</v>
      </c>
      <c r="C87" s="109">
        <f>+'fiscal parms &amp; pop'!H156</f>
        <v>14308697</v>
      </c>
      <c r="D87" s="1">
        <f>+'fiscal parms &amp; pop'!U171</f>
        <v>36415881</v>
      </c>
      <c r="E87" s="1">
        <f>+'fiscal parms &amp; pop'!V171</f>
        <v>1882103</v>
      </c>
    </row>
    <row r="88" spans="1:22" x14ac:dyDescent="0.25">
      <c r="A88">
        <f>+'fiscal parms &amp; pop'!A157</f>
        <v>2019</v>
      </c>
      <c r="B88" s="1">
        <f>+'fiscal parms &amp; pop'!S172</f>
        <v>523476</v>
      </c>
      <c r="C88" s="109">
        <f>+'fiscal parms &amp; pop'!H157</f>
        <v>14544718</v>
      </c>
      <c r="D88" s="1">
        <f>+'fiscal parms &amp; pop'!U172</f>
        <v>36944789</v>
      </c>
      <c r="E88" s="1">
        <f>+'fiscal parms &amp; pop'!V172</f>
        <v>1903877</v>
      </c>
    </row>
    <row r="89" spans="1:22" x14ac:dyDescent="0.25">
      <c r="A89">
        <f>+'fiscal parms &amp; pop'!A158</f>
        <v>2020</v>
      </c>
      <c r="B89" s="1">
        <f>+'fiscal parms &amp; pop'!S173</f>
        <v>522103</v>
      </c>
      <c r="C89" s="109">
        <f>+'fiscal parms &amp; pop'!H158</f>
        <v>14734014</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379</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pop'!AA51</f>
        <v>43239.919000000002</v>
      </c>
      <c r="U123" s="14">
        <f>'fiscal parms &amp; pop'!AB51</f>
        <v>5762</v>
      </c>
      <c r="V123" s="14">
        <f>+T123+U123</f>
        <v>49001.919000000002</v>
      </c>
      <c r="W123" s="14">
        <f>'fiscal parms &amp; pop'!AD51</f>
        <v>48255</v>
      </c>
      <c r="X123" s="14">
        <f>'fiscal parms &amp; pop'!AE51</f>
        <v>3776</v>
      </c>
      <c r="Y123" s="14">
        <f>'fiscal parms &amp; pop'!AF51</f>
        <v>52031</v>
      </c>
      <c r="Z123" s="14">
        <f>'fiscal parms &amp; pop'!AG51</f>
        <v>-3029</v>
      </c>
      <c r="AA123" s="14">
        <f>+'fiscal parms &amp; pop'!AH51</f>
        <v>38438</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pop'!AA52</f>
        <v>41202.667999999998</v>
      </c>
      <c r="U124" s="14">
        <f>'fiscal parms &amp; pop'!AB52</f>
        <v>6324</v>
      </c>
      <c r="V124" s="14">
        <f t="shared" ref="V124:V153" si="81">+T124+U124</f>
        <v>47526.667999999998</v>
      </c>
      <c r="W124" s="14">
        <f>'fiscal parms &amp; pop'!AD52</f>
        <v>54261</v>
      </c>
      <c r="X124" s="14">
        <f>'fiscal parms &amp; pop'!AE52</f>
        <v>4196</v>
      </c>
      <c r="Y124" s="14">
        <f>'fiscal parms &amp; pop'!AF52</f>
        <v>58457</v>
      </c>
      <c r="Z124" s="14">
        <f>'fiscal parms &amp; pop'!AG52</f>
        <v>-10930</v>
      </c>
      <c r="AA124" s="14">
        <f>+'fiscal parms &amp; pop'!AH52</f>
        <v>49368</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pop'!AA53</f>
        <v>41567.676323</v>
      </c>
      <c r="U125" s="14">
        <f>'fiscal parms &amp; pop'!AB53</f>
        <v>7554</v>
      </c>
      <c r="V125" s="14">
        <f t="shared" si="81"/>
        <v>49121.676323</v>
      </c>
      <c r="W125" s="14">
        <f>'fiscal parms &amp; pop'!AD53</f>
        <v>56257</v>
      </c>
      <c r="X125" s="14">
        <f>'fiscal parms &amp; pop'!AE53</f>
        <v>5293</v>
      </c>
      <c r="Y125" s="14">
        <f>'fiscal parms &amp; pop'!AF53</f>
        <v>61550</v>
      </c>
      <c r="Z125" s="14">
        <f>'fiscal parms &amp; pop'!AG53</f>
        <v>-12428</v>
      </c>
      <c r="AA125" s="14">
        <f>+'fiscal parms &amp; pop'!AH53</f>
        <v>61796</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pop'!AA54</f>
        <v>44339</v>
      </c>
      <c r="U126" s="14">
        <f>'fiscal parms &amp; pop'!AB54</f>
        <v>7071</v>
      </c>
      <c r="V126" s="14">
        <f t="shared" si="81"/>
        <v>51410</v>
      </c>
      <c r="W126" s="14">
        <f>'fiscal parms &amp; pop'!AD54</f>
        <v>55483</v>
      </c>
      <c r="X126" s="14">
        <f>'fiscal parms &amp; pop'!AE54</f>
        <v>7129</v>
      </c>
      <c r="Y126" s="14">
        <f>'fiscal parms &amp; pop'!AF54</f>
        <v>62612</v>
      </c>
      <c r="Z126" s="14">
        <f>'fiscal parms &amp; pop'!AG54</f>
        <v>-11202</v>
      </c>
      <c r="AA126" s="14">
        <f>+'fiscal parms &amp; pop'!AH54</f>
        <v>80599</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pop'!AA55</f>
        <v>46355</v>
      </c>
      <c r="U127" s="14">
        <f>'fiscal parms &amp; pop'!AB55</f>
        <v>7607</v>
      </c>
      <c r="V127" s="14">
        <f t="shared" si="81"/>
        <v>53962</v>
      </c>
      <c r="W127" s="14">
        <f>'fiscal parms &amp; pop'!AD55</f>
        <v>56259</v>
      </c>
      <c r="X127" s="14">
        <f>'fiscal parms &amp; pop'!AE55</f>
        <v>7832</v>
      </c>
      <c r="Y127" s="14">
        <f>'fiscal parms &amp; pop'!AF55</f>
        <v>64091</v>
      </c>
      <c r="Z127" s="14">
        <f>'fiscal parms &amp; pop'!AG55</f>
        <v>-10129</v>
      </c>
      <c r="AA127" s="14">
        <f>+'fiscal parms &amp; pop'!AH55</f>
        <v>90728</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pop'!AA56</f>
        <v>50017</v>
      </c>
      <c r="U128" s="14">
        <f>'fiscal parms &amp; pop'!AB56</f>
        <v>7881</v>
      </c>
      <c r="V128" s="14">
        <f t="shared" si="81"/>
        <v>57898</v>
      </c>
      <c r="W128" s="14">
        <f>'fiscal parms &amp; pop'!AD56</f>
        <v>58223</v>
      </c>
      <c r="X128" s="14">
        <f>'fiscal parms &amp; pop'!AE56</f>
        <v>8475</v>
      </c>
      <c r="Y128" s="14">
        <f>'fiscal parms &amp; pop'!AF56</f>
        <v>66698</v>
      </c>
      <c r="Z128" s="14">
        <f>'fiscal parms &amp; pop'!AG56</f>
        <v>-8800</v>
      </c>
      <c r="AA128" s="14">
        <f>+'fiscal parms &amp; pop'!AH56</f>
        <v>101864</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pop'!AA57</f>
        <v>52282</v>
      </c>
      <c r="U129" s="14">
        <f>'fiscal parms &amp; pop'!AB57</f>
        <v>5778</v>
      </c>
      <c r="V129" s="14">
        <f t="shared" si="81"/>
        <v>58060</v>
      </c>
      <c r="W129" s="14">
        <f>'fiscal parms &amp; pop'!AD57</f>
        <v>56358</v>
      </c>
      <c r="X129" s="14">
        <f>'fiscal parms &amp; pop'!AE57</f>
        <v>8607</v>
      </c>
      <c r="Y129" s="14">
        <f>'fiscal parms &amp; pop'!AF57</f>
        <v>64965</v>
      </c>
      <c r="Z129" s="14">
        <f>'fiscal parms &amp; pop'!AG57</f>
        <v>-6905</v>
      </c>
      <c r="AA129" s="14">
        <f>+'fiscal parms &amp; pop'!AH57</f>
        <v>108769</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pop'!AA58</f>
        <v>56264</v>
      </c>
      <c r="U130" s="14">
        <f>'fiscal parms &amp; pop'!AB58</f>
        <v>5098</v>
      </c>
      <c r="V130" s="14">
        <f t="shared" si="81"/>
        <v>61362</v>
      </c>
      <c r="W130" s="14">
        <f>'fiscal parms &amp; pop'!AD58</f>
        <v>56599</v>
      </c>
      <c r="X130" s="14">
        <f>'fiscal parms &amp; pop'!AE58</f>
        <v>8729</v>
      </c>
      <c r="Y130" s="14">
        <f>'fiscal parms &amp; pop'!AF58</f>
        <v>65328</v>
      </c>
      <c r="Z130" s="14">
        <f>'fiscal parms &amp; pop'!AG58</f>
        <v>-3966</v>
      </c>
      <c r="AA130" s="14">
        <f>+'fiscal parms &amp; pop'!AH58</f>
        <v>112735</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pop'!AA59</f>
        <v>58529</v>
      </c>
      <c r="U131" s="14">
        <f>'fiscal parms &amp; pop'!AB59</f>
        <v>4515</v>
      </c>
      <c r="V131" s="14">
        <f t="shared" si="81"/>
        <v>63044</v>
      </c>
      <c r="W131" s="14">
        <f>'fiscal parms &amp; pop'!AD59</f>
        <v>56030</v>
      </c>
      <c r="X131" s="14">
        <f>'fiscal parms &amp; pop'!AE59</f>
        <v>9016</v>
      </c>
      <c r="Y131" s="14">
        <f>'fiscal parms &amp; pop'!AF59</f>
        <v>65046</v>
      </c>
      <c r="Z131" s="14">
        <f>'fiscal parms &amp; pop'!AG59</f>
        <v>-2002</v>
      </c>
      <c r="AA131" s="14">
        <f>+'fiscal parms &amp; pop'!AH59</f>
        <v>114737</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pop'!AA60</f>
        <v>65098</v>
      </c>
      <c r="U132" s="14">
        <f>'fiscal parms &amp; pop'!AB60</f>
        <v>5885</v>
      </c>
      <c r="V132" s="14">
        <f t="shared" si="81"/>
        <v>70983</v>
      </c>
      <c r="W132" s="14">
        <f>'fiscal parms &amp; pop'!AD60</f>
        <v>59288</v>
      </c>
      <c r="X132" s="14">
        <f>'fiscal parms &amp; pop'!AE60</f>
        <v>11027</v>
      </c>
      <c r="Y132" s="14">
        <f>'fiscal parms &amp; pop'!AF60</f>
        <v>70315</v>
      </c>
      <c r="Z132" s="14">
        <f>'fiscal parms &amp; pop'!AG60</f>
        <v>668</v>
      </c>
      <c r="AA132" s="14">
        <f>+'fiscal parms &amp; pop'!AH60</f>
        <v>134398</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pop'!AA61</f>
        <v>66129</v>
      </c>
      <c r="U133" s="14">
        <f>'fiscal parms &amp; pop'!AB61</f>
        <v>6129</v>
      </c>
      <c r="V133" s="14">
        <f t="shared" si="81"/>
        <v>72258</v>
      </c>
      <c r="W133" s="14">
        <f>'fiscal parms &amp; pop'!AD61</f>
        <v>59483</v>
      </c>
      <c r="X133" s="14">
        <f>'fiscal parms &amp; pop'!AE61</f>
        <v>10873</v>
      </c>
      <c r="Y133" s="14">
        <f>'fiscal parms &amp; pop'!AF61</f>
        <v>70356</v>
      </c>
      <c r="Z133" s="14">
        <f>'fiscal parms &amp; pop'!AG61</f>
        <v>1902</v>
      </c>
      <c r="AA133" s="14">
        <f>+'fiscal parms &amp; pop'!AH61</f>
        <v>132496</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pop'!AA62</f>
        <v>64796</v>
      </c>
      <c r="U134" s="14">
        <f>'fiscal parms &amp; pop'!AB62</f>
        <v>7754</v>
      </c>
      <c r="V134" s="14">
        <f t="shared" si="81"/>
        <v>72550</v>
      </c>
      <c r="W134" s="14">
        <f>'fiscal parms &amp; pop'!AD62</f>
        <v>62392.111505360001</v>
      </c>
      <c r="X134" s="14">
        <f>'fiscal parms &amp; pop'!AE62</f>
        <v>10337</v>
      </c>
      <c r="Y134" s="14">
        <f>'fiscal parms &amp; pop'!AF62</f>
        <v>72729.111505359993</v>
      </c>
      <c r="Z134" s="14">
        <f>'fiscal parms &amp; pop'!AG62</f>
        <v>-179</v>
      </c>
      <c r="AA134" s="14">
        <f>+'fiscal parms &amp; pop'!AH62</f>
        <v>132675</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pop'!AA63</f>
        <v>66044</v>
      </c>
      <c r="U135" s="14">
        <f>'fiscal parms &amp; pop'!AB63</f>
        <v>8894</v>
      </c>
      <c r="V135" s="14">
        <f t="shared" si="81"/>
        <v>74938</v>
      </c>
      <c r="W135" s="14">
        <f>'fiscal parms &amp; pop'!AD63</f>
        <v>64632</v>
      </c>
      <c r="X135" s="14">
        <f>'fiscal parms &amp; pop'!AE63</f>
        <v>9694</v>
      </c>
      <c r="Y135" s="14">
        <f>'fiscal parms &amp; pop'!AF63</f>
        <v>74326</v>
      </c>
      <c r="Z135" s="14">
        <f>'fiscal parms &amp; pop'!AG63</f>
        <v>612</v>
      </c>
      <c r="AA135" s="14">
        <f>+'fiscal parms &amp; pop'!AH63</f>
        <v>132706</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pop'!AA64</f>
        <v>64655</v>
      </c>
      <c r="U136" s="14">
        <f>'fiscal parms &amp; pop'!AB64</f>
        <v>9894</v>
      </c>
      <c r="V136" s="14">
        <f t="shared" si="81"/>
        <v>74549</v>
      </c>
      <c r="W136" s="14">
        <f>'fiscal parms &amp; pop'!AD64</f>
        <v>71908</v>
      </c>
      <c r="X136" s="14">
        <f>'fiscal parms &amp; pop'!AE64</f>
        <v>9604</v>
      </c>
      <c r="Y136" s="14">
        <f>'fiscal parms &amp; pop'!AF64</f>
        <v>81512</v>
      </c>
      <c r="Z136" s="14">
        <f>'fiscal parms &amp; pop'!AG64</f>
        <v>-6963</v>
      </c>
      <c r="AA136" s="14">
        <f>+'fiscal parms &amp; pop'!AH64</f>
        <v>140355</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pop'!AA65</f>
        <v>72311</v>
      </c>
      <c r="U137" s="14">
        <f>'fiscal parms &amp; pop'!AB65</f>
        <v>11881</v>
      </c>
      <c r="V137" s="14">
        <f t="shared" si="81"/>
        <v>84192</v>
      </c>
      <c r="W137" s="14">
        <f>'fiscal parms &amp; pop'!AD65</f>
        <v>76854</v>
      </c>
      <c r="X137" s="14">
        <f>'fiscal parms &amp; pop'!AE65</f>
        <v>9368</v>
      </c>
      <c r="Y137" s="14">
        <f>'fiscal parms &amp; pop'!AF65</f>
        <v>86222</v>
      </c>
      <c r="Z137" s="14">
        <f>'fiscal parms &amp; pop'!AG65</f>
        <v>-2030</v>
      </c>
      <c r="AA137" s="14">
        <f>+'fiscal parms &amp; pop'!AH65</f>
        <v>142935</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pop'!AA66</f>
        <v>82595</v>
      </c>
      <c r="U138" s="14">
        <f>'fiscal parms &amp; pop'!AB66</f>
        <v>13252</v>
      </c>
      <c r="V138" s="14">
        <f t="shared" si="81"/>
        <v>95847</v>
      </c>
      <c r="W138" s="14">
        <f>'fiscal parms &amp; pop'!AD66</f>
        <v>86642</v>
      </c>
      <c r="X138" s="14">
        <f>'fiscal parms &amp; pop'!AE66</f>
        <v>9309</v>
      </c>
      <c r="Y138" s="14">
        <f>'fiscal parms &amp; pop'!AF66</f>
        <v>95951</v>
      </c>
      <c r="Z138" s="14">
        <f>'fiscal parms &amp; pop'!AG66</f>
        <v>-104</v>
      </c>
      <c r="AA138" s="14">
        <f>+'fiscal parms &amp; pop'!AH66</f>
        <v>155118</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pop'!AA67</f>
        <v>88524</v>
      </c>
      <c r="U139" s="14">
        <f>'fiscal parms &amp; pop'!AB67</f>
        <v>14036</v>
      </c>
      <c r="V139" s="14">
        <f t="shared" si="81"/>
        <v>102560</v>
      </c>
      <c r="W139" s="14">
        <f>'fiscal parms &amp; pop'!AD67</f>
        <v>91630</v>
      </c>
      <c r="X139" s="14">
        <f>'fiscal parms &amp; pop'!AE67</f>
        <v>9135</v>
      </c>
      <c r="Y139" s="14">
        <f>'fiscal parms &amp; pop'!AF67</f>
        <v>100765</v>
      </c>
      <c r="Z139" s="14">
        <f>'fiscal parms &amp; pop'!AG67</f>
        <v>1795</v>
      </c>
      <c r="AA139" s="14">
        <f>+'fiscal parms &amp; pop'!AH67</f>
        <v>156632</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pop'!AA68</f>
        <v>92976</v>
      </c>
      <c r="U140" s="14">
        <f>'fiscal parms &amp; pop'!AB68</f>
        <v>16802</v>
      </c>
      <c r="V140" s="14">
        <f t="shared" si="81"/>
        <v>109778</v>
      </c>
      <c r="W140" s="14">
        <f>'fiscal parms &amp; pop'!AD68</f>
        <v>100496</v>
      </c>
      <c r="X140" s="14">
        <f>'fiscal parms &amp; pop'!AE68</f>
        <v>9220</v>
      </c>
      <c r="Y140" s="14">
        <f>'fiscal parms &amp; pop'!AF68</f>
        <v>109716</v>
      </c>
      <c r="Z140" s="14">
        <f>'fiscal parms &amp; pop'!AG68</f>
        <v>62</v>
      </c>
      <c r="AA140" s="14">
        <f>+'fiscal parms &amp; pop'!AH68</f>
        <v>160044</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pop'!AA69</f>
        <v>86659</v>
      </c>
      <c r="U141" s="14">
        <f>'fiscal parms &amp; pop'!AB69</f>
        <v>16757</v>
      </c>
      <c r="V141" s="14">
        <f t="shared" si="81"/>
        <v>103416</v>
      </c>
      <c r="W141" s="14">
        <f>'fiscal parms &amp; pop'!AD69</f>
        <v>97448</v>
      </c>
      <c r="X141" s="14">
        <f>'fiscal parms &amp; pop'!AE69</f>
        <v>8949</v>
      </c>
      <c r="Y141" s="14">
        <f>'fiscal parms &amp; pop'!AF69</f>
        <v>106397</v>
      </c>
      <c r="Z141" s="14">
        <f>'fiscal parms &amp; pop'!AG69</f>
        <v>-2981</v>
      </c>
      <c r="AA141" s="14">
        <f>+'fiscal parms &amp; pop'!AH69</f>
        <v>169585</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pop'!AA70</f>
        <v>83681</v>
      </c>
      <c r="U142" s="14">
        <f>'fiscal parms &amp; pop'!AB70</f>
        <v>18872</v>
      </c>
      <c r="V142" s="14">
        <f t="shared" si="81"/>
        <v>102553</v>
      </c>
      <c r="W142" s="14">
        <f>'fiscal parms &amp; pop'!AD70</f>
        <v>112696</v>
      </c>
      <c r="X142" s="14">
        <f>'fiscal parms &amp; pop'!AE70</f>
        <v>9119</v>
      </c>
      <c r="Y142" s="14">
        <f>'fiscal parms &amp; pop'!AF70</f>
        <v>121815</v>
      </c>
      <c r="Z142" s="14">
        <f>'fiscal parms &amp; pop'!AG70</f>
        <v>-19262</v>
      </c>
      <c r="AA142" s="14">
        <f>+'fiscal parms &amp; pop'!AH70</f>
        <v>193589</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pop'!AA71</f>
        <v>90315</v>
      </c>
      <c r="U143" s="14">
        <f>'fiscal parms &amp; pop'!AB71</f>
        <v>23279</v>
      </c>
      <c r="V143" s="14">
        <f t="shared" si="81"/>
        <v>113594</v>
      </c>
      <c r="W143" s="14">
        <f>'fiscal parms &amp; pop'!AD71</f>
        <v>120843.00000000001</v>
      </c>
      <c r="X143" s="14">
        <f>'fiscal parms &amp; pop'!AE71</f>
        <v>10005</v>
      </c>
      <c r="Y143" s="14">
        <f>'fiscal parms &amp; pop'!AF71</f>
        <v>130848.00000000001</v>
      </c>
      <c r="Z143" s="14">
        <f>'fiscal parms &amp; pop'!AG71</f>
        <v>-17254</v>
      </c>
      <c r="AA143" s="14">
        <f>+'fiscal parms &amp; pop'!AH71</f>
        <v>217754</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pop'!AA72</f>
        <v>94939</v>
      </c>
      <c r="U144" s="14">
        <f>'fiscal parms &amp; pop'!AB72</f>
        <v>21462</v>
      </c>
      <c r="V144" s="14">
        <f t="shared" si="81"/>
        <v>116401</v>
      </c>
      <c r="W144" s="14">
        <f>'fiscal parms &amp; pop'!AD72</f>
        <v>121222</v>
      </c>
      <c r="X144" s="14">
        <f>'fiscal parms &amp; pop'!AE72</f>
        <v>10587</v>
      </c>
      <c r="Y144" s="14">
        <f>'fiscal parms &amp; pop'!AF72</f>
        <v>131809</v>
      </c>
      <c r="Z144" s="14">
        <f>'fiscal parms &amp; pop'!AG72</f>
        <v>-15408</v>
      </c>
      <c r="AA144" s="14">
        <f>+'fiscal parms &amp; pop'!AH72</f>
        <v>241912</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pop'!AA73</f>
        <v>98347</v>
      </c>
      <c r="U145" s="14">
        <f>'fiscal parms &amp; pop'!AB73</f>
        <v>21972</v>
      </c>
      <c r="V145" s="14">
        <f t="shared" si="81"/>
        <v>120319</v>
      </c>
      <c r="W145" s="14">
        <f>'fiscal parms &amp; pop'!AD73</f>
        <v>120103</v>
      </c>
      <c r="X145" s="14">
        <f>'fiscal parms &amp; pop'!AE73</f>
        <v>10878</v>
      </c>
      <c r="Y145" s="14">
        <f>'fiscal parms &amp; pop'!AF73</f>
        <v>130981</v>
      </c>
      <c r="Z145" s="14">
        <f>'fiscal parms &amp; pop'!AG73</f>
        <v>-10662</v>
      </c>
      <c r="AA145" s="14">
        <f>+'fiscal parms &amp; pop'!AH73</f>
        <v>259947</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pop'!AA74</f>
        <v>100376</v>
      </c>
      <c r="U146" s="14">
        <f>'fiscal parms &amp; pop'!AB74</f>
        <v>22579</v>
      </c>
      <c r="V146" s="14">
        <f t="shared" si="81"/>
        <v>122955</v>
      </c>
      <c r="W146" s="14">
        <f>'fiscal parms &amp; pop'!AD74</f>
        <v>123330</v>
      </c>
      <c r="X146" s="14">
        <f>'fiscal parms &amp; pop'!AE74</f>
        <v>11155</v>
      </c>
      <c r="Y146" s="14">
        <f>'fiscal parms &amp; pop'!AF74</f>
        <v>134485</v>
      </c>
      <c r="Z146" s="14">
        <f>'fiscal parms &amp; pop'!AG74</f>
        <v>-11530</v>
      </c>
      <c r="AA146" s="14">
        <f>+'fiscal parms &amp; pop'!AH74</f>
        <v>276169</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pop'!AA75</f>
        <v>104230</v>
      </c>
      <c r="U147" s="14">
        <f>'fiscal parms &amp; pop'!AB75</f>
        <v>21923</v>
      </c>
      <c r="V147" s="14">
        <f t="shared" si="81"/>
        <v>126153</v>
      </c>
      <c r="W147" s="14">
        <f>'fiscal parms &amp; pop'!AD75</f>
        <v>126199</v>
      </c>
      <c r="X147" s="14">
        <f>'fiscal parms &amp; pop'!AE75</f>
        <v>11221</v>
      </c>
      <c r="Y147" s="14">
        <f>'fiscal parms &amp; pop'!AF75</f>
        <v>137420</v>
      </c>
      <c r="Z147" s="14">
        <f>'fiscal parms &amp; pop'!AG75</f>
        <v>-11268</v>
      </c>
      <c r="AA147" s="14">
        <f>+'fiscal parms &amp; pop'!AH75</f>
        <v>294557</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pop'!AA76</f>
        <v>113007</v>
      </c>
      <c r="U148" s="14">
        <f>'fiscal parms &amp; pop'!AB76</f>
        <v>23141</v>
      </c>
      <c r="V148" s="14">
        <f t="shared" si="81"/>
        <v>136148</v>
      </c>
      <c r="W148" s="14">
        <f>'fiscal parms &amp; pop'!AD76</f>
        <v>129905</v>
      </c>
      <c r="X148" s="14">
        <f>'fiscal parms &amp; pop'!AE76</f>
        <v>11589</v>
      </c>
      <c r="Y148" s="14">
        <f>'fiscal parms &amp; pop'!AF76</f>
        <v>141494</v>
      </c>
      <c r="Z148" s="14">
        <f>'fiscal parms &amp; pop'!AG76</f>
        <v>-5346</v>
      </c>
      <c r="AA148" s="14">
        <f>+'fiscal parms &amp; pop'!AH76</f>
        <v>306357</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pop'!AA77</f>
        <v>116190</v>
      </c>
      <c r="U149" s="14">
        <f>'fiscal parms &amp; pop'!AB77</f>
        <v>24544</v>
      </c>
      <c r="V149" s="14">
        <f t="shared" si="81"/>
        <v>140734</v>
      </c>
      <c r="W149" s="14">
        <f>'fiscal parms &amp; pop'!AD77</f>
        <v>131460</v>
      </c>
      <c r="X149" s="14">
        <f>'fiscal parms &amp; pop'!AE77</f>
        <v>11709</v>
      </c>
      <c r="Y149" s="14">
        <f>'fiscal parms &amp; pop'!AF77</f>
        <v>143169</v>
      </c>
      <c r="Z149" s="14">
        <f>'fiscal parms &amp; pop'!AG77</f>
        <v>-2435</v>
      </c>
      <c r="AA149" s="14">
        <f>+'fiscal parms &amp; pop'!AH77</f>
        <v>314077</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pop'!AA78</f>
        <v>125734</v>
      </c>
      <c r="U150" s="14">
        <f>'fiscal parms &amp; pop'!AB78</f>
        <v>24860</v>
      </c>
      <c r="V150" s="14">
        <f t="shared" si="81"/>
        <v>150594</v>
      </c>
      <c r="W150" s="14">
        <f>'fiscal parms &amp; pop'!AD78</f>
        <v>142363</v>
      </c>
      <c r="X150" s="14">
        <f>'fiscal parms &amp; pop'!AE78</f>
        <v>11903</v>
      </c>
      <c r="Y150" s="14">
        <f>'fiscal parms &amp; pop'!AF78</f>
        <v>154266</v>
      </c>
      <c r="Z150" s="14">
        <f>'fiscal parms &amp; pop'!AG78</f>
        <v>-3672</v>
      </c>
      <c r="AA150" s="14">
        <f>+'fiscal parms &amp; pop'!AH78</f>
        <v>323834</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pop'!AA79</f>
        <v>128610</v>
      </c>
      <c r="U151" s="14">
        <f>'fiscal parms &amp; pop'!AB79</f>
        <v>25090</v>
      </c>
      <c r="V151" s="14">
        <f t="shared" si="81"/>
        <v>153700</v>
      </c>
      <c r="W151" s="14">
        <f>'fiscal parms &amp; pop'!AD79</f>
        <v>148751</v>
      </c>
      <c r="X151" s="14">
        <f>'fiscal parms &amp; pop'!AE79</f>
        <v>12384</v>
      </c>
      <c r="Y151" s="14">
        <f>'fiscal parms &amp; pop'!AF79</f>
        <v>161135</v>
      </c>
      <c r="Z151" s="14">
        <f>'fiscal parms &amp; pop'!AG79</f>
        <v>-7435</v>
      </c>
      <c r="AA151" s="14">
        <f>+'fiscal parms &amp; pop'!AH79</f>
        <v>338496</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pop'!AA80</f>
        <v>130698</v>
      </c>
      <c r="U152" s="14">
        <f>'fiscal parms &amp; pop'!AB80</f>
        <v>25398</v>
      </c>
      <c r="V152" s="14">
        <f t="shared" si="81"/>
        <v>156096</v>
      </c>
      <c r="W152" s="14">
        <f>'fiscal parms &amp; pop'!AD80</f>
        <v>152273</v>
      </c>
      <c r="X152" s="14">
        <f>'fiscal parms &amp; pop'!AE80</f>
        <v>12495</v>
      </c>
      <c r="Y152" s="14">
        <f>'fiscal parms &amp; pop'!AF80</f>
        <v>164768</v>
      </c>
      <c r="Z152" s="14">
        <f>'fiscal parms &amp; pop'!AG80</f>
        <v>-8672</v>
      </c>
      <c r="AA152" s="14">
        <f>+'fiscal parms &amp; pop'!AH80</f>
        <v>353332</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pop'!AA81</f>
        <v>118068</v>
      </c>
      <c r="U153" s="14">
        <f>'fiscal parms &amp; pop'!AB81</f>
        <v>33745</v>
      </c>
      <c r="V153" s="14">
        <f t="shared" si="81"/>
        <v>151813</v>
      </c>
      <c r="W153" s="14">
        <f>'fiscal parms &amp; pop'!AD81</f>
        <v>177825</v>
      </c>
      <c r="X153" s="14">
        <f>'fiscal parms &amp; pop'!AE81</f>
        <v>12456</v>
      </c>
      <c r="Y153" s="14">
        <f>'fiscal parms &amp; pop'!AF81</f>
        <v>190281</v>
      </c>
      <c r="Z153" s="14">
        <f>'fiscal parms &amp; pop'!AG81</f>
        <v>-38468</v>
      </c>
      <c r="AA153" s="14">
        <f>+'fiscal parms &amp; pop'!AH81</f>
        <v>399463</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8FC67C5E-77E5-4DF9-A4D2-BC2BC7A0AC74}"/>
    <hyperlink ref="A4" r:id="rId2" xr:uid="{8D8F95B8-DE22-4F9E-9279-EA93CEAAD6CD}"/>
  </hyperlinks>
  <pageMargins left="0.7" right="0.7" top="0.75" bottom="0.75" header="0.3" footer="0.3"/>
  <pageSetup scale="70" orientation="landscape"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A33B8-4F5B-4528-8849-E1BD7AF30902}">
  <dimension ref="A1:BW195"/>
  <sheetViews>
    <sheetView topLeftCell="AO55" workbookViewId="0">
      <selection activeCell="BD68" sqref="BD68"/>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174</v>
      </c>
      <c r="O18" t="s">
        <v>177</v>
      </c>
      <c r="P18" t="s">
        <v>179</v>
      </c>
      <c r="Q18" t="s">
        <v>180</v>
      </c>
      <c r="T18" t="s">
        <v>174</v>
      </c>
      <c r="U18" t="s">
        <v>175</v>
      </c>
      <c r="V18" t="s">
        <v>176</v>
      </c>
      <c r="W18" t="s">
        <v>177</v>
      </c>
      <c r="X18" t="s">
        <v>178</v>
      </c>
      <c r="Y18" t="s">
        <v>398</v>
      </c>
      <c r="AJ18" t="s">
        <v>222</v>
      </c>
      <c r="AK18" t="s">
        <v>223</v>
      </c>
      <c r="AL18" t="s">
        <v>224</v>
      </c>
      <c r="AM18" t="s">
        <v>225</v>
      </c>
      <c r="AP18" t="s">
        <v>250</v>
      </c>
      <c r="AQ18" t="s">
        <v>251</v>
      </c>
      <c r="AR18" t="s">
        <v>252</v>
      </c>
      <c r="AS18" t="s">
        <v>253</v>
      </c>
      <c r="AW18" t="str">
        <f>+AJ18</f>
        <v>NL Net Debt/Total Revenue</v>
      </c>
      <c r="AX18" t="str">
        <f>+AP18</f>
        <v>MN Net Debt/Total Revenue</v>
      </c>
      <c r="BA18" t="str">
        <f>+AK18</f>
        <v>NL Net Debt/Own Source Revenue</v>
      </c>
      <c r="BB18" t="str">
        <f>+AQ18</f>
        <v>MN Net Debt/Own Source Revenue</v>
      </c>
      <c r="BE18" t="str">
        <f>+AL18</f>
        <v>NL Debt Cost/Total Expenditure</v>
      </c>
      <c r="BF18" t="str">
        <f>+AR18</f>
        <v>MN Debt Cost/Total Expenditure</v>
      </c>
      <c r="BI18" t="str">
        <f>+AM18</f>
        <v>NL Debt Cost/Total Revenue</v>
      </c>
      <c r="BJ18" t="str">
        <f>+AS18</f>
        <v>MN Debt Cost/Total Revenue</v>
      </c>
      <c r="BV18" t="s">
        <v>420</v>
      </c>
      <c r="BW18" t="s">
        <v>425</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4231.8718388740581</v>
      </c>
      <c r="O19" s="81">
        <f>+W19</f>
        <v>4556.634983413559</v>
      </c>
      <c r="P19" s="85">
        <f t="shared" ref="P19:Q45" si="6">+L19/N19</f>
        <v>1.2143177120240101</v>
      </c>
      <c r="Q19" s="85">
        <f t="shared" si="6"/>
        <v>1.2598184673388659</v>
      </c>
      <c r="S19" s="13" t="str">
        <f>+A19</f>
        <v>1990-91</v>
      </c>
      <c r="T19" s="81">
        <f t="shared" ref="T19:T49" si="7">+V123/C59*1000000</f>
        <v>4231.8718388740581</v>
      </c>
      <c r="U19" s="81">
        <f t="shared" ref="U19:U49" si="8">+W123/C59*1000000</f>
        <v>4103.4139934016084</v>
      </c>
      <c r="V19" s="81">
        <f t="shared" ref="V19:V49" si="9">+X123/C59*1000000</f>
        <v>453.22099001195016</v>
      </c>
      <c r="W19" s="81">
        <f t="shared" ref="W19:W49" si="10">+Y123/C59*1000000</f>
        <v>4556.634983413559</v>
      </c>
      <c r="X19" s="81">
        <f t="shared" ref="X19:X49" si="11">+Z123/C59*1000000</f>
        <v>-264.15275266165565</v>
      </c>
      <c r="Y19" s="81">
        <f t="shared" ref="Y19:Y49" si="12">+AA123/C59*1000000</f>
        <v>4317.8119467605557</v>
      </c>
      <c r="AA19" s="87">
        <f t="shared" ref="AA19:AA44" si="13">+T19-W19</f>
        <v>-324.7631445395009</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1.0203078238563488</v>
      </c>
      <c r="AQ19" s="86">
        <f>+AA123/T123</f>
        <v>1.6002279813591713</v>
      </c>
      <c r="AR19" s="86">
        <f>+X123/Y123</f>
        <v>9.9463966646813576E-2</v>
      </c>
      <c r="AS19" s="86">
        <f>+X123/V123</f>
        <v>0.10709705002137666</v>
      </c>
      <c r="AV19" s="1" t="str">
        <f>+AI19</f>
        <v>1990-91</v>
      </c>
      <c r="AW19" s="85">
        <f>+AJ19</f>
        <v>1.1964273677114932</v>
      </c>
      <c r="AX19" s="85">
        <f>+AP19</f>
        <v>1.0203078238563488</v>
      </c>
      <c r="AZ19" s="1" t="str">
        <f>+AI19</f>
        <v>1990-91</v>
      </c>
      <c r="BA19" s="85">
        <f>+AK19</f>
        <v>2.2618835223652352</v>
      </c>
      <c r="BB19" s="85">
        <f>+AQ19</f>
        <v>1.6002279813591713</v>
      </c>
      <c r="BD19" s="1" t="str">
        <f>+AI19</f>
        <v>1990-91</v>
      </c>
      <c r="BE19" s="85">
        <f>+AL19</f>
        <v>0.14783972966449432</v>
      </c>
      <c r="BF19" s="85">
        <f>+AR19</f>
        <v>9.9463966646813576E-2</v>
      </c>
      <c r="BH19" s="1" t="str">
        <f>+AI19</f>
        <v>1990-91</v>
      </c>
      <c r="BI19" s="85">
        <f>+AM19</f>
        <v>0.16514998314796089</v>
      </c>
      <c r="BJ19" s="85">
        <f>+AS19</f>
        <v>0.10709705002137666</v>
      </c>
      <c r="BU19" s="1" t="str">
        <f>+BH19</f>
        <v>1990-91</v>
      </c>
      <c r="BV19" s="161">
        <f>+C123/B59*1000000</f>
        <v>2420.6398691995396</v>
      </c>
      <c r="BW19" s="161">
        <f>+U123/C59*1000000</f>
        <v>1533.6238410524136</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4476.371750642571</v>
      </c>
      <c r="O20" s="81">
        <f t="shared" ref="O20:O45" si="19">+W20</f>
        <v>4750.2532434994819</v>
      </c>
      <c r="P20" s="85">
        <f t="shared" si="6"/>
        <v>1.1978254025408017</v>
      </c>
      <c r="Q20" s="85">
        <f t="shared" si="6"/>
        <v>1.2290010288048994</v>
      </c>
      <c r="S20" s="13" t="str">
        <f t="shared" ref="S20:S48" si="20">+A20</f>
        <v>1991-92</v>
      </c>
      <c r="T20" s="81">
        <f t="shared" si="7"/>
        <v>4476.371750642571</v>
      </c>
      <c r="U20" s="81">
        <f t="shared" si="8"/>
        <v>4306.7616915584294</v>
      </c>
      <c r="V20" s="81">
        <f t="shared" si="9"/>
        <v>443.49155194105288</v>
      </c>
      <c r="W20" s="81">
        <f t="shared" si="10"/>
        <v>4750.2532434994819</v>
      </c>
      <c r="X20" s="81">
        <f t="shared" si="11"/>
        <v>-300.91816539954766</v>
      </c>
      <c r="Y20" s="81">
        <f t="shared" si="12"/>
        <v>4700.7761327464577</v>
      </c>
      <c r="AA20" s="87">
        <f t="shared" si="13"/>
        <v>-273.88149285691088</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1.0501308637004227</v>
      </c>
      <c r="AQ20" s="86">
        <f t="shared" ref="AQ20:AQ49" si="27">+AA124/T124</f>
        <v>1.6581892166836216</v>
      </c>
      <c r="AR20" s="86">
        <f t="shared" ref="AR20:AR49" si="28">+X124/Y124</f>
        <v>9.3361664990798551E-2</v>
      </c>
      <c r="AS20" s="86">
        <f t="shared" ref="AS20:AS49" si="29">+X124/V124</f>
        <v>9.9073887658546411E-2</v>
      </c>
      <c r="AV20" s="1" t="str">
        <f t="shared" ref="AV20:AW46" si="30">+AI20</f>
        <v>1991-92</v>
      </c>
      <c r="AW20" s="85">
        <f t="shared" si="30"/>
        <v>1.2606177606177607</v>
      </c>
      <c r="AX20" s="85">
        <f t="shared" ref="AX20:AX49" si="31">+AP20</f>
        <v>1.0501308637004227</v>
      </c>
      <c r="AZ20" s="1" t="str">
        <f t="shared" ref="AZ20:AZ48" si="32">+AI20</f>
        <v>1991-92</v>
      </c>
      <c r="BA20" s="85">
        <f t="shared" ref="BA20:BA49" si="33">+AK20</f>
        <v>2.3307555026769782</v>
      </c>
      <c r="BB20" s="85">
        <f t="shared" ref="BB20:BB49" si="34">+AQ20</f>
        <v>1.6581892166836216</v>
      </c>
      <c r="BD20" s="1" t="str">
        <f t="shared" ref="BD20:BD48" si="35">+AI20</f>
        <v>1991-92</v>
      </c>
      <c r="BE20" s="85">
        <f t="shared" ref="BE20:BE49" si="36">+AL20</f>
        <v>0.14657210401891252</v>
      </c>
      <c r="BF20" s="85">
        <f t="shared" ref="BF20:BF49" si="37">+AR20</f>
        <v>9.3361664990798551E-2</v>
      </c>
      <c r="BH20" s="1" t="str">
        <f t="shared" ref="BH20:BH48" si="38">+AI20</f>
        <v>1991-92</v>
      </c>
      <c r="BI20" s="85">
        <f t="shared" ref="BI20:BI49" si="39">+AM20</f>
        <v>0.15958815958815958</v>
      </c>
      <c r="BJ20" s="85">
        <f t="shared" ref="BJ20:BJ49" si="40">+AS20</f>
        <v>9.9073887658546411E-2</v>
      </c>
      <c r="BU20" s="1" t="str">
        <f t="shared" ref="BU20:BU49" si="41">+BH20</f>
        <v>1991-92</v>
      </c>
      <c r="BV20" s="161">
        <f t="shared" ref="BV20:BV49" si="42">+C124/B60*1000000</f>
        <v>2461.8558977579341</v>
      </c>
      <c r="BW20" s="161">
        <f t="shared" ref="BW20:BW49" si="43">+U124/C60*1000000</f>
        <v>1641.4865123052909</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4222.2040480313908</v>
      </c>
      <c r="O21" s="81">
        <f t="shared" si="19"/>
        <v>4910.6264194217792</v>
      </c>
      <c r="P21" s="85">
        <f t="shared" si="6"/>
        <v>1.3038687430125588</v>
      </c>
      <c r="Q21" s="85">
        <f t="shared" si="6"/>
        <v>1.2127169305947214</v>
      </c>
      <c r="S21" s="13" t="str">
        <f t="shared" si="20"/>
        <v>1992-93</v>
      </c>
      <c r="T21" s="81">
        <f t="shared" si="7"/>
        <v>4222.2040480313908</v>
      </c>
      <c r="U21" s="81">
        <f t="shared" si="8"/>
        <v>4408.2398585768351</v>
      </c>
      <c r="V21" s="81">
        <f t="shared" si="9"/>
        <v>502.38656084494414</v>
      </c>
      <c r="W21" s="81">
        <f t="shared" si="10"/>
        <v>4910.6264194217792</v>
      </c>
      <c r="X21" s="81">
        <f t="shared" si="11"/>
        <v>-508.67762690203637</v>
      </c>
      <c r="Y21" s="81">
        <f t="shared" si="12"/>
        <v>5732.059901733548</v>
      </c>
      <c r="AA21" s="87">
        <f t="shared" si="13"/>
        <v>-688.42237139038843</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1.3575989782886335</v>
      </c>
      <c r="AQ21" s="86">
        <f t="shared" si="27"/>
        <v>2.2129697095867598</v>
      </c>
      <c r="AR21" s="86">
        <f t="shared" si="28"/>
        <v>0.10230600292825769</v>
      </c>
      <c r="AS21" s="86">
        <f t="shared" si="29"/>
        <v>0.11898680289484888</v>
      </c>
      <c r="AV21" s="1" t="str">
        <f t="shared" si="30"/>
        <v>1992-93</v>
      </c>
      <c r="AW21" s="85">
        <f t="shared" si="30"/>
        <v>1.3370423995871765</v>
      </c>
      <c r="AX21" s="85">
        <f t="shared" si="31"/>
        <v>1.3575989782886335</v>
      </c>
      <c r="AZ21" s="1" t="str">
        <f t="shared" si="32"/>
        <v>1992-93</v>
      </c>
      <c r="BA21" s="85">
        <f t="shared" si="33"/>
        <v>2.5216048981732242</v>
      </c>
      <c r="BB21" s="85">
        <f t="shared" si="34"/>
        <v>2.2129697095867598</v>
      </c>
      <c r="BD21" s="1" t="str">
        <f t="shared" si="35"/>
        <v>1992-93</v>
      </c>
      <c r="BE21" s="85">
        <f t="shared" si="36"/>
        <v>0.14117143051497033</v>
      </c>
      <c r="BF21" s="85">
        <f t="shared" si="37"/>
        <v>0.10230600292825769</v>
      </c>
      <c r="BH21" s="1" t="str">
        <f t="shared" si="38"/>
        <v>1992-93</v>
      </c>
      <c r="BI21" s="85">
        <f t="shared" si="39"/>
        <v>0.15271090826198266</v>
      </c>
      <c r="BJ21" s="85">
        <f t="shared" si="40"/>
        <v>0.11898680289484888</v>
      </c>
      <c r="BU21" s="1" t="str">
        <f t="shared" si="41"/>
        <v>1992-93</v>
      </c>
      <c r="BV21" s="161">
        <f t="shared" si="42"/>
        <v>2586.1519128301748</v>
      </c>
      <c r="BW21" s="161">
        <f t="shared" si="43"/>
        <v>1631.9924075819929</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4362.6713241912712</v>
      </c>
      <c r="O22" s="81">
        <f t="shared" si="19"/>
        <v>4775.3346850176003</v>
      </c>
      <c r="P22" s="85">
        <f t="shared" si="6"/>
        <v>1.2482747614198342</v>
      </c>
      <c r="Q22" s="85">
        <f t="shared" si="6"/>
        <v>1.2145129573013451</v>
      </c>
      <c r="S22" s="13" t="str">
        <f t="shared" si="20"/>
        <v>1993-94</v>
      </c>
      <c r="T22" s="81">
        <f t="shared" si="7"/>
        <v>4362.6713241912712</v>
      </c>
      <c r="U22" s="81">
        <f t="shared" si="8"/>
        <v>4251.9000230848105</v>
      </c>
      <c r="V22" s="81">
        <f t="shared" si="9"/>
        <v>523.43466193278925</v>
      </c>
      <c r="W22" s="81">
        <f t="shared" si="10"/>
        <v>4775.3346850176003</v>
      </c>
      <c r="X22" s="81">
        <f t="shared" si="11"/>
        <v>-385.82055765028826</v>
      </c>
      <c r="Y22" s="81">
        <f t="shared" si="12"/>
        <v>6089.7372805377154</v>
      </c>
      <c r="AA22" s="87">
        <f t="shared" si="13"/>
        <v>-412.66336082632915</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1.3958734976824316</v>
      </c>
      <c r="AQ22" s="86">
        <f t="shared" si="27"/>
        <v>2.0958950512733656</v>
      </c>
      <c r="AR22" s="86">
        <f t="shared" si="28"/>
        <v>0.10961214165261383</v>
      </c>
      <c r="AS22" s="86">
        <f t="shared" si="29"/>
        <v>0.11998031092333565</v>
      </c>
      <c r="AV22" s="1" t="str">
        <f t="shared" si="30"/>
        <v>1993-94</v>
      </c>
      <c r="AW22" s="85">
        <f t="shared" si="30"/>
        <v>2.0431769294140221</v>
      </c>
      <c r="AX22" s="85">
        <f t="shared" si="31"/>
        <v>1.3958734976824316</v>
      </c>
      <c r="AZ22" s="1" t="str">
        <f t="shared" si="32"/>
        <v>1993-94</v>
      </c>
      <c r="BA22" s="85">
        <f t="shared" si="33"/>
        <v>3.804577805238111</v>
      </c>
      <c r="BB22" s="85">
        <f t="shared" si="34"/>
        <v>2.0958950512733656</v>
      </c>
      <c r="BD22" s="1" t="str">
        <f t="shared" si="35"/>
        <v>1993-94</v>
      </c>
      <c r="BE22" s="85">
        <f t="shared" si="36"/>
        <v>0.14861628399237028</v>
      </c>
      <c r="BF22" s="85">
        <f t="shared" si="37"/>
        <v>0.10961214165261383</v>
      </c>
      <c r="BH22" s="1" t="str">
        <f t="shared" si="38"/>
        <v>1993-94</v>
      </c>
      <c r="BI22" s="85">
        <f t="shared" si="39"/>
        <v>0.15827403729555611</v>
      </c>
      <c r="BJ22" s="85">
        <f t="shared" si="40"/>
        <v>0.11998031092333565</v>
      </c>
      <c r="BU22" s="1" t="str">
        <f t="shared" si="41"/>
        <v>1993-94</v>
      </c>
      <c r="BV22" s="161">
        <f t="shared" si="42"/>
        <v>2521.2413595711555</v>
      </c>
      <c r="BW22" s="161">
        <f t="shared" si="43"/>
        <v>1457.1168324060636</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4633.957426350792</v>
      </c>
      <c r="O23" s="81">
        <f t="shared" si="19"/>
        <v>4808.4541901480552</v>
      </c>
      <c r="P23" s="85">
        <f t="shared" si="6"/>
        <v>1.3790844045006148</v>
      </c>
      <c r="Q23" s="85">
        <f t="shared" si="6"/>
        <v>1.4644171884122212</v>
      </c>
      <c r="S23" s="13" t="str">
        <f t="shared" si="20"/>
        <v>1994-95</v>
      </c>
      <c r="T23" s="81">
        <f t="shared" si="7"/>
        <v>4633.957426350792</v>
      </c>
      <c r="U23" s="81">
        <f t="shared" si="8"/>
        <v>4276.9512922553704</v>
      </c>
      <c r="V23" s="81">
        <f t="shared" si="9"/>
        <v>531.50289789268447</v>
      </c>
      <c r="W23" s="81">
        <f t="shared" si="10"/>
        <v>4808.4541901480552</v>
      </c>
      <c r="X23" s="81">
        <f t="shared" si="11"/>
        <v>-174.49676379726327</v>
      </c>
      <c r="Y23" s="81">
        <f t="shared" si="12"/>
        <v>6143.8886069638456</v>
      </c>
      <c r="AA23" s="87">
        <f t="shared" si="13"/>
        <v>-174.49676379726316</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1.3258405379442844</v>
      </c>
      <c r="AQ23" s="86">
        <f t="shared" si="27"/>
        <v>2.0848942598187312</v>
      </c>
      <c r="AR23" s="86">
        <f t="shared" si="28"/>
        <v>0.11053508609516756</v>
      </c>
      <c r="AS23" s="86">
        <f t="shared" si="29"/>
        <v>0.11469740634005764</v>
      </c>
      <c r="AV23" s="1" t="str">
        <f t="shared" si="30"/>
        <v>1994-95</v>
      </c>
      <c r="AW23" s="85">
        <f t="shared" si="30"/>
        <v>1.8606954197177863</v>
      </c>
      <c r="AX23" s="85">
        <f t="shared" si="31"/>
        <v>1.3258405379442844</v>
      </c>
      <c r="AZ23" s="1" t="str">
        <f t="shared" si="32"/>
        <v>1994-95</v>
      </c>
      <c r="BA23" s="85">
        <f t="shared" si="33"/>
        <v>3.4836541442955751</v>
      </c>
      <c r="BB23" s="85">
        <f t="shared" si="34"/>
        <v>2.0848942598187312</v>
      </c>
      <c r="BD23" s="1" t="str">
        <f t="shared" si="35"/>
        <v>1994-95</v>
      </c>
      <c r="BE23" s="85">
        <f t="shared" si="36"/>
        <v>0.24828003905912019</v>
      </c>
      <c r="BF23" s="85">
        <f t="shared" si="37"/>
        <v>0.11053508609516756</v>
      </c>
      <c r="BH23" s="1" t="str">
        <f t="shared" si="38"/>
        <v>1994-95</v>
      </c>
      <c r="BI23" s="85">
        <f t="shared" si="39"/>
        <v>0.27357047150612895</v>
      </c>
      <c r="BJ23" s="85">
        <f t="shared" si="40"/>
        <v>0.11469740634005764</v>
      </c>
      <c r="BU23" s="1" t="str">
        <f t="shared" si="41"/>
        <v>1994-95</v>
      </c>
      <c r="BV23" s="161">
        <f t="shared" si="42"/>
        <v>2977.2501766858263</v>
      </c>
      <c r="BW23" s="161">
        <f t="shared" si="43"/>
        <v>1687.0988132439481</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5014.391356329983</v>
      </c>
      <c r="O24" s="81">
        <f t="shared" si="19"/>
        <v>4875.6144002125493</v>
      </c>
      <c r="P24" s="85">
        <f t="shared" si="6"/>
        <v>1.3170631402283084</v>
      </c>
      <c r="Q24" s="85">
        <f t="shared" si="6"/>
        <v>1.4232841286317286</v>
      </c>
      <c r="S24" s="13" t="str">
        <f t="shared" si="20"/>
        <v>1995-96</v>
      </c>
      <c r="T24" s="81">
        <f t="shared" si="7"/>
        <v>5014.391356329983</v>
      </c>
      <c r="U24" s="81">
        <f t="shared" si="8"/>
        <v>4351.0605322587789</v>
      </c>
      <c r="V24" s="81">
        <f t="shared" si="9"/>
        <v>524.55386795377046</v>
      </c>
      <c r="W24" s="81">
        <f t="shared" si="10"/>
        <v>4875.6144002125493</v>
      </c>
      <c r="X24" s="81">
        <f t="shared" si="11"/>
        <v>138.77695611743331</v>
      </c>
      <c r="Y24" s="81">
        <f t="shared" si="12"/>
        <v>6070.0526945047159</v>
      </c>
      <c r="AA24" s="87">
        <f t="shared" si="13"/>
        <v>138.77695611743366</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1.2105263157894737</v>
      </c>
      <c r="AQ24" s="86">
        <f t="shared" si="27"/>
        <v>1.8088728194030246</v>
      </c>
      <c r="AR24" s="86">
        <f t="shared" si="28"/>
        <v>0.10758723411984814</v>
      </c>
      <c r="AS24" s="86">
        <f t="shared" si="29"/>
        <v>0.10460967855881313</v>
      </c>
      <c r="AV24" s="1" t="str">
        <f t="shared" si="30"/>
        <v>1995-96</v>
      </c>
      <c r="AW24" s="85">
        <f t="shared" si="30"/>
        <v>1.9004121163212526</v>
      </c>
      <c r="AX24" s="85">
        <f t="shared" si="31"/>
        <v>1.2105263157894737</v>
      </c>
      <c r="AZ24" s="1" t="str">
        <f t="shared" si="32"/>
        <v>1995-96</v>
      </c>
      <c r="BA24" s="85">
        <f t="shared" si="33"/>
        <v>3.2726935992430066</v>
      </c>
      <c r="BB24" s="85">
        <f t="shared" si="34"/>
        <v>1.8088728194030246</v>
      </c>
      <c r="BD24" s="1" t="str">
        <f t="shared" si="35"/>
        <v>1995-96</v>
      </c>
      <c r="BE24" s="85">
        <f t="shared" si="36"/>
        <v>0.208785473407992</v>
      </c>
      <c r="BF24" s="85">
        <f t="shared" si="37"/>
        <v>0.10758723411984814</v>
      </c>
      <c r="BH24" s="1" t="str">
        <f t="shared" si="38"/>
        <v>1995-96</v>
      </c>
      <c r="BI24" s="85">
        <f t="shared" si="39"/>
        <v>0.21937968794657831</v>
      </c>
      <c r="BJ24" s="85">
        <f t="shared" si="40"/>
        <v>0.10460967855881313</v>
      </c>
      <c r="BU24" s="1" t="str">
        <f t="shared" si="41"/>
        <v>1995-96</v>
      </c>
      <c r="BV24" s="161">
        <f t="shared" si="42"/>
        <v>2771.0157085779447</v>
      </c>
      <c r="BW24" s="161">
        <f t="shared" si="43"/>
        <v>1658.6813089492098</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5134.0332711453748</v>
      </c>
      <c r="O25" s="81">
        <f t="shared" si="19"/>
        <v>4821.0362230161281</v>
      </c>
      <c r="P25" s="85">
        <f t="shared" si="6"/>
        <v>1.3238841849040217</v>
      </c>
      <c r="Q25" s="85">
        <f t="shared" si="6"/>
        <v>1.4495770407161497</v>
      </c>
      <c r="S25" s="13" t="str">
        <f t="shared" si="20"/>
        <v>1996-97</v>
      </c>
      <c r="T25" s="81">
        <f t="shared" si="7"/>
        <v>5134.0332711453748</v>
      </c>
      <c r="U25" s="81">
        <f t="shared" si="8"/>
        <v>4345.8097189551008</v>
      </c>
      <c r="V25" s="81">
        <f t="shared" si="9"/>
        <v>475.2265040610265</v>
      </c>
      <c r="W25" s="81">
        <f t="shared" si="10"/>
        <v>4821.0362230161281</v>
      </c>
      <c r="X25" s="81">
        <f t="shared" si="11"/>
        <v>80.233046140173315</v>
      </c>
      <c r="Y25" s="81">
        <f t="shared" si="12"/>
        <v>5708.0081396866153</v>
      </c>
      <c r="AA25" s="87">
        <f t="shared" si="13"/>
        <v>312.99704812924665</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1.1117980422462648</v>
      </c>
      <c r="AQ25" s="86">
        <f t="shared" si="27"/>
        <v>1.5762947091621824</v>
      </c>
      <c r="AR25" s="86">
        <f t="shared" si="28"/>
        <v>9.8573518653986836E-2</v>
      </c>
      <c r="AS25" s="86">
        <f t="shared" si="29"/>
        <v>9.2563970461961187E-2</v>
      </c>
      <c r="AV25" s="1" t="str">
        <f t="shared" si="30"/>
        <v>1996-97</v>
      </c>
      <c r="AW25" s="85">
        <f t="shared" si="30"/>
        <v>1.9068485502309032</v>
      </c>
      <c r="AX25" s="85">
        <f t="shared" si="31"/>
        <v>1.1117980422462648</v>
      </c>
      <c r="AZ25" s="1" t="str">
        <f t="shared" si="32"/>
        <v>1996-97</v>
      </c>
      <c r="BA25" s="85">
        <f t="shared" si="33"/>
        <v>3.2591327601335456</v>
      </c>
      <c r="BB25" s="85">
        <f t="shared" si="34"/>
        <v>1.5762947091621824</v>
      </c>
      <c r="BD25" s="1" t="str">
        <f t="shared" si="35"/>
        <v>1996-97</v>
      </c>
      <c r="BE25" s="85">
        <f t="shared" si="36"/>
        <v>0.20937105083589655</v>
      </c>
      <c r="BF25" s="85">
        <f t="shared" si="37"/>
        <v>9.8573518653986836E-2</v>
      </c>
      <c r="BH25" s="1" t="str">
        <f t="shared" si="38"/>
        <v>1996-97</v>
      </c>
      <c r="BI25" s="85">
        <f t="shared" si="39"/>
        <v>0.21527304615539911</v>
      </c>
      <c r="BJ25" s="85">
        <f t="shared" si="40"/>
        <v>9.2563970461961187E-2</v>
      </c>
      <c r="BU25" s="1" t="str">
        <f t="shared" si="41"/>
        <v>1996-97</v>
      </c>
      <c r="BV25" s="161">
        <f t="shared" si="42"/>
        <v>2820.165517832831</v>
      </c>
      <c r="BW25" s="161">
        <f t="shared" si="43"/>
        <v>1512.8778447464108</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5108.5793150067593</v>
      </c>
      <c r="O26" s="81">
        <f t="shared" si="19"/>
        <v>5062.8098242451551</v>
      </c>
      <c r="P26" s="85">
        <f t="shared" si="6"/>
        <v>1.4671298638569417</v>
      </c>
      <c r="Q26" s="85">
        <f t="shared" si="6"/>
        <v>1.4328548400861048</v>
      </c>
      <c r="S26" s="13" t="str">
        <f t="shared" si="20"/>
        <v>1997-98</v>
      </c>
      <c r="T26" s="81">
        <f t="shared" si="7"/>
        <v>5108.5793150067593</v>
      </c>
      <c r="U26" s="81">
        <f t="shared" si="8"/>
        <v>4605.0268983776477</v>
      </c>
      <c r="V26" s="81">
        <f t="shared" si="9"/>
        <v>457.78292586750786</v>
      </c>
      <c r="W26" s="81">
        <f t="shared" si="10"/>
        <v>5062.8098242451551</v>
      </c>
      <c r="X26" s="81">
        <f t="shared" si="11"/>
        <v>67.774053627760253</v>
      </c>
      <c r="Y26" s="81">
        <f t="shared" si="12"/>
        <v>8554.4938598467779</v>
      </c>
      <c r="AA26" s="87">
        <f t="shared" si="13"/>
        <v>45.769490761604175</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1.6745348035837353</v>
      </c>
      <c r="AQ26" s="86">
        <f t="shared" si="27"/>
        <v>2.4793999846934871</v>
      </c>
      <c r="AR26" s="86">
        <f t="shared" si="28"/>
        <v>9.0420723226703761E-2</v>
      </c>
      <c r="AS26" s="86">
        <f t="shared" si="29"/>
        <v>8.9610613370089603E-2</v>
      </c>
      <c r="AV26" s="1" t="str">
        <f t="shared" si="30"/>
        <v>1997-98</v>
      </c>
      <c r="AW26" s="85">
        <f t="shared" si="30"/>
        <v>1.7682144803284048</v>
      </c>
      <c r="AX26" s="85">
        <f t="shared" si="31"/>
        <v>1.6745348035837353</v>
      </c>
      <c r="AZ26" s="1" t="str">
        <f t="shared" si="32"/>
        <v>1997-98</v>
      </c>
      <c r="BA26" s="85">
        <f t="shared" si="33"/>
        <v>3.4608494172622351</v>
      </c>
      <c r="BB26" s="85">
        <f t="shared" si="34"/>
        <v>2.4793999846934871</v>
      </c>
      <c r="BD26" s="1" t="str">
        <f t="shared" si="35"/>
        <v>1997-98</v>
      </c>
      <c r="BE26" s="85">
        <f t="shared" si="36"/>
        <v>0.21644441152640662</v>
      </c>
      <c r="BF26" s="85">
        <f t="shared" si="37"/>
        <v>9.0420723226703761E-2</v>
      </c>
      <c r="BH26" s="1" t="str">
        <f t="shared" si="38"/>
        <v>1997-98</v>
      </c>
      <c r="BI26" s="85">
        <f t="shared" si="39"/>
        <v>0.20949395139317759</v>
      </c>
      <c r="BJ26" s="85">
        <f t="shared" si="40"/>
        <v>8.9610613370089603E-2</v>
      </c>
      <c r="BU26" s="1" t="str">
        <f t="shared" si="41"/>
        <v>1997-98</v>
      </c>
      <c r="BV26" s="161">
        <f t="shared" si="42"/>
        <v>3665.6356471371969</v>
      </c>
      <c r="BW26" s="161">
        <f t="shared" si="43"/>
        <v>1658.351875844975</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5233.4572026630585</v>
      </c>
      <c r="O27" s="81">
        <f t="shared" si="19"/>
        <v>5236.9737201854259</v>
      </c>
      <c r="P27" s="85">
        <f t="shared" si="6"/>
        <v>1.398852017772459</v>
      </c>
      <c r="Q27" s="85">
        <f t="shared" si="6"/>
        <v>1.4641042620210121</v>
      </c>
      <c r="S27" s="13" t="str">
        <f t="shared" si="20"/>
        <v>1998-99</v>
      </c>
      <c r="T27" s="81">
        <f t="shared" si="7"/>
        <v>5233.4572026630585</v>
      </c>
      <c r="U27" s="81">
        <f t="shared" si="8"/>
        <v>4783.8704374284061</v>
      </c>
      <c r="V27" s="81">
        <f t="shared" si="9"/>
        <v>453.10328275702005</v>
      </c>
      <c r="W27" s="81">
        <f t="shared" si="10"/>
        <v>5236.9737201854259</v>
      </c>
      <c r="X27" s="81">
        <f t="shared" si="11"/>
        <v>27.868401364760441</v>
      </c>
      <c r="Y27" s="81">
        <f t="shared" si="12"/>
        <v>8726.2382317543288</v>
      </c>
      <c r="AA27" s="87">
        <f t="shared" si="13"/>
        <v>-3.5165175223673941</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1.6673945909625398</v>
      </c>
      <c r="AQ27" s="86">
        <f t="shared" si="27"/>
        <v>2.2595037559754156</v>
      </c>
      <c r="AR27" s="86">
        <f t="shared" si="28"/>
        <v>8.652006043310391E-2</v>
      </c>
      <c r="AS27" s="86">
        <f t="shared" si="29"/>
        <v>8.6578195867629756E-2</v>
      </c>
      <c r="AV27" s="1" t="str">
        <f t="shared" si="30"/>
        <v>1998-99</v>
      </c>
      <c r="AW27" s="85">
        <f t="shared" si="30"/>
        <v>1.9864980643202348</v>
      </c>
      <c r="AX27" s="85">
        <f t="shared" si="31"/>
        <v>1.6673945909625398</v>
      </c>
      <c r="AZ27" s="1" t="str">
        <f t="shared" si="32"/>
        <v>1998-99</v>
      </c>
      <c r="BA27" s="85">
        <f t="shared" si="33"/>
        <v>3.7063991105592762</v>
      </c>
      <c r="BB27" s="85">
        <f t="shared" si="34"/>
        <v>2.2595037559754156</v>
      </c>
      <c r="BD27" s="1" t="str">
        <f t="shared" si="35"/>
        <v>1998-99</v>
      </c>
      <c r="BE27" s="85">
        <f t="shared" si="36"/>
        <v>0.24346128860105243</v>
      </c>
      <c r="BF27" s="85">
        <f t="shared" si="37"/>
        <v>8.652006043310391E-2</v>
      </c>
      <c r="BH27" s="1" t="str">
        <f t="shared" si="38"/>
        <v>1998-99</v>
      </c>
      <c r="BI27" s="85">
        <f t="shared" si="39"/>
        <v>0.25498924622352676</v>
      </c>
      <c r="BJ27" s="85">
        <f t="shared" si="40"/>
        <v>8.6578195867629756E-2</v>
      </c>
      <c r="BU27" s="1" t="str">
        <f t="shared" si="41"/>
        <v>1998-99</v>
      </c>
      <c r="BV27" s="161">
        <f t="shared" si="42"/>
        <v>3397.1265719848179</v>
      </c>
      <c r="BW27" s="161">
        <f t="shared" si="43"/>
        <v>1371.4418337232271</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5609.0080248729046</v>
      </c>
      <c r="O28" s="81">
        <f t="shared" si="19"/>
        <v>5695.6640477290866</v>
      </c>
      <c r="P28" s="85">
        <f t="shared" si="6"/>
        <v>1.3034071698602214</v>
      </c>
      <c r="Q28" s="85">
        <f t="shared" si="6"/>
        <v>1.3721167421968017</v>
      </c>
      <c r="S28" s="13" t="str">
        <f t="shared" si="20"/>
        <v>1999-00</v>
      </c>
      <c r="T28" s="81">
        <f t="shared" si="7"/>
        <v>5609.0080248729046</v>
      </c>
      <c r="U28" s="81">
        <f t="shared" si="8"/>
        <v>5288.3614834110613</v>
      </c>
      <c r="V28" s="81">
        <f t="shared" si="9"/>
        <v>407.30256431802587</v>
      </c>
      <c r="W28" s="81">
        <f t="shared" si="10"/>
        <v>5695.6640477290866</v>
      </c>
      <c r="X28" s="81">
        <f t="shared" si="11"/>
        <v>9.367603602089547</v>
      </c>
      <c r="Y28" s="81">
        <f t="shared" si="12"/>
        <v>8793.3980364970666</v>
      </c>
      <c r="AA28" s="87">
        <f t="shared" si="13"/>
        <v>-86.656022856182062</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1.5677278401997503</v>
      </c>
      <c r="AQ28" s="86">
        <f t="shared" si="27"/>
        <v>2.3174163783160324</v>
      </c>
      <c r="AR28" s="86">
        <f t="shared" si="28"/>
        <v>7.1510988166589823E-2</v>
      </c>
      <c r="AS28" s="86">
        <f t="shared" si="29"/>
        <v>7.2615792759051181E-2</v>
      </c>
      <c r="AV28" s="1" t="str">
        <f t="shared" si="30"/>
        <v>1999-00</v>
      </c>
      <c r="AW28" s="85">
        <f t="shared" si="30"/>
        <v>2.0741645514202993</v>
      </c>
      <c r="AX28" s="85">
        <f t="shared" si="31"/>
        <v>1.5677278401997503</v>
      </c>
      <c r="AZ28" s="1" t="str">
        <f t="shared" si="32"/>
        <v>1999-00</v>
      </c>
      <c r="BA28" s="85">
        <f t="shared" si="33"/>
        <v>3.5492304086873947</v>
      </c>
      <c r="BB28" s="85">
        <f t="shared" si="34"/>
        <v>2.3174163783160324</v>
      </c>
      <c r="BD28" s="1" t="str">
        <f t="shared" si="35"/>
        <v>1999-00</v>
      </c>
      <c r="BE28" s="85">
        <f t="shared" si="36"/>
        <v>0.21188365337277001</v>
      </c>
      <c r="BF28" s="85">
        <f t="shared" si="37"/>
        <v>7.1510988166589823E-2</v>
      </c>
      <c r="BH28" s="1" t="str">
        <f t="shared" si="38"/>
        <v>1999-00</v>
      </c>
      <c r="BI28" s="85">
        <f t="shared" si="39"/>
        <v>0.22649922173809003</v>
      </c>
      <c r="BJ28" s="85">
        <f t="shared" si="40"/>
        <v>7.2615792759051181E-2</v>
      </c>
      <c r="BU28" s="1" t="str">
        <f t="shared" si="41"/>
        <v>1999-00</v>
      </c>
      <c r="BV28" s="161">
        <f t="shared" si="42"/>
        <v>3038.389061911128</v>
      </c>
      <c r="BW28" s="161">
        <f t="shared" si="43"/>
        <v>1814.5245998067307</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5953.0398417868528</v>
      </c>
      <c r="O29" s="81">
        <f t="shared" si="19"/>
        <v>5833.6304042576003</v>
      </c>
      <c r="P29" s="85">
        <f t="shared" si="6"/>
        <v>1.282846523107058</v>
      </c>
      <c r="Q29" s="85">
        <f t="shared" si="6"/>
        <v>1.4226340990482051</v>
      </c>
      <c r="S29" s="13" t="str">
        <f t="shared" si="20"/>
        <v>2000-01</v>
      </c>
      <c r="T29" s="81">
        <f t="shared" si="7"/>
        <v>5953.0398417868528</v>
      </c>
      <c r="U29" s="81">
        <f t="shared" si="8"/>
        <v>5388.4842235728183</v>
      </c>
      <c r="V29" s="81">
        <f t="shared" si="9"/>
        <v>445.14618068478262</v>
      </c>
      <c r="W29" s="81">
        <f t="shared" si="10"/>
        <v>5833.6304042576003</v>
      </c>
      <c r="X29" s="81">
        <f t="shared" si="11"/>
        <v>35.42450926643383</v>
      </c>
      <c r="Y29" s="81">
        <f t="shared" si="12"/>
        <v>8618.3979437171893</v>
      </c>
      <c r="AA29" s="87">
        <f t="shared" si="13"/>
        <v>119.4094375292525</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1.4477306002928259</v>
      </c>
      <c r="AQ29" s="86">
        <f t="shared" si="27"/>
        <v>2.0865161426461278</v>
      </c>
      <c r="AR29" s="86">
        <f t="shared" si="28"/>
        <v>7.6306887793216788E-2</v>
      </c>
      <c r="AS29" s="86">
        <f t="shared" si="29"/>
        <v>7.4776281112737916E-2</v>
      </c>
      <c r="AV29" s="1" t="str">
        <f t="shared" si="30"/>
        <v>2000-01</v>
      </c>
      <c r="AW29" s="85">
        <f t="shared" si="30"/>
        <v>2.0925108941242412</v>
      </c>
      <c r="AX29" s="85">
        <f t="shared" si="31"/>
        <v>1.4477306002928259</v>
      </c>
      <c r="AZ29" s="1" t="str">
        <f t="shared" si="32"/>
        <v>2000-01</v>
      </c>
      <c r="BA29" s="85">
        <f t="shared" si="33"/>
        <v>3.7089715353335531</v>
      </c>
      <c r="BB29" s="85">
        <f t="shared" si="34"/>
        <v>2.0865161426461278</v>
      </c>
      <c r="BD29" s="1" t="str">
        <f t="shared" si="35"/>
        <v>2000-01</v>
      </c>
      <c r="BE29" s="85">
        <f t="shared" si="36"/>
        <v>0.21714106134350178</v>
      </c>
      <c r="BF29" s="85">
        <f t="shared" si="37"/>
        <v>7.6306887793216788E-2</v>
      </c>
      <c r="BH29" s="1" t="str">
        <f t="shared" si="38"/>
        <v>2000-01</v>
      </c>
      <c r="BI29" s="85">
        <f t="shared" si="39"/>
        <v>0.23597206342277632</v>
      </c>
      <c r="BJ29" s="85">
        <f t="shared" si="40"/>
        <v>7.4776281112737916E-2</v>
      </c>
      <c r="BU29" s="1" t="str">
        <f t="shared" si="41"/>
        <v>2000-01</v>
      </c>
      <c r="BV29" s="161">
        <f t="shared" si="42"/>
        <v>3328.3203842671687</v>
      </c>
      <c r="BW29" s="161">
        <f t="shared" si="43"/>
        <v>1822.519225355243</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5930.7829258760694</v>
      </c>
      <c r="O30" s="81">
        <f t="shared" si="19"/>
        <v>5922.9666941682226</v>
      </c>
      <c r="P30" s="85">
        <f t="shared" si="6"/>
        <v>1.3069460797119439</v>
      </c>
      <c r="Q30" s="85">
        <f t="shared" si="6"/>
        <v>1.4599656658131148</v>
      </c>
      <c r="S30" s="13" t="str">
        <f t="shared" si="20"/>
        <v>2001-02</v>
      </c>
      <c r="T30" s="81">
        <f t="shared" si="7"/>
        <v>5930.7829258760694</v>
      </c>
      <c r="U30" s="81">
        <f t="shared" si="8"/>
        <v>5563.4200356072779</v>
      </c>
      <c r="V30" s="81">
        <f t="shared" si="9"/>
        <v>359.54665856094488</v>
      </c>
      <c r="W30" s="81">
        <f t="shared" si="10"/>
        <v>5922.9666941682226</v>
      </c>
      <c r="X30" s="81">
        <f t="shared" si="11"/>
        <v>54.403578097181814</v>
      </c>
      <c r="Y30" s="81">
        <f t="shared" si="12"/>
        <v>8685.5703677971269</v>
      </c>
      <c r="AA30" s="87">
        <f t="shared" si="13"/>
        <v>7.8162317078467822</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1.4644896763801436</v>
      </c>
      <c r="AQ30" s="86">
        <f t="shared" si="27"/>
        <v>2.1633138654553319</v>
      </c>
      <c r="AR30" s="86">
        <f t="shared" si="28"/>
        <v>6.0703812316715546E-2</v>
      </c>
      <c r="AS30" s="86">
        <f t="shared" si="29"/>
        <v>6.0623810221115827E-2</v>
      </c>
      <c r="AV30" s="1" t="str">
        <f t="shared" si="30"/>
        <v>2001-02</v>
      </c>
      <c r="AW30" s="85">
        <f t="shared" si="30"/>
        <v>2.2074108671960144</v>
      </c>
      <c r="AX30" s="85">
        <f t="shared" si="31"/>
        <v>1.4644896763801436</v>
      </c>
      <c r="AZ30" s="1" t="str">
        <f t="shared" si="32"/>
        <v>2001-02</v>
      </c>
      <c r="BA30" s="85">
        <f t="shared" si="33"/>
        <v>3.7378267937958611</v>
      </c>
      <c r="BB30" s="85">
        <f t="shared" si="34"/>
        <v>2.1633138654553319</v>
      </c>
      <c r="BD30" s="1" t="str">
        <f t="shared" si="35"/>
        <v>2001-02</v>
      </c>
      <c r="BE30" s="85">
        <f t="shared" si="36"/>
        <v>0.20865524533909222</v>
      </c>
      <c r="BF30" s="85">
        <f t="shared" si="37"/>
        <v>6.0703812316715546E-2</v>
      </c>
      <c r="BH30" s="1" t="str">
        <f t="shared" si="38"/>
        <v>2001-02</v>
      </c>
      <c r="BI30" s="85">
        <f t="shared" si="39"/>
        <v>0.23277779013416566</v>
      </c>
      <c r="BJ30" s="85">
        <f t="shared" si="40"/>
        <v>6.0623810221115827E-2</v>
      </c>
      <c r="BU30" s="1" t="str">
        <f t="shared" si="41"/>
        <v>2001-02</v>
      </c>
      <c r="BV30" s="161">
        <f t="shared" si="42"/>
        <v>3173.6571106760712</v>
      </c>
      <c r="BW30" s="161">
        <f t="shared" si="43"/>
        <v>1915.8452386121846</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6141.9495848304914</v>
      </c>
      <c r="O31" s="81">
        <f t="shared" si="19"/>
        <v>6074.5126383754268</v>
      </c>
      <c r="P31" s="85">
        <f t="shared" si="6"/>
        <v>1.2849936253864354</v>
      </c>
      <c r="Q31" s="85">
        <f t="shared" si="6"/>
        <v>1.5034560482041017</v>
      </c>
      <c r="S31" s="13" t="str">
        <f t="shared" si="20"/>
        <v>2002-03</v>
      </c>
      <c r="T31" s="81">
        <f t="shared" si="7"/>
        <v>6141.9495848304914</v>
      </c>
      <c r="U31" s="81">
        <f t="shared" si="8"/>
        <v>5796.6205444063644</v>
      </c>
      <c r="V31" s="81">
        <f t="shared" si="9"/>
        <v>277.89209396906205</v>
      </c>
      <c r="W31" s="81">
        <f t="shared" si="10"/>
        <v>6074.5126383754268</v>
      </c>
      <c r="X31" s="81">
        <f t="shared" si="11"/>
        <v>3.3761702039362436</v>
      </c>
      <c r="Y31" s="81">
        <f t="shared" si="12"/>
        <v>8940.5828627156679</v>
      </c>
      <c r="AA31" s="87">
        <f t="shared" si="13"/>
        <v>67.436946455064572</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1.4556587837837838</v>
      </c>
      <c r="AQ31" s="86">
        <f t="shared" si="27"/>
        <v>2.1215454107347611</v>
      </c>
      <c r="AR31" s="86">
        <f t="shared" si="28"/>
        <v>4.5747224594363797E-2</v>
      </c>
      <c r="AS31" s="86">
        <f t="shared" si="29"/>
        <v>4.5244932432432432E-2</v>
      </c>
      <c r="AV31" s="1" t="str">
        <f t="shared" si="30"/>
        <v>2002-03</v>
      </c>
      <c r="AW31" s="85">
        <f t="shared" si="30"/>
        <v>2.5891918194124321</v>
      </c>
      <c r="AX31" s="85">
        <f t="shared" si="31"/>
        <v>1.4556587837837838</v>
      </c>
      <c r="AZ31" s="1" t="str">
        <f t="shared" si="32"/>
        <v>2002-03</v>
      </c>
      <c r="BA31" s="85">
        <f t="shared" si="33"/>
        <v>4.2283975672156462</v>
      </c>
      <c r="BB31" s="85">
        <f t="shared" si="34"/>
        <v>2.1215454107347611</v>
      </c>
      <c r="BD31" s="1" t="str">
        <f t="shared" si="35"/>
        <v>2002-03</v>
      </c>
      <c r="BE31" s="85">
        <f t="shared" si="36"/>
        <v>0.2063513910859629</v>
      </c>
      <c r="BF31" s="85">
        <f t="shared" si="37"/>
        <v>4.5747224594363797E-2</v>
      </c>
      <c r="BH31" s="1" t="str">
        <f t="shared" si="38"/>
        <v>2002-03</v>
      </c>
      <c r="BI31" s="85">
        <f t="shared" si="39"/>
        <v>0.23878242417590459</v>
      </c>
      <c r="BJ31" s="85">
        <f t="shared" si="40"/>
        <v>4.5244932432432432E-2</v>
      </c>
      <c r="BU31" s="1" t="str">
        <f t="shared" si="41"/>
        <v>2002-03</v>
      </c>
      <c r="BV31" s="161">
        <f t="shared" si="42"/>
        <v>3059.6015654025255</v>
      </c>
      <c r="BW31" s="161">
        <f t="shared" si="43"/>
        <v>1927.7655200080233</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7297.6327170467757</v>
      </c>
      <c r="O32" s="81">
        <f t="shared" si="19"/>
        <v>7795.2571833251968</v>
      </c>
      <c r="P32" s="85">
        <f t="shared" si="6"/>
        <v>1.1152133964632847</v>
      </c>
      <c r="Q32" s="85">
        <f t="shared" si="6"/>
        <v>1.2700815605465425</v>
      </c>
      <c r="S32" s="13" t="str">
        <f t="shared" si="20"/>
        <v>2003-04</v>
      </c>
      <c r="T32" s="81">
        <f t="shared" si="7"/>
        <v>7297.6327170467757</v>
      </c>
      <c r="U32" s="81">
        <f t="shared" si="8"/>
        <v>7108.5526089617097</v>
      </c>
      <c r="V32" s="81">
        <f t="shared" si="9"/>
        <v>686.7045743634875</v>
      </c>
      <c r="W32" s="81">
        <f t="shared" si="10"/>
        <v>7795.2571833251968</v>
      </c>
      <c r="X32" s="81">
        <f t="shared" si="11"/>
        <v>-362.69002550862547</v>
      </c>
      <c r="Y32" s="81">
        <f t="shared" si="12"/>
        <v>9498.6970661642863</v>
      </c>
      <c r="AA32" s="87">
        <f t="shared" si="13"/>
        <v>-497.6244662784211</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1.3016134730891533</v>
      </c>
      <c r="AQ32" s="86">
        <f t="shared" si="27"/>
        <v>1.9137662337662338</v>
      </c>
      <c r="AR32" s="86">
        <f t="shared" si="28"/>
        <v>8.8092613009922827E-2</v>
      </c>
      <c r="AS32" s="86">
        <f t="shared" si="29"/>
        <v>9.4099634907549176E-2</v>
      </c>
      <c r="AV32" s="1" t="str">
        <f t="shared" si="30"/>
        <v>2003-04</v>
      </c>
      <c r="AW32" s="85">
        <f t="shared" si="30"/>
        <v>2.7223966314967192</v>
      </c>
      <c r="AX32" s="85">
        <f t="shared" si="31"/>
        <v>1.3016134730891533</v>
      </c>
      <c r="AZ32" s="1" t="str">
        <f t="shared" si="32"/>
        <v>2003-04</v>
      </c>
      <c r="BA32" s="85">
        <f t="shared" si="33"/>
        <v>4.2915883632461735</v>
      </c>
      <c r="BB32" s="85">
        <f t="shared" si="34"/>
        <v>1.9137662337662338</v>
      </c>
      <c r="BD32" s="1" t="str">
        <f t="shared" si="35"/>
        <v>2003-04</v>
      </c>
      <c r="BE32" s="85">
        <f t="shared" si="36"/>
        <v>0.19122223341359301</v>
      </c>
      <c r="BF32" s="85">
        <f t="shared" si="37"/>
        <v>8.8092613009922827E-2</v>
      </c>
      <c r="BH32" s="1" t="str">
        <f t="shared" si="38"/>
        <v>2003-04</v>
      </c>
      <c r="BI32" s="85">
        <f t="shared" si="39"/>
        <v>0.23262718512595151</v>
      </c>
      <c r="BJ32" s="85">
        <f t="shared" si="40"/>
        <v>9.4099634907549176E-2</v>
      </c>
      <c r="BU32" s="1" t="str">
        <f t="shared" si="41"/>
        <v>2003-04</v>
      </c>
      <c r="BV32" s="161">
        <f t="shared" si="42"/>
        <v>2975.7602060006366</v>
      </c>
      <c r="BW32" s="161">
        <f t="shared" si="43"/>
        <v>2334.2798798138078</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8642.858177857066</v>
      </c>
      <c r="O33" s="81">
        <f t="shared" si="19"/>
        <v>8163.8358607016744</v>
      </c>
      <c r="P33" s="85">
        <f t="shared" si="6"/>
        <v>1.0025937675617111</v>
      </c>
      <c r="Q33" s="85">
        <f t="shared" si="6"/>
        <v>1.1771533274022385</v>
      </c>
      <c r="S33" s="13" t="str">
        <f t="shared" si="20"/>
        <v>2004-05</v>
      </c>
      <c r="T33" s="81">
        <f t="shared" si="7"/>
        <v>8642.858177857066</v>
      </c>
      <c r="U33" s="81">
        <f t="shared" si="8"/>
        <v>7511.7859094136411</v>
      </c>
      <c r="V33" s="81">
        <f t="shared" si="9"/>
        <v>652.04995128803307</v>
      </c>
      <c r="W33" s="81">
        <f t="shared" si="10"/>
        <v>8163.8358607016744</v>
      </c>
      <c r="X33" s="81">
        <f t="shared" si="11"/>
        <v>132.11469601260799</v>
      </c>
      <c r="Y33" s="81">
        <f t="shared" si="12"/>
        <v>9461.9692931352347</v>
      </c>
      <c r="AA33" s="87">
        <f t="shared" si="13"/>
        <v>479.02231715539165</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1.0947731755424064</v>
      </c>
      <c r="AQ33" s="86">
        <f t="shared" si="27"/>
        <v>1.5894902634593355</v>
      </c>
      <c r="AR33" s="86">
        <f t="shared" si="28"/>
        <v>7.9870536646481527E-2</v>
      </c>
      <c r="AS33" s="86">
        <f t="shared" si="29"/>
        <v>7.5443786982248517E-2</v>
      </c>
      <c r="AV33" s="1" t="str">
        <f t="shared" si="30"/>
        <v>2004-05</v>
      </c>
      <c r="AW33" s="85">
        <f t="shared" si="30"/>
        <v>2.651460901260664</v>
      </c>
      <c r="AX33" s="85">
        <f t="shared" si="31"/>
        <v>1.0947731755424064</v>
      </c>
      <c r="AZ33" s="1" t="str">
        <f t="shared" si="32"/>
        <v>2004-05</v>
      </c>
      <c r="BA33" s="85">
        <f t="shared" si="33"/>
        <v>4.0026566211146495</v>
      </c>
      <c r="BB33" s="85">
        <f t="shared" si="34"/>
        <v>1.5894902634593355</v>
      </c>
      <c r="BD33" s="1" t="str">
        <f t="shared" si="35"/>
        <v>2004-05</v>
      </c>
      <c r="BE33" s="85">
        <f t="shared" si="36"/>
        <v>0.1891064819786826</v>
      </c>
      <c r="BF33" s="85">
        <f t="shared" si="37"/>
        <v>7.9870536646481527E-2</v>
      </c>
      <c r="BH33" s="1" t="str">
        <f t="shared" si="38"/>
        <v>2004-05</v>
      </c>
      <c r="BI33" s="85">
        <f t="shared" si="39"/>
        <v>0.20972554278185615</v>
      </c>
      <c r="BJ33" s="85">
        <f t="shared" si="40"/>
        <v>7.5443786982248517E-2</v>
      </c>
      <c r="BU33" s="1" t="str">
        <f t="shared" si="41"/>
        <v>2004-05</v>
      </c>
      <c r="BV33" s="161">
        <f t="shared" si="42"/>
        <v>2925.1781013602576</v>
      </c>
      <c r="BW33" s="161">
        <f t="shared" si="43"/>
        <v>2690.0256813921992</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9104.6731890798237</v>
      </c>
      <c r="O34" s="81">
        <f t="shared" si="19"/>
        <v>8770.2920149096662</v>
      </c>
      <c r="P34" s="85">
        <f t="shared" si="6"/>
        <v>1.1864145904774637</v>
      </c>
      <c r="Q34" s="85">
        <f t="shared" si="6"/>
        <v>1.1874686021714287</v>
      </c>
      <c r="S34" s="13" t="str">
        <f t="shared" si="20"/>
        <v>2005-06</v>
      </c>
      <c r="T34" s="81">
        <f t="shared" si="7"/>
        <v>9104.6731890798237</v>
      </c>
      <c r="U34" s="81">
        <f t="shared" si="8"/>
        <v>8040.424477380896</v>
      </c>
      <c r="V34" s="81">
        <f t="shared" si="9"/>
        <v>729.8675375287703</v>
      </c>
      <c r="W34" s="81">
        <f t="shared" si="10"/>
        <v>8770.2920149096662</v>
      </c>
      <c r="X34" s="81">
        <f t="shared" si="11"/>
        <v>295.34174774420012</v>
      </c>
      <c r="Y34" s="81">
        <f t="shared" si="12"/>
        <v>9294.7782221105736</v>
      </c>
      <c r="AA34" s="87">
        <f t="shared" si="13"/>
        <v>334.38117417015746</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1.0208799403430275</v>
      </c>
      <c r="AQ34" s="86">
        <f t="shared" si="27"/>
        <v>1.436327868852459</v>
      </c>
      <c r="AR34" s="86">
        <f t="shared" si="28"/>
        <v>8.3220437391136062E-2</v>
      </c>
      <c r="AS34" s="86">
        <f t="shared" si="29"/>
        <v>8.0164056674123782E-2</v>
      </c>
      <c r="AV34" s="1" t="str">
        <f t="shared" si="30"/>
        <v>2005-06</v>
      </c>
      <c r="AW34" s="85">
        <f t="shared" si="30"/>
        <v>2.1031219377678836</v>
      </c>
      <c r="AX34" s="85">
        <f t="shared" si="31"/>
        <v>1.0208799403430275</v>
      </c>
      <c r="AZ34" s="1" t="str">
        <f t="shared" si="32"/>
        <v>2005-06</v>
      </c>
      <c r="BA34" s="85">
        <f t="shared" si="33"/>
        <v>3.178834340973113</v>
      </c>
      <c r="BB34" s="85">
        <f t="shared" si="34"/>
        <v>1.436327868852459</v>
      </c>
      <c r="BD34" s="1" t="str">
        <f t="shared" si="35"/>
        <v>2005-06</v>
      </c>
      <c r="BE34" s="85">
        <f t="shared" si="36"/>
        <v>0.17679329747030884</v>
      </c>
      <c r="BF34" s="85">
        <f t="shared" si="37"/>
        <v>8.3220437391136062E-2</v>
      </c>
      <c r="BH34" s="1" t="str">
        <f t="shared" si="38"/>
        <v>2005-06</v>
      </c>
      <c r="BI34" s="85">
        <f t="shared" si="39"/>
        <v>0.17045162456251256</v>
      </c>
      <c r="BJ34" s="85">
        <f t="shared" si="40"/>
        <v>8.0164056674123782E-2</v>
      </c>
      <c r="BU34" s="1" t="str">
        <f t="shared" si="41"/>
        <v>2005-06</v>
      </c>
      <c r="BV34" s="161">
        <f t="shared" si="42"/>
        <v>3655.3512924958436</v>
      </c>
      <c r="BW34" s="161">
        <f t="shared" si="43"/>
        <v>2633.463917385784</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9660.1336348058849</v>
      </c>
      <c r="O35" s="81">
        <f t="shared" si="19"/>
        <v>9250.3405085152481</v>
      </c>
      <c r="P35" s="85">
        <f t="shared" si="6"/>
        <v>1.1193875420218946</v>
      </c>
      <c r="Q35" s="85">
        <f t="shared" si="6"/>
        <v>1.136352910928202</v>
      </c>
      <c r="S35" s="13" t="str">
        <f t="shared" si="20"/>
        <v>2006-07</v>
      </c>
      <c r="T35" s="81">
        <f t="shared" si="7"/>
        <v>9660.1336348058849</v>
      </c>
      <c r="U35" s="81">
        <f t="shared" si="8"/>
        <v>8580.3076236730303</v>
      </c>
      <c r="V35" s="81">
        <f t="shared" si="9"/>
        <v>670.03288484221696</v>
      </c>
      <c r="W35" s="81">
        <f t="shared" si="10"/>
        <v>9250.3405085152481</v>
      </c>
      <c r="X35" s="81">
        <f t="shared" si="11"/>
        <v>299.1067354781145</v>
      </c>
      <c r="Y35" s="81">
        <f t="shared" si="12"/>
        <v>9125.2902349255273</v>
      </c>
      <c r="AA35" s="87">
        <f t="shared" si="13"/>
        <v>409.79312629063679</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0.94463395434269226</v>
      </c>
      <c r="AQ35" s="86">
        <f t="shared" si="27"/>
        <v>1.3311968445704425</v>
      </c>
      <c r="AR35" s="86">
        <f t="shared" si="28"/>
        <v>7.2433321154548772E-2</v>
      </c>
      <c r="AS35" s="86">
        <f t="shared" si="29"/>
        <v>6.9360622758681018E-2</v>
      </c>
      <c r="AV35" s="1" t="str">
        <f t="shared" si="30"/>
        <v>2006-07</v>
      </c>
      <c r="AW35" s="85">
        <f t="shared" si="30"/>
        <v>2.0934666699026985</v>
      </c>
      <c r="AX35" s="85">
        <f t="shared" si="31"/>
        <v>0.94463395434269226</v>
      </c>
      <c r="AZ35" s="1" t="str">
        <f t="shared" si="32"/>
        <v>2006-07</v>
      </c>
      <c r="BA35" s="85">
        <f t="shared" si="33"/>
        <v>3.0589232401509885</v>
      </c>
      <c r="BB35" s="85">
        <f t="shared" si="34"/>
        <v>1.3311968445704425</v>
      </c>
      <c r="BD35" s="1" t="str">
        <f t="shared" si="35"/>
        <v>2006-07</v>
      </c>
      <c r="BE35" s="85">
        <f t="shared" si="36"/>
        <v>0.14475168159377508</v>
      </c>
      <c r="BF35" s="85">
        <f t="shared" si="37"/>
        <v>7.2433321154548772E-2</v>
      </c>
      <c r="BH35" s="1" t="str">
        <f t="shared" si="38"/>
        <v>2006-07</v>
      </c>
      <c r="BI35" s="85">
        <f t="shared" si="39"/>
        <v>0.14071194381766461</v>
      </c>
      <c r="BJ35" s="85">
        <f t="shared" si="40"/>
        <v>6.9360622758681018E-2</v>
      </c>
      <c r="BU35" s="1" t="str">
        <f t="shared" si="41"/>
        <v>2006-07</v>
      </c>
      <c r="BV35" s="161">
        <f t="shared" si="42"/>
        <v>3412.9330335459003</v>
      </c>
      <c r="BW35" s="161">
        <f t="shared" si="43"/>
        <v>2805.1818129585881</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10506.437883712835</v>
      </c>
      <c r="O36" s="81">
        <f t="shared" si="19"/>
        <v>10037.280366178284</v>
      </c>
      <c r="P36" s="85">
        <f t="shared" si="6"/>
        <v>1.3352002255780813</v>
      </c>
      <c r="Q36" s="85">
        <f t="shared" si="6"/>
        <v>1.1195570450338963</v>
      </c>
      <c r="S36" s="13" t="str">
        <f t="shared" si="20"/>
        <v>2007-08</v>
      </c>
      <c r="T36" s="81">
        <f t="shared" si="7"/>
        <v>10506.437883712835</v>
      </c>
      <c r="U36" s="81">
        <f t="shared" si="8"/>
        <v>9310.8429196731704</v>
      </c>
      <c r="V36" s="81">
        <f t="shared" si="9"/>
        <v>726.4374465051128</v>
      </c>
      <c r="W36" s="81">
        <f t="shared" si="10"/>
        <v>10037.280366178284</v>
      </c>
      <c r="X36" s="81">
        <f t="shared" si="11"/>
        <v>338.83598488606532</v>
      </c>
      <c r="Y36" s="81">
        <f t="shared" si="12"/>
        <v>8879.5206858107595</v>
      </c>
      <c r="AA36" s="87">
        <f t="shared" si="13"/>
        <v>469.15751753455152</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0.8451504481434059</v>
      </c>
      <c r="AQ36" s="86">
        <f t="shared" si="27"/>
        <v>1.1867625575907406</v>
      </c>
      <c r="AR36" s="86">
        <f t="shared" si="28"/>
        <v>7.2373931981906517E-2</v>
      </c>
      <c r="AS36" s="86">
        <f t="shared" si="29"/>
        <v>6.9142125480153652E-2</v>
      </c>
      <c r="AV36" s="1" t="str">
        <f t="shared" si="30"/>
        <v>2007-08</v>
      </c>
      <c r="AW36" s="85">
        <f t="shared" si="30"/>
        <v>1.4267168004033106</v>
      </c>
      <c r="AX36" s="85">
        <f t="shared" si="31"/>
        <v>0.8451504481434059</v>
      </c>
      <c r="AZ36" s="1" t="str">
        <f t="shared" si="32"/>
        <v>2007-08</v>
      </c>
      <c r="BA36" s="85">
        <f t="shared" si="33"/>
        <v>1.9032915898696285</v>
      </c>
      <c r="BB36" s="85">
        <f t="shared" si="34"/>
        <v>1.1867625575907406</v>
      </c>
      <c r="BD36" s="1" t="str">
        <f t="shared" si="35"/>
        <v>2007-08</v>
      </c>
      <c r="BE36" s="85">
        <f t="shared" si="36"/>
        <v>0.13134179266980267</v>
      </c>
      <c r="BF36" s="85">
        <f t="shared" si="37"/>
        <v>7.2373931981906517E-2</v>
      </c>
      <c r="BH36" s="1" t="str">
        <f t="shared" si="38"/>
        <v>2007-08</v>
      </c>
      <c r="BI36" s="85">
        <f t="shared" si="39"/>
        <v>0.10521152795866068</v>
      </c>
      <c r="BJ36" s="85">
        <f t="shared" si="40"/>
        <v>6.9142125480153652E-2</v>
      </c>
      <c r="BU36" s="1" t="str">
        <f t="shared" si="41"/>
        <v>2007-08</v>
      </c>
      <c r="BV36" s="161">
        <f t="shared" si="42"/>
        <v>3512.5913731560845</v>
      </c>
      <c r="BW36" s="161">
        <f t="shared" si="43"/>
        <v>3024.3003415264939</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10528.697400344305</v>
      </c>
      <c r="O37" s="81">
        <f t="shared" si="19"/>
        <v>10153.835364601335</v>
      </c>
      <c r="P37" s="85">
        <f t="shared" si="6"/>
        <v>1.6027016326483676</v>
      </c>
      <c r="Q37" s="85">
        <f t="shared" si="6"/>
        <v>1.2093592145435461</v>
      </c>
      <c r="S37" s="13" t="str">
        <f t="shared" si="20"/>
        <v>2008-09</v>
      </c>
      <c r="T37" s="81">
        <f t="shared" si="7"/>
        <v>10528.697400344305</v>
      </c>
      <c r="U37" s="81">
        <f t="shared" si="8"/>
        <v>9460.883271802526</v>
      </c>
      <c r="V37" s="81">
        <f t="shared" si="9"/>
        <v>692.95209279880851</v>
      </c>
      <c r="W37" s="81">
        <f t="shared" si="10"/>
        <v>10153.835364601335</v>
      </c>
      <c r="X37" s="81">
        <f t="shared" si="11"/>
        <v>336.4574619252046</v>
      </c>
      <c r="Y37" s="81">
        <f t="shared" si="12"/>
        <v>9528.5087170033748</v>
      </c>
      <c r="AA37" s="87">
        <f t="shared" si="13"/>
        <v>374.86203574296997</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0.90500356831337725</v>
      </c>
      <c r="AQ37" s="86">
        <f t="shared" si="27"/>
        <v>1.3050886220697542</v>
      </c>
      <c r="AR37" s="86">
        <f t="shared" si="28"/>
        <v>6.8245354382502885E-2</v>
      </c>
      <c r="AS37" s="86">
        <f t="shared" si="29"/>
        <v>6.5815557846324632E-2</v>
      </c>
      <c r="AV37" s="1" t="str">
        <f t="shared" si="30"/>
        <v>2008-09</v>
      </c>
      <c r="AW37" s="85">
        <f t="shared" si="30"/>
        <v>0.92313357300849708</v>
      </c>
      <c r="AX37" s="85">
        <f t="shared" si="31"/>
        <v>0.90500356831337725</v>
      </c>
      <c r="AZ37" s="1" t="str">
        <f t="shared" si="32"/>
        <v>2008-09</v>
      </c>
      <c r="BA37" s="85">
        <f t="shared" si="33"/>
        <v>1.3118209453035676</v>
      </c>
      <c r="BB37" s="85">
        <f t="shared" si="34"/>
        <v>1.3050886220697542</v>
      </c>
      <c r="BD37" s="1" t="str">
        <f t="shared" si="35"/>
        <v>2008-09</v>
      </c>
      <c r="BE37" s="85">
        <f t="shared" si="36"/>
        <v>0.11855635884137718</v>
      </c>
      <c r="BF37" s="85">
        <f t="shared" si="37"/>
        <v>6.8245354382502885E-2</v>
      </c>
      <c r="BH37" s="1" t="str">
        <f t="shared" si="38"/>
        <v>2008-09</v>
      </c>
      <c r="BI37" s="85">
        <f t="shared" si="39"/>
        <v>8.6274602028438258E-2</v>
      </c>
      <c r="BJ37" s="85">
        <f t="shared" si="40"/>
        <v>6.5815557846324632E-2</v>
      </c>
      <c r="BU37" s="1" t="str">
        <f t="shared" si="41"/>
        <v>2008-09</v>
      </c>
      <c r="BV37" s="161">
        <f t="shared" si="42"/>
        <v>4999.8064678824649</v>
      </c>
      <c r="BW37" s="161">
        <f t="shared" si="43"/>
        <v>3227.6539647713175</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10344.294048679907</v>
      </c>
      <c r="O38" s="81">
        <f t="shared" si="19"/>
        <v>10497.365109230681</v>
      </c>
      <c r="P38" s="85">
        <f t="shared" si="6"/>
        <v>1.3651093463795698</v>
      </c>
      <c r="Q38" s="85">
        <f t="shared" si="6"/>
        <v>1.3512089101874185</v>
      </c>
      <c r="S38" s="13" t="str">
        <f t="shared" si="20"/>
        <v>2009-10</v>
      </c>
      <c r="T38" s="81">
        <f t="shared" si="7"/>
        <v>10344.294048679907</v>
      </c>
      <c r="U38" s="81">
        <f t="shared" si="8"/>
        <v>9871.6768065901633</v>
      </c>
      <c r="V38" s="81">
        <f t="shared" si="9"/>
        <v>625.68830264051724</v>
      </c>
      <c r="W38" s="81">
        <f t="shared" si="10"/>
        <v>10497.365109230681</v>
      </c>
      <c r="X38" s="81">
        <f t="shared" si="11"/>
        <v>-105.90862567837371</v>
      </c>
      <c r="Y38" s="81">
        <f t="shared" si="12"/>
        <v>9633.5478810414461</v>
      </c>
      <c r="AA38" s="87">
        <f t="shared" si="13"/>
        <v>-153.07106055077384</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0.93129099344104949</v>
      </c>
      <c r="AQ38" s="86">
        <f t="shared" si="27"/>
        <v>1.3573093961296339</v>
      </c>
      <c r="AR38" s="86">
        <f t="shared" si="28"/>
        <v>5.9604319382044614E-2</v>
      </c>
      <c r="AS38" s="86">
        <f t="shared" si="29"/>
        <v>6.0486322188449855E-2</v>
      </c>
      <c r="AV38" s="1" t="str">
        <f t="shared" si="30"/>
        <v>2009-10</v>
      </c>
      <c r="AW38" s="85">
        <f t="shared" si="30"/>
        <v>1.1265362602507571</v>
      </c>
      <c r="AX38" s="85">
        <f t="shared" si="31"/>
        <v>0.93129099344104949</v>
      </c>
      <c r="AZ38" s="1" t="str">
        <f t="shared" si="32"/>
        <v>2009-10</v>
      </c>
      <c r="BA38" s="85">
        <f t="shared" si="33"/>
        <v>1.4292479173534633</v>
      </c>
      <c r="BB38" s="85">
        <f t="shared" si="34"/>
        <v>1.3573093961296339</v>
      </c>
      <c r="BD38" s="1" t="str">
        <f t="shared" si="35"/>
        <v>2009-10</v>
      </c>
      <c r="BE38" s="85">
        <f t="shared" si="36"/>
        <v>0.12148834965378254</v>
      </c>
      <c r="BF38" s="85">
        <f t="shared" si="37"/>
        <v>5.9604319382044614E-2</v>
      </c>
      <c r="BH38" s="1" t="str">
        <f t="shared" si="38"/>
        <v>2009-10</v>
      </c>
      <c r="BI38" s="85">
        <f t="shared" si="39"/>
        <v>0.12203070999282149</v>
      </c>
      <c r="BJ38" s="85">
        <f t="shared" si="40"/>
        <v>6.0486322188449855E-2</v>
      </c>
      <c r="BU38" s="1" t="str">
        <f t="shared" si="41"/>
        <v>2009-10</v>
      </c>
      <c r="BV38" s="161">
        <f t="shared" si="42"/>
        <v>2990.8172368881947</v>
      </c>
      <c r="BW38" s="161">
        <f t="shared" si="43"/>
        <v>3246.7613059526439</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10704.135372216262</v>
      </c>
      <c r="O39" s="81">
        <f t="shared" si="19"/>
        <v>10852.383019501527</v>
      </c>
      <c r="P39" s="85">
        <f t="shared" si="6"/>
        <v>1.4563282416282273</v>
      </c>
      <c r="Q39" s="85">
        <f t="shared" si="6"/>
        <v>1.3316433008117692</v>
      </c>
      <c r="S39" s="13" t="str">
        <f t="shared" si="20"/>
        <v>2010-11</v>
      </c>
      <c r="T39" s="81">
        <f t="shared" si="7"/>
        <v>10704.135372216262</v>
      </c>
      <c r="U39" s="81">
        <f t="shared" si="8"/>
        <v>10219.259089382684</v>
      </c>
      <c r="V39" s="81">
        <f t="shared" si="9"/>
        <v>633.12393011884376</v>
      </c>
      <c r="W39" s="81">
        <f t="shared" si="10"/>
        <v>10852.383019501527</v>
      </c>
      <c r="X39" s="81">
        <f t="shared" si="11"/>
        <v>-45.866675403176266</v>
      </c>
      <c r="Y39" s="81">
        <f t="shared" si="12"/>
        <v>10229.906710458421</v>
      </c>
      <c r="AA39" s="87">
        <f t="shared" si="13"/>
        <v>-148.24764728526497</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0.95569668681612974</v>
      </c>
      <c r="AQ39" s="86">
        <f t="shared" si="27"/>
        <v>1.3843937042784304</v>
      </c>
      <c r="AR39" s="86">
        <f t="shared" si="28"/>
        <v>5.8339622641509437E-2</v>
      </c>
      <c r="AS39" s="86">
        <f t="shared" si="29"/>
        <v>5.9147601193664398E-2</v>
      </c>
      <c r="AV39" s="1" t="str">
        <f t="shared" si="30"/>
        <v>2010-11</v>
      </c>
      <c r="AW39" s="85">
        <f t="shared" si="30"/>
        <v>1.0145665115253593</v>
      </c>
      <c r="AX39" s="85">
        <f t="shared" si="31"/>
        <v>0.95569668681612974</v>
      </c>
      <c r="AZ39" s="1" t="str">
        <f t="shared" si="32"/>
        <v>2010-11</v>
      </c>
      <c r="BA39" s="85">
        <f t="shared" si="33"/>
        <v>1.2952916168110009</v>
      </c>
      <c r="BB39" s="85">
        <f t="shared" si="34"/>
        <v>1.3843937042784304</v>
      </c>
      <c r="BD39" s="1" t="str">
        <f t="shared" si="35"/>
        <v>2010-11</v>
      </c>
      <c r="BE39" s="85">
        <f t="shared" si="36"/>
        <v>0.11096737758640804</v>
      </c>
      <c r="BF39" s="85">
        <f t="shared" si="37"/>
        <v>5.8339622641509437E-2</v>
      </c>
      <c r="BH39" s="1" t="str">
        <f t="shared" si="38"/>
        <v>2010-11</v>
      </c>
      <c r="BI39" s="85">
        <f t="shared" si="39"/>
        <v>0.10287207030013827</v>
      </c>
      <c r="BJ39" s="85">
        <f t="shared" si="40"/>
        <v>5.9147601193664398E-2</v>
      </c>
      <c r="BU39" s="1" t="str">
        <f t="shared" si="41"/>
        <v>2010-11</v>
      </c>
      <c r="BV39" s="161">
        <f t="shared" si="42"/>
        <v>3378.5049772784741</v>
      </c>
      <c r="BW39" s="161">
        <f t="shared" si="43"/>
        <v>3314.686345654542</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11094.828033407688</v>
      </c>
      <c r="O40" s="81">
        <f t="shared" si="19"/>
        <v>11906.190019193858</v>
      </c>
      <c r="P40" s="85">
        <f t="shared" si="6"/>
        <v>1.5127026061552553</v>
      </c>
      <c r="Q40" s="85">
        <f t="shared" si="6"/>
        <v>1.2537821818761206</v>
      </c>
      <c r="S40" s="13" t="str">
        <f t="shared" si="20"/>
        <v>2011-12</v>
      </c>
      <c r="T40" s="81">
        <f t="shared" si="7"/>
        <v>11094.828033407688</v>
      </c>
      <c r="U40" s="81">
        <f t="shared" si="8"/>
        <v>11245.590600197125</v>
      </c>
      <c r="V40" s="81">
        <f t="shared" si="9"/>
        <v>660.59941899673186</v>
      </c>
      <c r="W40" s="81">
        <f t="shared" si="10"/>
        <v>11906.190019193858</v>
      </c>
      <c r="X40" s="81">
        <f t="shared" si="11"/>
        <v>-685.72651346163821</v>
      </c>
      <c r="Y40" s="81">
        <f t="shared" si="12"/>
        <v>11735.163666545624</v>
      </c>
      <c r="AA40" s="87">
        <f t="shared" si="13"/>
        <v>-811.36198578617041</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1.0577147866744594</v>
      </c>
      <c r="AQ40" s="86">
        <f t="shared" si="27"/>
        <v>1.5474561778537836</v>
      </c>
      <c r="AR40" s="86">
        <f t="shared" si="28"/>
        <v>5.5483695282183949E-2</v>
      </c>
      <c r="AS40" s="86">
        <f t="shared" si="29"/>
        <v>5.9541203974284043E-2</v>
      </c>
      <c r="AV40" s="1" t="str">
        <f t="shared" si="30"/>
        <v>2011-12</v>
      </c>
      <c r="AW40" s="85">
        <f t="shared" si="30"/>
        <v>0.88934981186565099</v>
      </c>
      <c r="AX40" s="85">
        <f t="shared" si="31"/>
        <v>1.0577147866744594</v>
      </c>
      <c r="AZ40" s="1" t="str">
        <f t="shared" si="32"/>
        <v>2011-12</v>
      </c>
      <c r="BA40" s="85">
        <f t="shared" si="33"/>
        <v>1.0858184232556476</v>
      </c>
      <c r="BB40" s="85">
        <f t="shared" si="34"/>
        <v>1.5474561778537836</v>
      </c>
      <c r="BD40" s="1" t="str">
        <f t="shared" si="35"/>
        <v>2011-12</v>
      </c>
      <c r="BE40" s="85">
        <f t="shared" si="36"/>
        <v>0.10072239940869887</v>
      </c>
      <c r="BF40" s="85">
        <f t="shared" si="37"/>
        <v>5.5483695282183949E-2</v>
      </c>
      <c r="BH40" s="1" t="str">
        <f t="shared" si="38"/>
        <v>2011-12</v>
      </c>
      <c r="BI40" s="85">
        <f t="shared" si="39"/>
        <v>8.9587379995978128E-2</v>
      </c>
      <c r="BJ40" s="85">
        <f t="shared" si="40"/>
        <v>5.9541203974284043E-2</v>
      </c>
      <c r="BU40" s="1" t="str">
        <f t="shared" si="41"/>
        <v>2011-12</v>
      </c>
      <c r="BV40" s="161">
        <f t="shared" si="42"/>
        <v>3036.7574094778088</v>
      </c>
      <c r="BW40" s="161">
        <f t="shared" si="43"/>
        <v>3511.3088136120764</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11047.257981307963</v>
      </c>
      <c r="O41" s="81">
        <f t="shared" si="19"/>
        <v>11495.163025438607</v>
      </c>
      <c r="P41" s="85">
        <f t="shared" si="6"/>
        <v>1.2905284949272122</v>
      </c>
      <c r="Q41" s="85">
        <f t="shared" si="6"/>
        <v>1.2724703614725894</v>
      </c>
      <c r="S41" s="13" t="str">
        <f t="shared" si="20"/>
        <v>2012-13</v>
      </c>
      <c r="T41" s="81">
        <f t="shared" si="7"/>
        <v>11047.257981307963</v>
      </c>
      <c r="U41" s="81">
        <f t="shared" si="8"/>
        <v>10824.10528967859</v>
      </c>
      <c r="V41" s="81">
        <f t="shared" si="9"/>
        <v>671.05773576001889</v>
      </c>
      <c r="W41" s="81">
        <f t="shared" si="10"/>
        <v>11495.163025438607</v>
      </c>
      <c r="X41" s="81">
        <f t="shared" si="11"/>
        <v>-326.33081786661228</v>
      </c>
      <c r="Y41" s="81">
        <f t="shared" si="12"/>
        <v>12654.117327126651</v>
      </c>
      <c r="AA41" s="87">
        <f t="shared" si="13"/>
        <v>-447.90504413064446</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1.1454532290761656</v>
      </c>
      <c r="AQ41" s="86">
        <f t="shared" si="27"/>
        <v>1.6047266457044325</v>
      </c>
      <c r="AR41" s="86">
        <f t="shared" si="28"/>
        <v>5.8377400500974119E-2</v>
      </c>
      <c r="AS41" s="86">
        <f t="shared" si="29"/>
        <v>6.074428033593976E-2</v>
      </c>
      <c r="AV41" s="1" t="str">
        <f t="shared" si="30"/>
        <v>2012-13</v>
      </c>
      <c r="AW41" s="85">
        <f t="shared" si="30"/>
        <v>1.1122180781462325</v>
      </c>
      <c r="AX41" s="85">
        <f t="shared" si="31"/>
        <v>1.1454532290761656</v>
      </c>
      <c r="AZ41" s="1" t="str">
        <f t="shared" si="32"/>
        <v>2012-13</v>
      </c>
      <c r="BA41" s="85">
        <f t="shared" si="33"/>
        <v>1.2816300781422123</v>
      </c>
      <c r="BB41" s="85">
        <f t="shared" si="34"/>
        <v>1.6047266457044325</v>
      </c>
      <c r="BD41" s="1" t="str">
        <f t="shared" si="35"/>
        <v>2012-13</v>
      </c>
      <c r="BE41" s="85">
        <f t="shared" si="36"/>
        <v>0.10126344747197526</v>
      </c>
      <c r="BF41" s="85">
        <f t="shared" si="37"/>
        <v>5.8377400500974119E-2</v>
      </c>
      <c r="BH41" s="1" t="str">
        <f t="shared" si="38"/>
        <v>2012-13</v>
      </c>
      <c r="BI41" s="85">
        <f t="shared" si="39"/>
        <v>0.10389470751621513</v>
      </c>
      <c r="BJ41" s="85">
        <f t="shared" si="40"/>
        <v>6.074428033593976E-2</v>
      </c>
      <c r="BU41" s="1" t="str">
        <f t="shared" si="41"/>
        <v>2012-13</v>
      </c>
      <c r="BV41" s="161">
        <f t="shared" si="42"/>
        <v>1884.5322442777092</v>
      </c>
      <c r="BW41" s="161">
        <f t="shared" si="43"/>
        <v>3161.7297133007801</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11327.541032310673</v>
      </c>
      <c r="O42" s="81">
        <f t="shared" si="19"/>
        <v>11801.628966140639</v>
      </c>
      <c r="P42" s="85">
        <f t="shared" si="6"/>
        <v>1.2533150803942015</v>
      </c>
      <c r="Q42" s="85">
        <f t="shared" si="6"/>
        <v>1.2653964138906253</v>
      </c>
      <c r="S42" s="13" t="str">
        <f t="shared" si="20"/>
        <v>2013-14</v>
      </c>
      <c r="T42" s="81">
        <f t="shared" si="7"/>
        <v>11327.541032310673</v>
      </c>
      <c r="U42" s="81">
        <f t="shared" si="8"/>
        <v>11152.918643349969</v>
      </c>
      <c r="V42" s="81">
        <f t="shared" si="9"/>
        <v>648.71032279067117</v>
      </c>
      <c r="W42" s="81">
        <f t="shared" si="10"/>
        <v>11801.628966140639</v>
      </c>
      <c r="X42" s="81">
        <f t="shared" si="11"/>
        <v>-395.07327819163896</v>
      </c>
      <c r="Y42" s="81">
        <f t="shared" si="12"/>
        <v>13905.789245789309</v>
      </c>
      <c r="AA42" s="87">
        <f t="shared" si="13"/>
        <v>-474.08793382996555</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1.2276088169642858</v>
      </c>
      <c r="AQ42" s="86">
        <f t="shared" si="27"/>
        <v>1.6732268492108766</v>
      </c>
      <c r="AR42" s="86">
        <f t="shared" si="28"/>
        <v>5.4967862881628284E-2</v>
      </c>
      <c r="AS42" s="86">
        <f t="shared" si="29"/>
        <v>5.7268415178571432E-2</v>
      </c>
      <c r="AV42" s="1" t="str">
        <f t="shared" si="30"/>
        <v>2013-14</v>
      </c>
      <c r="AW42" s="85">
        <f t="shared" si="30"/>
        <v>1.2133537193861961</v>
      </c>
      <c r="AX42" s="85">
        <f t="shared" si="31"/>
        <v>1.2276088169642858</v>
      </c>
      <c r="AZ42" s="1" t="str">
        <f t="shared" si="32"/>
        <v>2013-14</v>
      </c>
      <c r="BA42" s="85">
        <f t="shared" si="33"/>
        <v>1.4047792745332039</v>
      </c>
      <c r="BB42" s="85">
        <f t="shared" si="34"/>
        <v>1.6732268492108766</v>
      </c>
      <c r="BD42" s="1" t="str">
        <f t="shared" si="35"/>
        <v>2013-14</v>
      </c>
      <c r="BE42" s="85">
        <f t="shared" si="36"/>
        <v>0.10805139486993399</v>
      </c>
      <c r="BF42" s="85">
        <f t="shared" si="37"/>
        <v>5.4967862881628284E-2</v>
      </c>
      <c r="BH42" s="1" t="str">
        <f t="shared" si="38"/>
        <v>2013-14</v>
      </c>
      <c r="BI42" s="85">
        <f t="shared" si="39"/>
        <v>0.11365878897443624</v>
      </c>
      <c r="BJ42" s="85">
        <f t="shared" si="40"/>
        <v>5.7268415178571432E-2</v>
      </c>
      <c r="BU42" s="1" t="str">
        <f t="shared" si="41"/>
        <v>2013-14</v>
      </c>
      <c r="BV42" s="161">
        <f t="shared" si="42"/>
        <v>1934.584631370177</v>
      </c>
      <c r="BW42" s="161">
        <f t="shared" si="43"/>
        <v>3016.779552271355</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11595.644353398204</v>
      </c>
      <c r="O43" s="81">
        <f t="shared" si="19"/>
        <v>12016.438287720001</v>
      </c>
      <c r="P43" s="85">
        <f t="shared" si="6"/>
        <v>1.1296138331352135</v>
      </c>
      <c r="Q43" s="85">
        <f t="shared" si="6"/>
        <v>1.2484838998879519</v>
      </c>
      <c r="S43" s="13" t="str">
        <f t="shared" si="20"/>
        <v>2014-15</v>
      </c>
      <c r="T43" s="81">
        <f t="shared" si="7"/>
        <v>11595.644353398204</v>
      </c>
      <c r="U43" s="81">
        <f t="shared" si="8"/>
        <v>11359.874839177086</v>
      </c>
      <c r="V43" s="81">
        <f t="shared" si="9"/>
        <v>656.56344854291319</v>
      </c>
      <c r="W43" s="81">
        <f t="shared" si="10"/>
        <v>12016.438287720001</v>
      </c>
      <c r="X43" s="81">
        <f t="shared" si="11"/>
        <v>-377.85577775834719</v>
      </c>
      <c r="Y43" s="81">
        <f t="shared" si="12"/>
        <v>15538.147819678477</v>
      </c>
      <c r="AA43" s="87">
        <f t="shared" si="13"/>
        <v>-420.79393432179677</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1.3399986534706794</v>
      </c>
      <c r="AQ43" s="86">
        <f t="shared" si="27"/>
        <v>1.8021550162984425</v>
      </c>
      <c r="AR43" s="86">
        <f t="shared" si="28"/>
        <v>5.463877338877339E-2</v>
      </c>
      <c r="AS43" s="86">
        <f t="shared" si="29"/>
        <v>5.662155793442402E-2</v>
      </c>
      <c r="AV43" s="1" t="str">
        <f t="shared" si="30"/>
        <v>2014-15</v>
      </c>
      <c r="AW43" s="85">
        <f t="shared" si="30"/>
        <v>1.4924709407455474</v>
      </c>
      <c r="AX43" s="85">
        <f t="shared" si="31"/>
        <v>1.3399986534706794</v>
      </c>
      <c r="AZ43" s="1" t="str">
        <f t="shared" si="32"/>
        <v>2014-15</v>
      </c>
      <c r="BA43" s="85">
        <f t="shared" si="33"/>
        <v>1.7463567995728768</v>
      </c>
      <c r="BB43" s="85">
        <f t="shared" si="34"/>
        <v>1.8021550162984425</v>
      </c>
      <c r="BD43" s="1" t="str">
        <f t="shared" si="35"/>
        <v>2014-15</v>
      </c>
      <c r="BE43" s="85">
        <f t="shared" si="36"/>
        <v>9.6997093864138878E-2</v>
      </c>
      <c r="BF43" s="85">
        <f t="shared" si="37"/>
        <v>5.463877338877339E-2</v>
      </c>
      <c r="BH43" s="1" t="str">
        <f t="shared" si="38"/>
        <v>2014-15</v>
      </c>
      <c r="BI43" s="85">
        <f t="shared" si="39"/>
        <v>0.11109449529606276</v>
      </c>
      <c r="BJ43" s="85">
        <f t="shared" si="40"/>
        <v>5.662155793442402E-2</v>
      </c>
      <c r="BU43" s="1" t="str">
        <f t="shared" si="41"/>
        <v>2014-15</v>
      </c>
      <c r="BV43" s="161">
        <f t="shared" si="42"/>
        <v>1904.2783116888031</v>
      </c>
      <c r="BW43" s="161">
        <f t="shared" si="43"/>
        <v>2973.6625154577364</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11514.394537069773</v>
      </c>
      <c r="O44" s="81">
        <f t="shared" si="19"/>
        <v>12233.851208332111</v>
      </c>
      <c r="P44" s="85">
        <f t="shared" si="6"/>
        <v>0.98163412203543277</v>
      </c>
      <c r="Q44" s="85">
        <f t="shared" si="6"/>
        <v>1.2649022027524963</v>
      </c>
      <c r="S44" s="13" t="str">
        <f t="shared" si="20"/>
        <v xml:space="preserve">2015-16 </v>
      </c>
      <c r="T44" s="81">
        <f t="shared" si="7"/>
        <v>11514.394537069773</v>
      </c>
      <c r="U44" s="81">
        <f t="shared" si="8"/>
        <v>11573.834626862907</v>
      </c>
      <c r="V44" s="81">
        <f t="shared" si="9"/>
        <v>660.01658146920465</v>
      </c>
      <c r="W44" s="81">
        <f t="shared" si="10"/>
        <v>12233.851208332111</v>
      </c>
      <c r="X44" s="81">
        <f t="shared" si="11"/>
        <v>-638.4020033626108</v>
      </c>
      <c r="Y44" s="81">
        <f t="shared" si="12"/>
        <v>16910.319571537308</v>
      </c>
      <c r="AA44" s="87">
        <f t="shared" si="13"/>
        <v>-719.4566712623382</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1.4686242960579243</v>
      </c>
      <c r="AQ44" s="86">
        <f t="shared" si="27"/>
        <v>1.97422494592646</v>
      </c>
      <c r="AR44" s="86">
        <f t="shared" si="28"/>
        <v>5.3950025239777891E-2</v>
      </c>
      <c r="AS44" s="86">
        <f t="shared" si="29"/>
        <v>5.7320997586484311E-2</v>
      </c>
      <c r="AV44" s="1" t="str">
        <f t="shared" si="30"/>
        <v xml:space="preserve">2015-16 </v>
      </c>
      <c r="AW44" s="85">
        <f t="shared" si="30"/>
        <v>2.0919740244313556</v>
      </c>
      <c r="AX44" s="85">
        <f t="shared" si="31"/>
        <v>1.4686242960579243</v>
      </c>
      <c r="AZ44" s="1" t="str">
        <f t="shared" si="32"/>
        <v xml:space="preserve">2015-16 </v>
      </c>
      <c r="BA44" s="85">
        <f t="shared" si="33"/>
        <v>2.542651972326206</v>
      </c>
      <c r="BB44" s="85">
        <f t="shared" si="34"/>
        <v>1.97422494592646</v>
      </c>
      <c r="BD44" s="1" t="str">
        <f t="shared" si="35"/>
        <v xml:space="preserve">2015-16 </v>
      </c>
      <c r="BE44" s="85">
        <f t="shared" si="36"/>
        <v>0.1102378600877357</v>
      </c>
      <c r="BF44" s="85">
        <f t="shared" si="37"/>
        <v>5.3950025239777891E-2</v>
      </c>
      <c r="BH44" s="1" t="str">
        <f t="shared" si="38"/>
        <v xml:space="preserve">2015-16 </v>
      </c>
      <c r="BI44" s="85">
        <f t="shared" si="39"/>
        <v>0.15092464558807661</v>
      </c>
      <c r="BJ44" s="85">
        <f t="shared" si="40"/>
        <v>5.7320997586484311E-2</v>
      </c>
      <c r="BU44" s="1" t="str">
        <f t="shared" si="41"/>
        <v xml:space="preserve">2015-16 </v>
      </c>
      <c r="BV44" s="161">
        <f t="shared" si="42"/>
        <v>2003.4114009625293</v>
      </c>
      <c r="BW44" s="161">
        <f t="shared" si="43"/>
        <v>2948.8460131138736</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11855.56647181771</v>
      </c>
      <c r="O45" s="81">
        <f t="shared" si="19"/>
        <v>12454.148537874162</v>
      </c>
      <c r="P45" s="85">
        <f t="shared" si="6"/>
        <v>1.1383793008620728</v>
      </c>
      <c r="Q45" s="85">
        <f t="shared" si="6"/>
        <v>1.2574519600413203</v>
      </c>
      <c r="S45" s="13" t="str">
        <f t="shared" si="20"/>
        <v xml:space="preserve">2016-17 </v>
      </c>
      <c r="T45" s="81">
        <f t="shared" si="7"/>
        <v>11855.56647181771</v>
      </c>
      <c r="U45" s="81">
        <f t="shared" si="8"/>
        <v>11748.59553225629</v>
      </c>
      <c r="V45" s="81">
        <f t="shared" si="9"/>
        <v>705.55300561787101</v>
      </c>
      <c r="W45" s="81">
        <f t="shared" si="10"/>
        <v>12454.148537874162</v>
      </c>
      <c r="X45" s="81">
        <f t="shared" si="11"/>
        <v>-598.58206605645182</v>
      </c>
      <c r="Y45" s="81">
        <f t="shared" si="12"/>
        <v>17658.550278238239</v>
      </c>
      <c r="AA45" s="87">
        <f>+T45-W45</f>
        <v>-598.58206605645137</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1.4894733474115314</v>
      </c>
      <c r="AQ45" s="86">
        <f t="shared" si="27"/>
        <v>2.0241760153056787</v>
      </c>
      <c r="AR45" s="86">
        <f t="shared" si="28"/>
        <v>5.6652046783625731E-2</v>
      </c>
      <c r="AS45" s="86">
        <f t="shared" si="29"/>
        <v>5.9512382415050871E-2</v>
      </c>
      <c r="AV45" s="1" t="str">
        <f t="shared" si="30"/>
        <v xml:space="preserve">2016-17 </v>
      </c>
      <c r="AW45" s="85">
        <f t="shared" si="30"/>
        <v>1.8999134561564754</v>
      </c>
      <c r="AX45" s="85">
        <f t="shared" si="31"/>
        <v>1.4894733474115314</v>
      </c>
      <c r="AZ45" s="1" t="str">
        <f t="shared" si="32"/>
        <v xml:space="preserve">2016-17 </v>
      </c>
      <c r="BA45" s="85">
        <f t="shared" si="33"/>
        <v>2.2464135012732283</v>
      </c>
      <c r="BB45" s="85">
        <f t="shared" si="34"/>
        <v>2.0241760153056787</v>
      </c>
      <c r="BD45" s="1" t="str">
        <f t="shared" si="35"/>
        <v xml:space="preserve">2016-17 </v>
      </c>
      <c r="BE45" s="85">
        <f t="shared" si="36"/>
        <v>0.11510158295682589</v>
      </c>
      <c r="BF45" s="85">
        <f t="shared" si="37"/>
        <v>5.6652046783625731E-2</v>
      </c>
      <c r="BH45" s="1" t="str">
        <f t="shared" si="38"/>
        <v xml:space="preserve">2016-17 </v>
      </c>
      <c r="BI45" s="85">
        <f t="shared" si="39"/>
        <v>0.13356031647605318</v>
      </c>
      <c r="BJ45" s="85">
        <f t="shared" si="40"/>
        <v>5.9512382415050871E-2</v>
      </c>
      <c r="BU45" s="1" t="str">
        <f t="shared" si="41"/>
        <v xml:space="preserve">2016-17 </v>
      </c>
      <c r="BV45" s="161">
        <f t="shared" si="42"/>
        <v>2081.7227821725237</v>
      </c>
      <c r="BW45" s="161">
        <f t="shared" si="43"/>
        <v>3131.7449539683562</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12070.765535543069</v>
      </c>
      <c r="O46" s="81">
        <f>+W46</f>
        <v>12589.407888296095</v>
      </c>
      <c r="P46" s="85">
        <f t="shared" ref="P46:Q49" si="44">+L46/N46</f>
        <v>1.1405118633167779</v>
      </c>
      <c r="Q46" s="85">
        <f t="shared" si="44"/>
        <v>1.230327258199595</v>
      </c>
      <c r="S46" s="13" t="str">
        <f t="shared" si="20"/>
        <v>2017-18</v>
      </c>
      <c r="T46" s="81">
        <f t="shared" si="7"/>
        <v>12070.765535543069</v>
      </c>
      <c r="U46" s="81">
        <f t="shared" si="8"/>
        <v>11877.95613062912</v>
      </c>
      <c r="V46" s="81">
        <f t="shared" si="9"/>
        <v>711.45175766697639</v>
      </c>
      <c r="W46" s="81">
        <f t="shared" si="10"/>
        <v>12589.407888296095</v>
      </c>
      <c r="X46" s="81">
        <f t="shared" si="11"/>
        <v>-556.00851649604033</v>
      </c>
      <c r="Y46" s="81">
        <f t="shared" si="12"/>
        <v>18287.000535830786</v>
      </c>
      <c r="AA46" s="87">
        <f>+T46-W46</f>
        <v>-518.64235275302599</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1.5149826646854878</v>
      </c>
      <c r="AQ46" s="86">
        <f t="shared" si="27"/>
        <v>2.0473560910307897</v>
      </c>
      <c r="AR46" s="86">
        <f t="shared" si="28"/>
        <v>5.6511931615813846E-2</v>
      </c>
      <c r="AS46" s="86">
        <f t="shared" si="29"/>
        <v>5.8940069341258047E-2</v>
      </c>
      <c r="AV46" s="1" t="str">
        <f t="shared" si="30"/>
        <v>2017-18</v>
      </c>
      <c r="AW46" s="85">
        <f t="shared" si="30"/>
        <v>2.0155801841858918</v>
      </c>
      <c r="AX46" s="85">
        <f t="shared" si="31"/>
        <v>1.5149826646854878</v>
      </c>
      <c r="AZ46" s="1" t="str">
        <f t="shared" si="32"/>
        <v>2017-18</v>
      </c>
      <c r="BA46" s="85">
        <f t="shared" si="33"/>
        <v>2.4071431559382894</v>
      </c>
      <c r="BB46" s="85">
        <f t="shared" si="34"/>
        <v>2.0473560910307897</v>
      </c>
      <c r="BD46" s="1" t="str">
        <f t="shared" si="35"/>
        <v>2017-18</v>
      </c>
      <c r="BE46" s="85">
        <f t="shared" si="36"/>
        <v>0.12181403863680342</v>
      </c>
      <c r="BF46" s="85">
        <f t="shared" si="37"/>
        <v>5.6511931615813846E-2</v>
      </c>
      <c r="BH46" s="1" t="str">
        <f t="shared" si="38"/>
        <v>2017-18</v>
      </c>
      <c r="BI46" s="85">
        <f t="shared" si="39"/>
        <v>0.13705303946556008</v>
      </c>
      <c r="BJ46" s="85">
        <f t="shared" si="40"/>
        <v>5.8940069341258047E-2</v>
      </c>
      <c r="BU46" s="1" t="str">
        <f t="shared" si="41"/>
        <v>2017-18</v>
      </c>
      <c r="BV46" s="161">
        <f t="shared" si="42"/>
        <v>2239.4136345843644</v>
      </c>
      <c r="BW46" s="161">
        <f t="shared" si="43"/>
        <v>3138.7577544131309</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12586.993883170402</v>
      </c>
      <c r="O47" s="81">
        <f>+W47</f>
        <v>12697.133775617689</v>
      </c>
      <c r="P47" s="85">
        <f t="shared" si="44"/>
        <v>1.1831805143609762</v>
      </c>
      <c r="Q47" s="85">
        <f t="shared" si="44"/>
        <v>1.2556372502115227</v>
      </c>
      <c r="S47" s="13" t="str">
        <f t="shared" si="20"/>
        <v>2018-19</v>
      </c>
      <c r="T47" s="81">
        <f t="shared" si="7"/>
        <v>12586.993883170402</v>
      </c>
      <c r="U47" s="81">
        <f t="shared" si="8"/>
        <v>11957.9398665755</v>
      </c>
      <c r="V47" s="81">
        <f t="shared" si="9"/>
        <v>739.19390904218949</v>
      </c>
      <c r="W47" s="81">
        <f t="shared" si="10"/>
        <v>12697.133775617689</v>
      </c>
      <c r="X47" s="81">
        <f t="shared" si="11"/>
        <v>-411.73100733649954</v>
      </c>
      <c r="Y47" s="81">
        <f t="shared" si="12"/>
        <v>18550.071147413746</v>
      </c>
      <c r="AA47" s="87">
        <f>+T47-W47</f>
        <v>-110.13989244728691</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1.4737491190979564</v>
      </c>
      <c r="AQ47" s="86">
        <f t="shared" si="27"/>
        <v>2.0080819396655198</v>
      </c>
      <c r="AR47" s="86">
        <f t="shared" si="28"/>
        <v>5.821738371077604E-2</v>
      </c>
      <c r="AS47" s="86">
        <f t="shared" si="29"/>
        <v>5.8726802912849423E-2</v>
      </c>
      <c r="AV47" s="1" t="str">
        <f t="shared" ref="AV47:AW49" si="46">+AI47</f>
        <v>2018-19</v>
      </c>
      <c r="AW47" s="85">
        <f t="shared" si="46"/>
        <v>1.9642226906860865</v>
      </c>
      <c r="AX47" s="85">
        <f t="shared" si="31"/>
        <v>1.4737491190979564</v>
      </c>
      <c r="AZ47" s="1" t="str">
        <f t="shared" si="32"/>
        <v>2018-19</v>
      </c>
      <c r="BA47" s="85">
        <f t="shared" si="33"/>
        <v>2.3136148984198646</v>
      </c>
      <c r="BB47" s="85">
        <f t="shared" si="34"/>
        <v>2.0080819396655198</v>
      </c>
      <c r="BD47" s="1" t="str">
        <f t="shared" si="35"/>
        <v>2018-19</v>
      </c>
      <c r="BE47" s="85">
        <f t="shared" si="36"/>
        <v>0.12408401957274139</v>
      </c>
      <c r="BF47" s="85">
        <f t="shared" si="37"/>
        <v>5.821738371077604E-2</v>
      </c>
      <c r="BH47" s="1" t="str">
        <f t="shared" si="38"/>
        <v>2018-19</v>
      </c>
      <c r="BI47" s="85">
        <f t="shared" si="39"/>
        <v>0.1328350581321068</v>
      </c>
      <c r="BJ47" s="85">
        <f t="shared" si="40"/>
        <v>5.8726802912849423E-2</v>
      </c>
      <c r="BU47" s="1" t="str">
        <f t="shared" si="41"/>
        <v>2018-19</v>
      </c>
      <c r="BV47" s="161">
        <f t="shared" si="42"/>
        <v>2249.0296065149555</v>
      </c>
      <c r="BW47" s="161">
        <f t="shared" si="43"/>
        <v>3349.2876018701609</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12880.967332096909</v>
      </c>
      <c r="O48" s="81">
        <f>+W48</f>
        <v>12877.316471223914</v>
      </c>
      <c r="P48" s="85">
        <f t="shared" si="44"/>
        <v>1.4173474673173718</v>
      </c>
      <c r="Q48" s="85">
        <f t="shared" si="44"/>
        <v>1.2524629041814785</v>
      </c>
      <c r="S48" s="13" t="str">
        <f t="shared" si="20"/>
        <v>2019-20</v>
      </c>
      <c r="T48" s="81">
        <f t="shared" si="7"/>
        <v>12880.967332096909</v>
      </c>
      <c r="U48" s="81">
        <f t="shared" si="8"/>
        <v>12120.127926164991</v>
      </c>
      <c r="V48" s="81">
        <f t="shared" si="9"/>
        <v>757.18854505892489</v>
      </c>
      <c r="W48" s="81">
        <f t="shared" si="10"/>
        <v>12877.316471223914</v>
      </c>
      <c r="X48" s="81">
        <f t="shared" si="11"/>
        <v>-162.82839493552581</v>
      </c>
      <c r="Y48" s="81">
        <f t="shared" si="12"/>
        <v>18414.942243380989</v>
      </c>
      <c r="AA48" s="87">
        <f>+T48-W48</f>
        <v>3.650860872994599</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1.4296241709653648</v>
      </c>
      <c r="AQ48" s="86">
        <f t="shared" si="27"/>
        <v>1.9712365171173989</v>
      </c>
      <c r="AR48" s="86">
        <f t="shared" si="28"/>
        <v>5.8800181447040148E-2</v>
      </c>
      <c r="AS48" s="86">
        <f t="shared" si="29"/>
        <v>5.8783515673714641E-2</v>
      </c>
      <c r="AV48" s="1" t="str">
        <f t="shared" si="46"/>
        <v>2019-20</v>
      </c>
      <c r="AW48" s="85">
        <f t="shared" si="46"/>
        <v>1.5067883226954066</v>
      </c>
      <c r="AX48" s="85">
        <f t="shared" si="31"/>
        <v>1.4296241709653648</v>
      </c>
      <c r="AZ48" s="1" t="str">
        <f t="shared" si="32"/>
        <v>2019-20</v>
      </c>
      <c r="BA48" s="85">
        <f t="shared" si="33"/>
        <v>2.4490435374149659</v>
      </c>
      <c r="BB48" s="85">
        <f t="shared" si="34"/>
        <v>1.9712365171173989</v>
      </c>
      <c r="BD48" s="1" t="str">
        <f t="shared" si="35"/>
        <v>2019-20</v>
      </c>
      <c r="BE48" s="85">
        <f t="shared" si="36"/>
        <v>0.12350899759677168</v>
      </c>
      <c r="BF48" s="85">
        <f t="shared" si="37"/>
        <v>5.8800181447040148E-2</v>
      </c>
      <c r="BH48" s="1" t="str">
        <f t="shared" si="38"/>
        <v>2019-20</v>
      </c>
      <c r="BI48" s="85">
        <f t="shared" si="39"/>
        <v>0.1091098671131108</v>
      </c>
      <c r="BJ48" s="85">
        <f t="shared" si="40"/>
        <v>5.8783515673714641E-2</v>
      </c>
      <c r="BU48" s="1" t="str">
        <f t="shared" si="41"/>
        <v>2019-20</v>
      </c>
      <c r="BV48" s="161">
        <f t="shared" si="42"/>
        <v>7024.1997722913748</v>
      </c>
      <c r="BW48" s="161">
        <f t="shared" si="43"/>
        <v>3539.1445302802399</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12859.766411482075</v>
      </c>
      <c r="O49" s="81">
        <f>+W49</f>
        <v>13019.271886507506</v>
      </c>
      <c r="P49" s="85">
        <f t="shared" si="44"/>
        <v>1.0618210897520002</v>
      </c>
      <c r="Q49" s="85">
        <f t="shared" si="44"/>
        <v>1.3192242327685502</v>
      </c>
      <c r="S49" s="13" t="s">
        <v>324</v>
      </c>
      <c r="T49" s="81">
        <f t="shared" si="7"/>
        <v>12859.766411482075</v>
      </c>
      <c r="U49" s="81">
        <f t="shared" si="8"/>
        <v>12293.521975141797</v>
      </c>
      <c r="V49" s="81">
        <f t="shared" si="9"/>
        <v>725.7499113657077</v>
      </c>
      <c r="W49" s="81">
        <f t="shared" si="10"/>
        <v>13019.271886507506</v>
      </c>
      <c r="X49" s="81">
        <f t="shared" si="11"/>
        <v>-159.50547502543026</v>
      </c>
      <c r="Y49" s="81">
        <f t="shared" si="12"/>
        <v>19166.757898964883</v>
      </c>
      <c r="AA49" s="87">
        <f>+T49-W49</f>
        <v>-159.50547502543122</v>
      </c>
      <c r="AI49" s="13" t="s">
        <v>324</v>
      </c>
      <c r="AJ49" s="86">
        <f t="shared" si="21"/>
        <v>2.3061104918267792</v>
      </c>
      <c r="AK49" s="86">
        <f t="shared" si="22"/>
        <v>2.9111792560242322</v>
      </c>
      <c r="AL49" s="86">
        <f t="shared" si="23"/>
        <v>0.11967197246527828</v>
      </c>
      <c r="AM49" s="86">
        <f t="shared" si="24"/>
        <v>0.15052663013800854</v>
      </c>
      <c r="AO49" s="13" t="s">
        <v>324</v>
      </c>
      <c r="AP49" s="86">
        <f t="shared" si="26"/>
        <v>1.4904437052489148</v>
      </c>
      <c r="AQ49" s="86">
        <f t="shared" si="27"/>
        <v>2.0979287358146177</v>
      </c>
      <c r="AR49" s="86">
        <f t="shared" si="28"/>
        <v>5.5744277997438328E-2</v>
      </c>
      <c r="AS49" s="86">
        <f t="shared" si="29"/>
        <v>5.6435699385465408E-2</v>
      </c>
      <c r="AV49" s="13" t="s">
        <v>324</v>
      </c>
      <c r="AW49" s="85">
        <f t="shared" si="46"/>
        <v>2.3061104918267792</v>
      </c>
      <c r="AX49" s="85">
        <f t="shared" si="31"/>
        <v>1.4904437052489148</v>
      </c>
      <c r="AZ49" s="13" t="s">
        <v>324</v>
      </c>
      <c r="BA49" s="85">
        <f t="shared" si="33"/>
        <v>2.9111792560242322</v>
      </c>
      <c r="BB49" s="85">
        <f t="shared" si="34"/>
        <v>2.0979287358146177</v>
      </c>
      <c r="BD49" s="13" t="s">
        <v>324</v>
      </c>
      <c r="BE49" s="85">
        <f t="shared" si="36"/>
        <v>0.11967197246527828</v>
      </c>
      <c r="BF49" s="85">
        <f t="shared" si="37"/>
        <v>5.5744277997438328E-2</v>
      </c>
      <c r="BH49" s="13" t="s">
        <v>324</v>
      </c>
      <c r="BI49" s="85">
        <f t="shared" si="39"/>
        <v>0.15052663013800854</v>
      </c>
      <c r="BJ49" s="85">
        <f t="shared" si="40"/>
        <v>5.6435699385465408E-2</v>
      </c>
      <c r="BU49" s="1" t="str">
        <f t="shared" si="41"/>
        <v>2020-21</v>
      </c>
      <c r="BV49" s="161">
        <f t="shared" si="42"/>
        <v>2838.0511125199437</v>
      </c>
      <c r="BW49" s="161">
        <f t="shared" si="43"/>
        <v>3723.7278169573169</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12450.811926822033</v>
      </c>
      <c r="O50" s="153">
        <f t="shared" si="48"/>
        <v>12727.455711903875</v>
      </c>
      <c r="P50" s="132">
        <f t="shared" si="48"/>
        <v>1.1882480471218397</v>
      </c>
      <c r="Q50" s="132">
        <f t="shared" si="48"/>
        <v>1.2630207210804936</v>
      </c>
      <c r="S50" s="13" t="s">
        <v>333</v>
      </c>
      <c r="T50" s="153">
        <f>+AVERAGE(T45:T49)</f>
        <v>12450.811926822033</v>
      </c>
      <c r="U50" s="153">
        <f t="shared" ref="U50:Y50" si="49">+AVERAGE(U45:U49)</f>
        <v>11999.62828615354</v>
      </c>
      <c r="V50" s="153">
        <f t="shared" si="49"/>
        <v>727.82742575033376</v>
      </c>
      <c r="W50" s="153">
        <f t="shared" si="49"/>
        <v>12727.455711903875</v>
      </c>
      <c r="X50" s="153">
        <f t="shared" si="49"/>
        <v>-377.73109196998956</v>
      </c>
      <c r="Y50" s="153">
        <f t="shared" si="49"/>
        <v>18415.464420765733</v>
      </c>
      <c r="AA50" s="87">
        <f t="shared" ref="AA50:AA53" si="50">+T50-W50</f>
        <v>-276.643785081842</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1.479654601481851</v>
      </c>
      <c r="AQ50" s="132">
        <f t="shared" ref="AQ50:AS50" si="52">+AVERAGE(AQ45:AQ49)</f>
        <v>2.0297558597868006</v>
      </c>
      <c r="AR50" s="132">
        <f t="shared" si="52"/>
        <v>5.718516431093882E-2</v>
      </c>
      <c r="AS50" s="132">
        <f t="shared" si="52"/>
        <v>5.8479693945667675E-2</v>
      </c>
      <c r="AV50" s="13" t="s">
        <v>333</v>
      </c>
      <c r="AW50" s="132">
        <f>+AVERAGE(AW45:AW49)</f>
        <v>1.9385230291101281</v>
      </c>
      <c r="AX50" s="132">
        <f t="shared" ref="AX50" si="53">+AVERAGE(AX45:AX49)</f>
        <v>1.479654601481851</v>
      </c>
      <c r="AZ50" s="13" t="s">
        <v>333</v>
      </c>
      <c r="BA50" s="132">
        <f>+AVERAGE(BA45:BA49)</f>
        <v>2.4654788698141159</v>
      </c>
      <c r="BB50" s="132">
        <f t="shared" ref="BB50" si="54">+AVERAGE(BB45:BB49)</f>
        <v>2.0297558597868006</v>
      </c>
      <c r="BD50" s="13" t="s">
        <v>333</v>
      </c>
      <c r="BE50" s="132">
        <f>+AVERAGE(BE45:BE49)</f>
        <v>0.12083612224568414</v>
      </c>
      <c r="BF50" s="132">
        <f t="shared" ref="BF50" si="55">+AVERAGE(BF45:BF49)</f>
        <v>5.718516431093882E-2</v>
      </c>
      <c r="BH50" s="13" t="s">
        <v>333</v>
      </c>
      <c r="BI50" s="132">
        <f>+AVERAGE(BI45:BI49)</f>
        <v>0.13261698226496788</v>
      </c>
      <c r="BJ50" s="132">
        <f t="shared" ref="BJ50" si="56">+AVERAGE(BJ45:BJ49)</f>
        <v>5.8479693945667675E-2</v>
      </c>
      <c r="BU50" s="158" t="s">
        <v>333</v>
      </c>
      <c r="BV50" s="165">
        <f>+AVERAGE(BV45:BV49)</f>
        <v>3286.4833816166329</v>
      </c>
      <c r="BW50" s="165">
        <f t="shared" ref="BW50" si="57">+AVERAGE(BW45:BW49)</f>
        <v>3376.5325314978413</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11883.372557160446</v>
      </c>
      <c r="O51" s="153">
        <f t="shared" si="59"/>
        <v>12309.055006634457</v>
      </c>
      <c r="P51" s="132">
        <f t="shared" si="59"/>
        <v>1.2109034372256513</v>
      </c>
      <c r="Q51" s="132">
        <f t="shared" si="59"/>
        <v>1.262013866528225</v>
      </c>
      <c r="S51" s="13" t="s">
        <v>330</v>
      </c>
      <c r="T51" s="153">
        <f t="shared" ref="T51:Y51" si="60">+AVERAGE(T40:T49)</f>
        <v>11883.372557160446</v>
      </c>
      <c r="U51" s="153">
        <f t="shared" si="60"/>
        <v>11615.446543003336</v>
      </c>
      <c r="V51" s="153">
        <f t="shared" si="60"/>
        <v>693.60846363112091</v>
      </c>
      <c r="W51" s="153">
        <f t="shared" si="60"/>
        <v>12309.055006634457</v>
      </c>
      <c r="X51" s="153">
        <f t="shared" si="60"/>
        <v>-431.20438504907952</v>
      </c>
      <c r="Y51" s="153">
        <f t="shared" si="60"/>
        <v>16282.085973450603</v>
      </c>
      <c r="AA51" s="87">
        <f t="shared" si="50"/>
        <v>-425.68244947401035</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1.3637672789652768</v>
      </c>
      <c r="AQ51" s="132">
        <f>+AVERAGE(AQ40:AQ49)</f>
        <v>1.8750568933928</v>
      </c>
      <c r="AR51" s="132">
        <f>+AVERAGE(AR40:AR49)</f>
        <v>5.6334357884803177E-2</v>
      </c>
      <c r="AS51" s="132">
        <f>+AVERAGE(AS40:AS49)</f>
        <v>5.8389492473804191E-2</v>
      </c>
      <c r="AV51" s="13" t="s">
        <v>330</v>
      </c>
      <c r="AW51" s="132">
        <f>+AVERAGE(AW40:AW49)</f>
        <v>1.6491981720125621</v>
      </c>
      <c r="AX51" s="132">
        <f>+AVERAGE(AX40:AX49)</f>
        <v>1.3637672789652768</v>
      </c>
      <c r="AZ51" s="13" t="s">
        <v>330</v>
      </c>
      <c r="BA51" s="132">
        <f>+AVERAGE(BA40:BA49)</f>
        <v>2.0388630896900728</v>
      </c>
      <c r="BB51" s="132">
        <f>+AVERAGE(BB40:BB49)</f>
        <v>1.8750568933928</v>
      </c>
      <c r="BD51" s="13" t="s">
        <v>330</v>
      </c>
      <c r="BE51" s="132">
        <f>+AVERAGE(BE40:BE49)</f>
        <v>0.11214528069309035</v>
      </c>
      <c r="BF51" s="132">
        <f>+AVERAGE(BF40:BF49)</f>
        <v>5.6334357884803177E-2</v>
      </c>
      <c r="BH51" s="13" t="s">
        <v>330</v>
      </c>
      <c r="BI51" s="132">
        <f>+AVERAGE(BI40:BI49)</f>
        <v>0.12322449286956083</v>
      </c>
      <c r="BJ51" s="132">
        <f>+AVERAGE(BJ40:BJ49)</f>
        <v>5.8389492473804191E-2</v>
      </c>
      <c r="BU51" s="158" t="s">
        <v>330</v>
      </c>
      <c r="BV51" s="165">
        <f>+AVERAGE(BV40:BV49)</f>
        <v>2719.5980905860192</v>
      </c>
      <c r="BW51" s="165">
        <f>+AVERAGE(BW40:BW49)</f>
        <v>3249.4989265245026</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10384.766025302693</v>
      </c>
      <c r="O52" s="153">
        <f t="shared" si="62"/>
        <v>10530.430941292594</v>
      </c>
      <c r="P52" s="132">
        <f t="shared" si="62"/>
        <v>1.2441961410056748</v>
      </c>
      <c r="Q52" s="132">
        <f t="shared" si="62"/>
        <v>1.2683192625462252</v>
      </c>
      <c r="S52" s="13" t="s">
        <v>331</v>
      </c>
      <c r="T52" s="153">
        <f t="shared" ref="T52:Y52" si="63">+AVERAGE(T30:T49)</f>
        <v>10384.766025302693</v>
      </c>
      <c r="U52" s="153">
        <f t="shared" si="63"/>
        <v>9880.9119358462412</v>
      </c>
      <c r="V52" s="153">
        <f t="shared" si="63"/>
        <v>649.51900544635032</v>
      </c>
      <c r="W52" s="153">
        <f t="shared" si="63"/>
        <v>10530.430941292594</v>
      </c>
      <c r="X52" s="153">
        <f t="shared" si="63"/>
        <v>-168.34364013668304</v>
      </c>
      <c r="Y52" s="153">
        <f t="shared" si="63"/>
        <v>12804.961588783424</v>
      </c>
      <c r="AA52" s="87">
        <f t="shared" si="50"/>
        <v>-145.66491598990069</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1.227843174492397</v>
      </c>
      <c r="AQ52" s="132">
        <f>+AVERAGE(AQ30:AQ49)</f>
        <v>1.7269881850417559</v>
      </c>
      <c r="AR52" s="132">
        <f>+AVERAGE(AR30:AR49)</f>
        <v>6.2598737617458183E-2</v>
      </c>
      <c r="AS52" s="132">
        <f>+AVERAGE(AS30:AS49)</f>
        <v>6.3171168771139263E-2</v>
      </c>
      <c r="AV52" s="13" t="s">
        <v>331</v>
      </c>
      <c r="AW52" s="132">
        <f>+AVERAGE(AW30:AW49)</f>
        <v>1.7674991846174977</v>
      </c>
      <c r="AX52" s="132">
        <f>+AVERAGE(AX30:AX49)</f>
        <v>1.227843174492397</v>
      </c>
      <c r="AZ52" s="13" t="s">
        <v>331</v>
      </c>
      <c r="BA52" s="132">
        <f>+AVERAGE(BA30:BA49)</f>
        <v>2.4413254946367409</v>
      </c>
      <c r="BB52" s="132">
        <f>+AVERAGE(BB30:BB49)</f>
        <v>1.7269881850417559</v>
      </c>
      <c r="BD52" s="13" t="s">
        <v>331</v>
      </c>
      <c r="BE52" s="132">
        <f>+AVERAGE(BE30:BE49)</f>
        <v>0.13603435082818444</v>
      </c>
      <c r="BF52" s="132">
        <f>+AVERAGE(BF30:BF49)</f>
        <v>6.2598737617458183E-2</v>
      </c>
      <c r="BH52" s="13" t="s">
        <v>331</v>
      </c>
      <c r="BI52" s="132">
        <f>+AVERAGE(BI30:BI49)</f>
        <v>0.14368551747868608</v>
      </c>
      <c r="BJ52" s="132">
        <f>+AVERAGE(BJ30:BJ49)</f>
        <v>6.3171168771139263E-2</v>
      </c>
      <c r="BU52" s="158" t="s">
        <v>331</v>
      </c>
      <c r="BV52" s="165">
        <f>+AVERAGE(BV30:BV49)</f>
        <v>3064.0091135273315</v>
      </c>
      <c r="BW52" s="165">
        <f>+AVERAGE(BW30:BW49)</f>
        <v>2980.7476636660308</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9389.3375264611514</v>
      </c>
      <c r="O53" s="153">
        <f t="shared" si="65"/>
        <v>9490.3493218114108</v>
      </c>
      <c r="P53" s="132">
        <f t="shared" si="65"/>
        <v>1.266401703184568</v>
      </c>
      <c r="Q53" s="132">
        <f t="shared" si="65"/>
        <v>1.300306889399711</v>
      </c>
      <c r="S53" s="13" t="s">
        <v>332</v>
      </c>
      <c r="T53" s="153">
        <f t="shared" ref="T53:Y53" si="66">+AVERAGE(T25:T49)</f>
        <v>9389.3375264611514</v>
      </c>
      <c r="U53" s="153">
        <f t="shared" si="66"/>
        <v>8881.1916591467962</v>
      </c>
      <c r="V53" s="153">
        <f t="shared" si="66"/>
        <v>609.1576626646148</v>
      </c>
      <c r="W53" s="153">
        <f t="shared" si="66"/>
        <v>9490.3493218114108</v>
      </c>
      <c r="X53" s="153">
        <f t="shared" si="66"/>
        <v>-125.84820754929771</v>
      </c>
      <c r="Y53" s="153">
        <f t="shared" si="66"/>
        <v>11859.990719486817</v>
      </c>
      <c r="AA53" s="87">
        <f t="shared" si="50"/>
        <v>-101.01179535025949</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1.2810419746853221</v>
      </c>
      <c r="AQ53" s="132">
        <f>+AVERAGE(AQ25:AQ49)</f>
        <v>1.8103557868651348</v>
      </c>
      <c r="AR53" s="132">
        <f>+AVERAGE(AR25:AR49)</f>
        <v>6.7012277224910613E-2</v>
      </c>
      <c r="AS53" s="132">
        <f>+AVERAGE(AS25:AS49)</f>
        <v>6.7182729159770194E-2</v>
      </c>
      <c r="AV53" s="13" t="s">
        <v>332</v>
      </c>
      <c r="AW53" s="132">
        <f>+AVERAGE(AW25:AW49)</f>
        <v>1.8071288093109614</v>
      </c>
      <c r="AX53" s="132">
        <f>+AVERAGE(AX25:AX49)</f>
        <v>1.2810419746853221</v>
      </c>
      <c r="AZ53" s="13" t="s">
        <v>332</v>
      </c>
      <c r="BA53" s="132">
        <f>+AVERAGE(BA25:BA49)</f>
        <v>2.6604437249884332</v>
      </c>
      <c r="BB53" s="132">
        <f>+AVERAGE(BB25:BB49)</f>
        <v>1.8103557868651348</v>
      </c>
      <c r="BD53" s="13" t="s">
        <v>332</v>
      </c>
      <c r="BE53" s="132">
        <f>+AVERAGE(BE25:BE49)</f>
        <v>0.15275953928973265</v>
      </c>
      <c r="BF53" s="132">
        <f>+AVERAGE(BF25:BF49)</f>
        <v>6.7012277224910613E-2</v>
      </c>
      <c r="BH53" s="13" t="s">
        <v>332</v>
      </c>
      <c r="BI53" s="132">
        <f>+AVERAGE(BI25:BI49)</f>
        <v>0.16063751514026767</v>
      </c>
      <c r="BJ53" s="132">
        <f>+AVERAGE(BJ25:BJ49)</f>
        <v>6.7182729159770194E-2</v>
      </c>
      <c r="BU53" s="158" t="s">
        <v>332</v>
      </c>
      <c r="BV53" s="165">
        <f>+AVERAGE(BV25:BV49)</f>
        <v>3101.1927781471918</v>
      </c>
      <c r="BW53" s="165">
        <f>+AVERAGE(BW25:BW49)</f>
        <v>2711.7867461118881</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372</v>
      </c>
      <c r="D58" t="s">
        <v>288</v>
      </c>
      <c r="E58" t="s">
        <v>289</v>
      </c>
      <c r="F58" s="1"/>
      <c r="G58" s="1"/>
      <c r="H58" s="1"/>
      <c r="I58" s="1"/>
      <c r="J58" s="1"/>
      <c r="K58" s="1"/>
    </row>
    <row r="59" spans="1:75" x14ac:dyDescent="0.25">
      <c r="A59">
        <f>+'fiscal parms &amp; pop'!A128</f>
        <v>1990</v>
      </c>
      <c r="B59" s="1">
        <f>+'fiscal parms &amp; pop'!S143</f>
        <v>577368</v>
      </c>
      <c r="C59" s="109">
        <f>+'fiscal parms &amp; pop'!I128</f>
        <v>1105421</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pop'!I129</f>
        <v>1109604</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pop'!I130</f>
        <v>1112689</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pop'!I131</f>
        <v>1117618</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pop'!I132</f>
        <v>1123230</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pop'!I133</f>
        <v>1129150</v>
      </c>
      <c r="D64" s="1">
        <f>+'fiscal parms &amp; pop'!U148</f>
        <v>28638062</v>
      </c>
      <c r="E64" s="1">
        <f>+'fiscal parms &amp; pop'!V148</f>
        <v>1813478</v>
      </c>
      <c r="F64" s="1"/>
      <c r="G64" s="1"/>
      <c r="H64" s="1"/>
      <c r="I64" s="1"/>
      <c r="J64" s="1"/>
      <c r="K64" s="1"/>
    </row>
    <row r="65" spans="1:56" x14ac:dyDescent="0.25">
      <c r="A65">
        <f>+'fiscal parms &amp; pop'!A134</f>
        <v>1996</v>
      </c>
      <c r="B65" s="1">
        <f>+'fiscal parms &amp; pop'!S149</f>
        <v>559698</v>
      </c>
      <c r="C65" s="109">
        <f>+'fiscal parms &amp; pop'!I134</f>
        <v>1134196</v>
      </c>
      <c r="D65" s="1">
        <f>+'fiscal parms &amp; pop'!U149</f>
        <v>28951723</v>
      </c>
      <c r="E65" s="1">
        <f>+'fiscal parms &amp; pop'!V149</f>
        <v>1819332</v>
      </c>
      <c r="F65" s="1"/>
      <c r="G65" s="1"/>
      <c r="H65" s="1"/>
      <c r="I65" s="1"/>
      <c r="J65" s="1"/>
      <c r="K65" s="1"/>
    </row>
    <row r="66" spans="1:56" x14ac:dyDescent="0.25">
      <c r="A66">
        <f>+'fiscal parms &amp; pop'!A135</f>
        <v>1997</v>
      </c>
      <c r="B66" s="1">
        <f>+'fiscal parms &amp; pop'!S150</f>
        <v>550911</v>
      </c>
      <c r="C66" s="109">
        <f>+'fiscal parms &amp; pop'!I135</f>
        <v>1136128</v>
      </c>
      <c r="D66" s="1">
        <f>+'fiscal parms &amp; pop'!U150</f>
        <v>29255731</v>
      </c>
      <c r="E66" s="1">
        <f>+'fiscal parms &amp; pop'!V150</f>
        <v>1821008</v>
      </c>
      <c r="F66" s="1"/>
      <c r="G66" s="1"/>
      <c r="H66" s="1"/>
      <c r="I66" s="1"/>
      <c r="J66" s="1"/>
      <c r="K66" s="1"/>
    </row>
    <row r="67" spans="1:56" x14ac:dyDescent="0.25">
      <c r="A67">
        <f>+'fiscal parms &amp; pop'!A136</f>
        <v>1998</v>
      </c>
      <c r="B67" s="1">
        <f>+'fiscal parms &amp; pop'!S151</f>
        <v>539843</v>
      </c>
      <c r="C67" s="109">
        <f>+'fiscal parms &amp; pop'!I136</f>
        <v>1137489</v>
      </c>
      <c r="D67" s="1">
        <f>+'fiscal parms &amp; pop'!U151</f>
        <v>29517006</v>
      </c>
      <c r="E67" s="1">
        <f>+'fiscal parms &amp; pop'!V151</f>
        <v>1818170</v>
      </c>
      <c r="F67" s="1"/>
      <c r="G67" s="1"/>
      <c r="H67" s="1"/>
      <c r="I67" s="1"/>
      <c r="J67" s="1"/>
      <c r="K67" s="1"/>
      <c r="BD67">
        <f>1/19</f>
        <v>5.2631578947368418E-2</v>
      </c>
    </row>
    <row r="68" spans="1:56" x14ac:dyDescent="0.25">
      <c r="A68">
        <f>+'fiscal parms &amp; pop'!A137</f>
        <v>1999</v>
      </c>
      <c r="B68" s="1">
        <f>+'fiscal parms &amp; pop'!S152</f>
        <v>533329</v>
      </c>
      <c r="C68" s="109">
        <f>+'fiscal parms &amp; pop'!I137</f>
        <v>1142448</v>
      </c>
      <c r="D68" s="1">
        <f>+'fiscal parms &amp; pop'!U152</f>
        <v>29769714</v>
      </c>
      <c r="E68" s="1">
        <f>+'fiscal parms &amp; pop'!V152</f>
        <v>1820666</v>
      </c>
      <c r="F68" s="1"/>
      <c r="G68" s="1"/>
      <c r="H68" s="1"/>
      <c r="I68" s="1"/>
      <c r="J68" s="1"/>
      <c r="K68" s="1"/>
    </row>
    <row r="69" spans="1:56" x14ac:dyDescent="0.25">
      <c r="A69">
        <f>+'fiscal parms &amp; pop'!A138</f>
        <v>2000</v>
      </c>
      <c r="B69" s="1">
        <f>+'fiscal parms &amp; pop'!S153</f>
        <v>527966</v>
      </c>
      <c r="C69" s="109">
        <f>+'fiscal parms &amp; pop'!I138</f>
        <v>1147313</v>
      </c>
      <c r="D69" s="1">
        <f>+'fiscal parms &amp; pop'!U153</f>
        <v>30059355</v>
      </c>
      <c r="E69" s="1">
        <f>+'fiscal parms &amp; pop'!V153</f>
        <v>1820808</v>
      </c>
      <c r="F69" s="1"/>
      <c r="G69" s="1"/>
      <c r="H69" s="1"/>
      <c r="I69" s="1"/>
      <c r="J69" s="1"/>
      <c r="K69" s="1"/>
    </row>
    <row r="70" spans="1:56" x14ac:dyDescent="0.25">
      <c r="A70">
        <f>+'fiscal parms &amp; pop'!A139</f>
        <v>2001</v>
      </c>
      <c r="B70" s="1">
        <f>+'fiscal parms &amp; pop'!S154</f>
        <v>522046</v>
      </c>
      <c r="C70" s="109">
        <f>+'fiscal parms &amp; pop'!I139</f>
        <v>1151450</v>
      </c>
      <c r="D70" s="1">
        <f>+'fiscal parms &amp; pop'!U154</f>
        <v>30399414</v>
      </c>
      <c r="E70" s="1">
        <f>+'fiscal parms &amp; pop'!V154</f>
        <v>1818975</v>
      </c>
      <c r="F70" s="1"/>
      <c r="G70" s="1"/>
      <c r="H70" s="1"/>
      <c r="I70" s="1"/>
      <c r="J70" s="1"/>
      <c r="K70" s="1"/>
    </row>
    <row r="71" spans="1:56" x14ac:dyDescent="0.25">
      <c r="A71">
        <f>+'fiscal parms &amp; pop'!A140</f>
        <v>2002</v>
      </c>
      <c r="B71" s="1">
        <f>+'fiscal parms &amp; pop'!S155</f>
        <v>519483</v>
      </c>
      <c r="C71" s="109">
        <f>+'fiscal parms &amp; pop'!I140</f>
        <v>1156636</v>
      </c>
      <c r="D71" s="1">
        <f>+'fiscal parms &amp; pop'!U155</f>
        <v>30738082</v>
      </c>
      <c r="E71" s="1">
        <f>+'fiscal parms &amp; pop'!V155</f>
        <v>1821410</v>
      </c>
      <c r="F71" s="1"/>
    </row>
    <row r="72" spans="1:56" x14ac:dyDescent="0.25">
      <c r="A72">
        <f>+'fiscal parms &amp; pop'!A141</f>
        <v>2003</v>
      </c>
      <c r="B72" s="1">
        <f>+'fiscal parms &amp; pop'!S156</f>
        <v>518445</v>
      </c>
      <c r="C72" s="109">
        <f>+'fiscal parms &amp; pop'!I141</f>
        <v>1163528</v>
      </c>
      <c r="D72" s="1">
        <f>+'fiscal parms &amp; pop'!U156</f>
        <v>31020328</v>
      </c>
      <c r="E72" s="1">
        <f>+'fiscal parms &amp; pop'!V156</f>
        <v>1824331</v>
      </c>
      <c r="F72" s="1"/>
    </row>
    <row r="73" spans="1:56" x14ac:dyDescent="0.25">
      <c r="A73">
        <f>+'fiscal parms &amp; pop'!A142</f>
        <v>2004</v>
      </c>
      <c r="B73" s="1">
        <f>+'fiscal parms &amp; pop'!S157</f>
        <v>517402</v>
      </c>
      <c r="C73" s="109">
        <f>+'fiscal parms &amp; pop'!I142</f>
        <v>1173223</v>
      </c>
      <c r="D73" s="1">
        <f>+'fiscal parms &amp; pop'!U157</f>
        <v>31315986</v>
      </c>
      <c r="E73" s="1">
        <f>+'fiscal parms &amp; pop'!V157</f>
        <v>1826701</v>
      </c>
      <c r="F73" s="1"/>
      <c r="N73" s="150"/>
      <c r="O73" s="152"/>
      <c r="P73" s="150"/>
      <c r="Q73" s="151" t="str">
        <f>+B18</f>
        <v>NL Rev PC</v>
      </c>
      <c r="R73" s="151" t="str">
        <f>+E18</f>
        <v>NL Expend PC</v>
      </c>
      <c r="S73" s="152" t="s">
        <v>334</v>
      </c>
      <c r="T73" s="151" t="str">
        <f>+N18</f>
        <v>MN Rev PC</v>
      </c>
      <c r="U73" s="151" t="str">
        <f>+O18</f>
        <v>MN Expend PC</v>
      </c>
      <c r="V73" s="152" t="s">
        <v>373</v>
      </c>
      <c r="W73" s="150" t="s">
        <v>374</v>
      </c>
      <c r="X73" s="150" t="s">
        <v>375</v>
      </c>
    </row>
    <row r="74" spans="1:56" x14ac:dyDescent="0.25">
      <c r="A74">
        <f>+'fiscal parms &amp; pop'!A143</f>
        <v>2005</v>
      </c>
      <c r="B74" s="1">
        <f>+'fiscal parms &amp; pop'!S158</f>
        <v>514315</v>
      </c>
      <c r="C74" s="109">
        <f>+'fiscal parms &amp; pop'!I143</f>
        <v>1178296</v>
      </c>
      <c r="D74" s="1">
        <f>+'fiscal parms &amp; pop'!U158</f>
        <v>31622410</v>
      </c>
      <c r="E74" s="1">
        <f>+'fiscal parms &amp; pop'!V158</f>
        <v>1824007</v>
      </c>
      <c r="F74" s="1"/>
      <c r="P74" s="107" t="s">
        <v>324</v>
      </c>
      <c r="Q74" s="155">
        <f>+L49</f>
        <v>13654.771184996065</v>
      </c>
      <c r="R74" s="155">
        <f>+M49</f>
        <v>17175.338965683019</v>
      </c>
      <c r="S74" s="156">
        <f>+R74/Q74</f>
        <v>1.2578269333839422</v>
      </c>
      <c r="T74" s="155">
        <f>+N49</f>
        <v>12859.766411482075</v>
      </c>
      <c r="U74" s="155">
        <f>+O49</f>
        <v>13019.271886507506</v>
      </c>
      <c r="V74" s="156">
        <f>+U74/T74</f>
        <v>1.0124034504143882</v>
      </c>
      <c r="W74" s="157">
        <f>+P49</f>
        <v>1.0618210897520002</v>
      </c>
      <c r="X74" s="157">
        <f>+Q49</f>
        <v>1.3192242327685502</v>
      </c>
    </row>
    <row r="75" spans="1:56" x14ac:dyDescent="0.25">
      <c r="A75">
        <f>+'fiscal parms &amp; pop'!A144</f>
        <v>2006</v>
      </c>
      <c r="B75" s="1">
        <f>+'fiscal parms &amp; pop'!S159</f>
        <v>510584</v>
      </c>
      <c r="C75" s="109">
        <f>+'fiscal parms &amp; pop'!I144</f>
        <v>1183524</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12450.811926822033</v>
      </c>
      <c r="U75" s="155">
        <f>+O50</f>
        <v>12727.455711903875</v>
      </c>
      <c r="V75" s="156">
        <f>+U75/T75</f>
        <v>1.0222189353359266</v>
      </c>
      <c r="W75" s="157">
        <f>+P50</f>
        <v>1.1882480471218397</v>
      </c>
      <c r="X75" s="157">
        <f>+Q50</f>
        <v>1.2630207210804936</v>
      </c>
    </row>
    <row r="76" spans="1:56" x14ac:dyDescent="0.25">
      <c r="A76">
        <f>+'fiscal parms &amp; pop'!A145</f>
        <v>2007</v>
      </c>
      <c r="B76" s="1">
        <f>+'fiscal parms &amp; pop'!S160</f>
        <v>509039</v>
      </c>
      <c r="C76" s="109">
        <f>+'fiscal parms &amp; pop'!I145</f>
        <v>1189366</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11883.372557160446</v>
      </c>
      <c r="U76" s="155">
        <f>+O51</f>
        <v>12309.055006634457</v>
      </c>
      <c r="V76" s="156">
        <f t="shared" ref="V76:V78" si="68">+U76/T76</f>
        <v>1.0358216867666503</v>
      </c>
      <c r="W76" s="157">
        <f>+P51</f>
        <v>1.2109034372256513</v>
      </c>
      <c r="X76" s="157">
        <f>+Q51</f>
        <v>1.262013866528225</v>
      </c>
    </row>
    <row r="77" spans="1:56" x14ac:dyDescent="0.25">
      <c r="A77">
        <f>+'fiscal parms &amp; pop'!A146</f>
        <v>2008</v>
      </c>
      <c r="B77" s="1">
        <f>+'fiscal parms &amp; pop'!S161</f>
        <v>511543</v>
      </c>
      <c r="C77" s="109">
        <f>+'fiscal parms &amp; pop'!I146</f>
        <v>1197774</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10384.766025302693</v>
      </c>
      <c r="U77" s="155">
        <f>+O52</f>
        <v>10530.430941292594</v>
      </c>
      <c r="V77" s="156">
        <f t="shared" si="68"/>
        <v>1.0140267884355783</v>
      </c>
      <c r="W77" s="157">
        <f>+P52</f>
        <v>1.2441961410056748</v>
      </c>
      <c r="X77" s="157">
        <f>+Q52</f>
        <v>1.2683192625462252</v>
      </c>
    </row>
    <row r="78" spans="1:56" x14ac:dyDescent="0.25">
      <c r="A78">
        <f>+'fiscal parms &amp; pop'!A147</f>
        <v>2009</v>
      </c>
      <c r="B78" s="1">
        <f>+'fiscal parms &amp; pop'!S162</f>
        <v>516729</v>
      </c>
      <c r="C78" s="109">
        <f>+'fiscal parms &amp; pop'!I147</f>
        <v>1208589</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9389.3375264611514</v>
      </c>
      <c r="U78" s="155">
        <f>+O53</f>
        <v>9490.3493218114108</v>
      </c>
      <c r="V78" s="156">
        <f t="shared" si="68"/>
        <v>1.010758138693554</v>
      </c>
      <c r="W78" s="157">
        <f>+P53</f>
        <v>1.266401703184568</v>
      </c>
      <c r="X78" s="157">
        <f>+Q53</f>
        <v>1.300306889399711</v>
      </c>
    </row>
    <row r="79" spans="1:56" x14ac:dyDescent="0.25">
      <c r="A79">
        <f>+'fiscal parms &amp; pop'!A148</f>
        <v>2010</v>
      </c>
      <c r="B79" s="1">
        <f>+'fiscal parms &amp; pop'!S163</f>
        <v>521972</v>
      </c>
      <c r="C79" s="109">
        <f>+'fiscal parms &amp; pop'!I148</f>
        <v>1220930</v>
      </c>
      <c r="D79" s="1">
        <f>+'fiscal parms &amp; pop'!U163</f>
        <v>33372075</v>
      </c>
      <c r="E79" s="1">
        <f>+'fiscal parms &amp; pop'!V163</f>
        <v>1836795</v>
      </c>
      <c r="F79" s="1"/>
      <c r="G79" s="1"/>
      <c r="H79" s="1"/>
      <c r="I79" s="1"/>
      <c r="J79" s="1"/>
    </row>
    <row r="80" spans="1:56" x14ac:dyDescent="0.25">
      <c r="A80">
        <f>+'fiscal parms &amp; pop'!A149</f>
        <v>2011</v>
      </c>
      <c r="B80" s="1">
        <f>+'fiscal parms &amp; pop'!S164</f>
        <v>525037</v>
      </c>
      <c r="C80" s="109">
        <f>+'fiscal parms &amp; pop'!I149</f>
        <v>1233728</v>
      </c>
      <c r="D80" s="1">
        <f>+'fiscal parms &amp; pop'!U164</f>
        <v>33704644</v>
      </c>
      <c r="E80" s="1">
        <f>+'fiscal parms &amp; pop'!V164</f>
        <v>1844037</v>
      </c>
      <c r="F80" s="1"/>
      <c r="G80" s="1"/>
      <c r="H80" s="1"/>
      <c r="I80" s="1"/>
      <c r="J80" s="1"/>
      <c r="N80" s="1"/>
      <c r="Q80" s="151" t="str">
        <f>+F18</f>
        <v>NL Deficit PC</v>
      </c>
      <c r="R80" s="151" t="str">
        <f>+X18</f>
        <v>MN Deficit PC</v>
      </c>
      <c r="S80" s="151" t="str">
        <f>+D18</f>
        <v>NL Debt Charge PC</v>
      </c>
      <c r="T80" s="151" t="str">
        <f>+V18</f>
        <v>MN Debt Charge PC</v>
      </c>
      <c r="U80" s="150" t="str">
        <f>+G18</f>
        <v>NL Net Debt PC</v>
      </c>
      <c r="V80" s="150" t="str">
        <f>+Y18</f>
        <v>MN Net Debt PC</v>
      </c>
    </row>
    <row r="81" spans="1:22" x14ac:dyDescent="0.25">
      <c r="A81">
        <f>+'fiscal parms &amp; pop'!A150</f>
        <v>2012</v>
      </c>
      <c r="B81" s="1">
        <f>+'fiscal parms &amp; pop'!S165</f>
        <v>526450</v>
      </c>
      <c r="C81" s="109">
        <f>+'fiscal parms &amp; pop'!I150</f>
        <v>1250265</v>
      </c>
      <c r="D81" s="1">
        <f>+'fiscal parms &amp; pop'!U165</f>
        <v>34109736</v>
      </c>
      <c r="E81" s="1">
        <f>+'fiscal parms &amp; pop'!V165</f>
        <v>1846800</v>
      </c>
      <c r="F81" s="1"/>
      <c r="G81" s="1"/>
      <c r="H81" s="1"/>
      <c r="I81" s="1"/>
      <c r="J81" s="1"/>
      <c r="N81" s="150"/>
      <c r="O81" s="152"/>
      <c r="P81" s="151" t="s">
        <v>324</v>
      </c>
      <c r="Q81" s="155">
        <f t="shared" ref="Q81" si="69">+F49</f>
        <v>-3520.5677806869526</v>
      </c>
      <c r="R81" s="155">
        <f t="shared" ref="R81" si="70">+X49</f>
        <v>-159.50547502543026</v>
      </c>
      <c r="S81" s="155">
        <f t="shared" ref="S81" si="71">+D49</f>
        <v>2055.4066917830387</v>
      </c>
      <c r="T81" s="155">
        <f t="shared" ref="T81" si="72">+V49</f>
        <v>725.7499113657077</v>
      </c>
      <c r="U81" s="155">
        <f t="shared" ref="U81" si="73">+G49</f>
        <v>31489.41109321341</v>
      </c>
      <c r="V81" s="155">
        <f t="shared" ref="V81" si="74">+Y49</f>
        <v>19166.757898964883</v>
      </c>
    </row>
    <row r="82" spans="1:22" x14ac:dyDescent="0.25">
      <c r="A82">
        <f>+'fiscal parms &amp; pop'!A151</f>
        <v>2013</v>
      </c>
      <c r="B82" s="1">
        <f>+'fiscal parms &amp; pop'!S166</f>
        <v>527399</v>
      </c>
      <c r="C82" s="109">
        <f>+'fiscal parms &amp; pop'!I151</f>
        <v>1265588</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-377.73109196998956</v>
      </c>
      <c r="S82" s="155">
        <f>+D50</f>
        <v>1943.0023231240223</v>
      </c>
      <c r="T82" s="155">
        <f>+V50</f>
        <v>727.82742575033376</v>
      </c>
      <c r="U82" s="155">
        <f>+G50</f>
        <v>28328.155968112191</v>
      </c>
      <c r="V82" s="155">
        <f>+Y50</f>
        <v>18415.464420765733</v>
      </c>
    </row>
    <row r="83" spans="1:22" x14ac:dyDescent="0.25">
      <c r="A83">
        <f>+'fiscal parms &amp; pop'!A152</f>
        <v>2014</v>
      </c>
      <c r="B83" s="1">
        <f>+'fiscal parms &amp; pop'!S167</f>
        <v>528386</v>
      </c>
      <c r="C83" s="109">
        <f>+'fiscal parms &amp; pop'!I152</f>
        <v>1280912</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-431.20438504907952</v>
      </c>
      <c r="S83" s="155">
        <f t="shared" ref="S83:S85" si="77">+D51</f>
        <v>1747.4461804924292</v>
      </c>
      <c r="T83" s="155">
        <f t="shared" ref="T83:T85" si="78">+V51</f>
        <v>693.60846363112091</v>
      </c>
      <c r="U83" s="155">
        <f t="shared" ref="U83:U85" si="79">+G51</f>
        <v>23284.422240982134</v>
      </c>
      <c r="V83" s="155">
        <f t="shared" ref="V83:V85" si="80">+Y51</f>
        <v>16282.085973450603</v>
      </c>
    </row>
    <row r="84" spans="1:22" x14ac:dyDescent="0.25">
      <c r="A84">
        <f>+'fiscal parms &amp; pop'!A153</f>
        <v>2015</v>
      </c>
      <c r="B84" s="1">
        <f>+'fiscal parms &amp; pop'!S168</f>
        <v>528815</v>
      </c>
      <c r="C84" s="109">
        <f>+'fiscal parms &amp; pop'!I153</f>
        <v>1295422</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-168.34364013668304</v>
      </c>
      <c r="S84" s="155">
        <f t="shared" si="77"/>
        <v>1724.7635058988867</v>
      </c>
      <c r="T84" s="155">
        <f t="shared" si="78"/>
        <v>649.51900544635032</v>
      </c>
      <c r="U84" s="155">
        <f t="shared" si="79"/>
        <v>21409.571125302573</v>
      </c>
      <c r="V84" s="155">
        <f t="shared" si="80"/>
        <v>12804.961588783424</v>
      </c>
    </row>
    <row r="85" spans="1:22" x14ac:dyDescent="0.25">
      <c r="A85">
        <f>+'fiscal parms &amp; pop'!A154</f>
        <v>2016</v>
      </c>
      <c r="B85" s="1">
        <f>+'fiscal parms &amp; pop'!S169</f>
        <v>530305</v>
      </c>
      <c r="C85" s="109">
        <f>+'fiscal parms &amp; pop'!I154</f>
        <v>1318115</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-125.84820754929771</v>
      </c>
      <c r="S85" s="155">
        <f t="shared" si="77"/>
        <v>1714.1322980351456</v>
      </c>
      <c r="T85" s="155">
        <f t="shared" si="78"/>
        <v>609.1576626646148</v>
      </c>
      <c r="U85" s="155">
        <f t="shared" si="79"/>
        <v>20003.660885388967</v>
      </c>
      <c r="V85" s="155">
        <f t="shared" si="80"/>
        <v>11859.990719486817</v>
      </c>
    </row>
    <row r="86" spans="1:22" x14ac:dyDescent="0.25">
      <c r="A86">
        <f>+'fiscal parms &amp; pop'!A155</f>
        <v>2017</v>
      </c>
      <c r="B86" s="1">
        <f>+'fiscal parms &amp; pop'!S170</f>
        <v>528817</v>
      </c>
      <c r="C86" s="109">
        <f>+'fiscal parms &amp; pop'!I155</f>
        <v>1338109</v>
      </c>
      <c r="D86" s="1">
        <f>+'fiscal parms &amp; pop'!U170</f>
        <v>36058291</v>
      </c>
      <c r="E86" s="1">
        <f>+'fiscal parms &amp; pop'!V170</f>
        <v>1865545</v>
      </c>
      <c r="F86" s="1"/>
    </row>
    <row r="87" spans="1:22" x14ac:dyDescent="0.25">
      <c r="A87">
        <f>+'fiscal parms &amp; pop'!A156</f>
        <v>2018</v>
      </c>
      <c r="B87" s="1">
        <f>+'fiscal parms &amp; pop'!S171</f>
        <v>525560</v>
      </c>
      <c r="C87" s="109">
        <f>+'fiscal parms &amp; pop'!I156</f>
        <v>1352825</v>
      </c>
      <c r="D87" s="1">
        <f>+'fiscal parms &amp; pop'!U171</f>
        <v>36415881</v>
      </c>
      <c r="E87" s="1">
        <f>+'fiscal parms &amp; pop'!V171</f>
        <v>1882103</v>
      </c>
    </row>
    <row r="88" spans="1:22" x14ac:dyDescent="0.25">
      <c r="A88">
        <f>+'fiscal parms &amp; pop'!A157</f>
        <v>2019</v>
      </c>
      <c r="B88" s="1">
        <f>+'fiscal parms &amp; pop'!S172</f>
        <v>523476</v>
      </c>
      <c r="C88" s="109">
        <f>+'fiscal parms &amp; pop'!I157</f>
        <v>1369540</v>
      </c>
      <c r="D88" s="1">
        <f>+'fiscal parms &amp; pop'!U172</f>
        <v>36944789</v>
      </c>
      <c r="E88" s="1">
        <f>+'fiscal parms &amp; pop'!V172</f>
        <v>1903877</v>
      </c>
    </row>
    <row r="89" spans="1:22" x14ac:dyDescent="0.25">
      <c r="A89">
        <f>+'fiscal parms &amp; pop'!A158</f>
        <v>2020</v>
      </c>
      <c r="B89" s="1">
        <f>+'fiscal parms &amp; pop'!S173</f>
        <v>522103</v>
      </c>
      <c r="C89" s="109">
        <f>+'fiscal parms &amp; pop'!I158</f>
        <v>1379263</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378</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pop'!AQ7</f>
        <v>2982.7</v>
      </c>
      <c r="U123" s="14">
        <f>'fiscal parms &amp; pop'!AR7</f>
        <v>1695.3</v>
      </c>
      <c r="V123" s="14">
        <f>+T123+U123</f>
        <v>4678</v>
      </c>
      <c r="W123" s="14">
        <f>'fiscal parms &amp; pop'!AT7</f>
        <v>4536</v>
      </c>
      <c r="X123" s="14">
        <f>'fiscal parms &amp; pop'!AU7</f>
        <v>501</v>
      </c>
      <c r="Y123" s="14">
        <f>'fiscal parms &amp; pop'!AV7</f>
        <v>5037</v>
      </c>
      <c r="Z123" s="14">
        <f>'fiscal parms &amp; pop'!BA7</f>
        <v>-292</v>
      </c>
      <c r="AA123" s="14">
        <f>'fiscal parms &amp; pop'!BB7</f>
        <v>4773</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pop'!AQ8</f>
        <v>3145.6</v>
      </c>
      <c r="U124" s="14">
        <f>'fiscal parms &amp; pop'!AR8</f>
        <v>1821.4</v>
      </c>
      <c r="V124" s="14">
        <f t="shared" ref="V124:V153" si="81">+T124+U124</f>
        <v>4967</v>
      </c>
      <c r="W124" s="14">
        <f>'fiscal parms &amp; pop'!AT8</f>
        <v>4778.7999999999993</v>
      </c>
      <c r="X124" s="14">
        <f>'fiscal parms &amp; pop'!AU8</f>
        <v>492.1</v>
      </c>
      <c r="Y124" s="14">
        <f>'fiscal parms &amp; pop'!AV8</f>
        <v>5270.9</v>
      </c>
      <c r="Z124" s="14">
        <f>'fiscal parms &amp; pop'!BA8</f>
        <v>-333.89999999999964</v>
      </c>
      <c r="AA124" s="14">
        <f>'fiscal parms &amp; pop'!BB8</f>
        <v>5216</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pop'!AQ9</f>
        <v>2882.1</v>
      </c>
      <c r="U125" s="14">
        <f>'fiscal parms &amp; pop'!AR9</f>
        <v>1815.9</v>
      </c>
      <c r="V125" s="14">
        <f t="shared" si="81"/>
        <v>4698</v>
      </c>
      <c r="W125" s="14">
        <f>'fiscal parms &amp; pop'!AT9</f>
        <v>4905</v>
      </c>
      <c r="X125" s="14">
        <f>'fiscal parms &amp; pop'!AU9</f>
        <v>559</v>
      </c>
      <c r="Y125" s="14">
        <f>'fiscal parms &amp; pop'!AV9</f>
        <v>5464</v>
      </c>
      <c r="Z125" s="14">
        <f>'fiscal parms &amp; pop'!BA9</f>
        <v>-566</v>
      </c>
      <c r="AA125" s="14">
        <f>'fiscal parms &amp; pop'!BB9</f>
        <v>6378</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pop'!AQ10</f>
        <v>3247.3</v>
      </c>
      <c r="U126" s="14">
        <f>'fiscal parms &amp; pop'!AR10</f>
        <v>1628.5</v>
      </c>
      <c r="V126" s="14">
        <f t="shared" si="81"/>
        <v>4875.8</v>
      </c>
      <c r="W126" s="14">
        <f>'fiscal parms &amp; pop'!AT10</f>
        <v>4752</v>
      </c>
      <c r="X126" s="14">
        <f>'fiscal parms &amp; pop'!AU10</f>
        <v>585</v>
      </c>
      <c r="Y126" s="14">
        <f>'fiscal parms &amp; pop'!AV10</f>
        <v>5337</v>
      </c>
      <c r="Z126" s="14">
        <f>'fiscal parms &amp; pop'!BA10</f>
        <v>-431.19999999999982</v>
      </c>
      <c r="AA126" s="14">
        <f>'fiscal parms &amp; pop'!BB10</f>
        <v>6806</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pop'!AQ11</f>
        <v>3310</v>
      </c>
      <c r="U127" s="14">
        <f>'fiscal parms &amp; pop'!AR11</f>
        <v>1895</v>
      </c>
      <c r="V127" s="14">
        <f t="shared" si="81"/>
        <v>5205</v>
      </c>
      <c r="W127" s="14">
        <f>'fiscal parms &amp; pop'!AT11</f>
        <v>4804</v>
      </c>
      <c r="X127" s="14">
        <f>'fiscal parms &amp; pop'!AU11</f>
        <v>597</v>
      </c>
      <c r="Y127" s="14">
        <f>'fiscal parms &amp; pop'!AV11</f>
        <v>5401</v>
      </c>
      <c r="Z127" s="14">
        <f>'fiscal parms &amp; pop'!BA11</f>
        <v>-196</v>
      </c>
      <c r="AA127" s="14">
        <f>'fiscal parms &amp; pop'!BB11</f>
        <v>6901</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pop'!AQ12</f>
        <v>3789.1</v>
      </c>
      <c r="U128" s="14">
        <f>'fiscal parms &amp; pop'!AR12</f>
        <v>1872.9</v>
      </c>
      <c r="V128" s="14">
        <f t="shared" si="81"/>
        <v>5662</v>
      </c>
      <c r="W128" s="14">
        <f>'fiscal parms &amp; pop'!AT12</f>
        <v>4913</v>
      </c>
      <c r="X128" s="14">
        <f>'fiscal parms &amp; pop'!AU12</f>
        <v>592.29999999999995</v>
      </c>
      <c r="Y128" s="14">
        <f>'fiscal parms &amp; pop'!AV12</f>
        <v>5505.3</v>
      </c>
      <c r="Z128" s="14">
        <f>'fiscal parms &amp; pop'!BA12</f>
        <v>156.69999999999982</v>
      </c>
      <c r="AA128" s="14">
        <f>'fiscal parms &amp; pop'!BB12</f>
        <v>6854</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pop'!AQ13</f>
        <v>4107.1000000000004</v>
      </c>
      <c r="U129" s="14">
        <f>'fiscal parms &amp; pop'!AR13</f>
        <v>1715.9</v>
      </c>
      <c r="V129" s="14">
        <f t="shared" si="81"/>
        <v>5823</v>
      </c>
      <c r="W129" s="14">
        <f>'fiscal parms &amp; pop'!AT13</f>
        <v>4929</v>
      </c>
      <c r="X129" s="14">
        <f>'fiscal parms &amp; pop'!AU13</f>
        <v>539</v>
      </c>
      <c r="Y129" s="14">
        <f>'fiscal parms &amp; pop'!AV13</f>
        <v>5468</v>
      </c>
      <c r="Z129" s="14">
        <f>'fiscal parms &amp; pop'!BA13</f>
        <v>91</v>
      </c>
      <c r="AA129" s="14">
        <f>'fiscal parms &amp; pop'!BB13</f>
        <v>6474</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pop'!AQ14</f>
        <v>3919.9</v>
      </c>
      <c r="U130" s="14">
        <f>'fiscal parms &amp; pop'!AR14</f>
        <v>1884.1</v>
      </c>
      <c r="V130" s="14">
        <f t="shared" si="81"/>
        <v>5804</v>
      </c>
      <c r="W130" s="14">
        <f>'fiscal parms &amp; pop'!AT14</f>
        <v>5231.8999999999996</v>
      </c>
      <c r="X130" s="14">
        <f>'fiscal parms &amp; pop'!AU14</f>
        <v>520.1</v>
      </c>
      <c r="Y130" s="14">
        <f>'fiscal parms &amp; pop'!AV14</f>
        <v>5752</v>
      </c>
      <c r="Z130" s="14">
        <f>'fiscal parms &amp; pop'!BA14</f>
        <v>77</v>
      </c>
      <c r="AA130" s="14">
        <f>'fiscal parms &amp; pop'!BB14</f>
        <v>9719</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pop'!AQ15</f>
        <v>4393</v>
      </c>
      <c r="U131" s="14">
        <f>'fiscal parms &amp; pop'!AR15</f>
        <v>1560</v>
      </c>
      <c r="V131" s="14">
        <f t="shared" si="81"/>
        <v>5953</v>
      </c>
      <c r="W131" s="14">
        <f>'fiscal parms &amp; pop'!AT15</f>
        <v>5441.6</v>
      </c>
      <c r="X131" s="14">
        <f>'fiscal parms &amp; pop'!AU15</f>
        <v>515.4</v>
      </c>
      <c r="Y131" s="14">
        <f>'fiscal parms &amp; pop'!AV15</f>
        <v>5957</v>
      </c>
      <c r="Z131" s="14">
        <f>'fiscal parms &amp; pop'!BA15</f>
        <v>31.699999999999989</v>
      </c>
      <c r="AA131" s="14">
        <f>'fiscal parms &amp; pop'!BB15</f>
        <v>9926</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pop'!AQ16</f>
        <v>4335</v>
      </c>
      <c r="U132" s="14">
        <f>'fiscal parms &amp; pop'!AR16</f>
        <v>2073</v>
      </c>
      <c r="V132" s="14">
        <f t="shared" si="81"/>
        <v>6408</v>
      </c>
      <c r="W132" s="14">
        <f>'fiscal parms &amp; pop'!AT16</f>
        <v>6041.6779999999999</v>
      </c>
      <c r="X132" s="14">
        <f>'fiscal parms &amp; pop'!AU16</f>
        <v>465.322</v>
      </c>
      <c r="Y132" s="14">
        <f>'fiscal parms &amp; pop'!AV16</f>
        <v>6507</v>
      </c>
      <c r="Z132" s="14">
        <f>'fiscal parms &amp; pop'!BA16</f>
        <v>10.701999999999998</v>
      </c>
      <c r="AA132" s="14">
        <f>'fiscal parms &amp; pop'!BB16</f>
        <v>10046</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pop'!AQ17</f>
        <v>4739</v>
      </c>
      <c r="U133" s="14">
        <f>'fiscal parms &amp; pop'!AR17</f>
        <v>2091</v>
      </c>
      <c r="V133" s="14">
        <f t="shared" si="81"/>
        <v>6830</v>
      </c>
      <c r="W133" s="14">
        <f>'fiscal parms &amp; pop'!AT17</f>
        <v>6182.2780000000002</v>
      </c>
      <c r="X133" s="14">
        <f>'fiscal parms &amp; pop'!AU17</f>
        <v>510.72199999999998</v>
      </c>
      <c r="Y133" s="14">
        <f>'fiscal parms &amp; pop'!AV17</f>
        <v>6693</v>
      </c>
      <c r="Z133" s="14">
        <f>'fiscal parms &amp; pop'!BA17</f>
        <v>40.643000000000001</v>
      </c>
      <c r="AA133" s="14">
        <f>'fiscal parms &amp; pop'!BB17</f>
        <v>9888</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pop'!AQ18</f>
        <v>4623</v>
      </c>
      <c r="U134" s="14">
        <f>'fiscal parms &amp; pop'!AR18</f>
        <v>2206</v>
      </c>
      <c r="V134" s="14">
        <f t="shared" si="81"/>
        <v>6829</v>
      </c>
      <c r="W134" s="14">
        <f>'fiscal parms &amp; pop'!AT18</f>
        <v>6406</v>
      </c>
      <c r="X134" s="14">
        <f>'fiscal parms &amp; pop'!AU18</f>
        <v>414</v>
      </c>
      <c r="Y134" s="14">
        <f>'fiscal parms &amp; pop'!AV18</f>
        <v>6820</v>
      </c>
      <c r="Z134" s="14">
        <f>'fiscal parms &amp; pop'!BA18</f>
        <v>62.643000000000001</v>
      </c>
      <c r="AA134" s="14">
        <f>'fiscal parms &amp; pop'!BB18</f>
        <v>10001</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pop'!AQ19</f>
        <v>4874.277</v>
      </c>
      <c r="U135" s="14">
        <f>'fiscal parms &amp; pop'!AR19</f>
        <v>2229.723</v>
      </c>
      <c r="V135" s="14">
        <f t="shared" si="81"/>
        <v>7104</v>
      </c>
      <c r="W135" s="14">
        <f>'fiscal parms &amp; pop'!AT19</f>
        <v>6704.58</v>
      </c>
      <c r="X135" s="14">
        <f>'fiscal parms &amp; pop'!AU19</f>
        <v>321.42</v>
      </c>
      <c r="Y135" s="14">
        <f>'fiscal parms &amp; pop'!AV19</f>
        <v>7026</v>
      </c>
      <c r="Z135" s="14">
        <f>'fiscal parms &amp; pop'!BA19</f>
        <v>3.9050000000000011</v>
      </c>
      <c r="AA135" s="14">
        <f>'fiscal parms &amp; pop'!BB19</f>
        <v>10341</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pop'!AQ20</f>
        <v>5775</v>
      </c>
      <c r="U136" s="14">
        <f>'fiscal parms &amp; pop'!AR20</f>
        <v>2716</v>
      </c>
      <c r="V136" s="14">
        <f t="shared" si="81"/>
        <v>8491</v>
      </c>
      <c r="W136" s="14">
        <f>'fiscal parms &amp; pop'!AT20</f>
        <v>8271</v>
      </c>
      <c r="X136" s="14">
        <f>'fiscal parms &amp; pop'!AU20</f>
        <v>799</v>
      </c>
      <c r="Y136" s="14">
        <f>'fiscal parms &amp; pop'!AV20</f>
        <v>9070</v>
      </c>
      <c r="Z136" s="14">
        <f>'fiscal parms &amp; pop'!BA20</f>
        <v>-422</v>
      </c>
      <c r="AA136" s="14">
        <f>'fiscal parms &amp; pop'!BB20</f>
        <v>11052</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pop'!AQ21</f>
        <v>6984</v>
      </c>
      <c r="U137" s="14">
        <f>'fiscal parms &amp; pop'!AR21</f>
        <v>3156</v>
      </c>
      <c r="V137" s="14">
        <f t="shared" si="81"/>
        <v>10140</v>
      </c>
      <c r="W137" s="14">
        <f>'fiscal parms &amp; pop'!AT21</f>
        <v>8813</v>
      </c>
      <c r="X137" s="14">
        <f>'fiscal parms &amp; pop'!AU21</f>
        <v>765</v>
      </c>
      <c r="Y137" s="14">
        <f>'fiscal parms &amp; pop'!AV21</f>
        <v>9578</v>
      </c>
      <c r="Z137" s="14">
        <f>'fiscal parms &amp; pop'!BA21</f>
        <v>155</v>
      </c>
      <c r="AA137" s="14">
        <f>'fiscal parms &amp; pop'!BB21</f>
        <v>11101</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pop'!AQ22</f>
        <v>7625</v>
      </c>
      <c r="U138" s="14">
        <f>'fiscal parms &amp; pop'!AR22</f>
        <v>3103</v>
      </c>
      <c r="V138" s="14">
        <f t="shared" si="81"/>
        <v>10728</v>
      </c>
      <c r="W138" s="14">
        <f>'fiscal parms &amp; pop'!AT22</f>
        <v>9474</v>
      </c>
      <c r="X138" s="14">
        <f>'fiscal parms &amp; pop'!AU22</f>
        <v>860</v>
      </c>
      <c r="Y138" s="14">
        <f>'fiscal parms &amp; pop'!AV22</f>
        <v>10334</v>
      </c>
      <c r="Z138" s="14">
        <f>'fiscal parms &amp; pop'!BA22</f>
        <v>348</v>
      </c>
      <c r="AA138" s="14">
        <f>'fiscal parms &amp; pop'!BB22</f>
        <v>10952</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pop'!AQ23</f>
        <v>8113</v>
      </c>
      <c r="U139" s="14">
        <f>'fiscal parms &amp; pop'!AR23</f>
        <v>3320</v>
      </c>
      <c r="V139" s="14">
        <f t="shared" si="81"/>
        <v>11433</v>
      </c>
      <c r="W139" s="14">
        <f>'fiscal parms &amp; pop'!AT23</f>
        <v>10155</v>
      </c>
      <c r="X139" s="14">
        <f>'fiscal parms &amp; pop'!AU23</f>
        <v>793</v>
      </c>
      <c r="Y139" s="14">
        <f>'fiscal parms &amp; pop'!AV23</f>
        <v>10948</v>
      </c>
      <c r="Z139" s="14">
        <f>'fiscal parms &amp; pop'!BA23</f>
        <v>354</v>
      </c>
      <c r="AA139" s="14">
        <f>'fiscal parms &amp; pop'!BB23</f>
        <v>10800</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pop'!AQ24</f>
        <v>8899</v>
      </c>
      <c r="U140" s="14">
        <f>'fiscal parms &amp; pop'!AR24</f>
        <v>3597</v>
      </c>
      <c r="V140" s="14">
        <f t="shared" si="81"/>
        <v>12496</v>
      </c>
      <c r="W140" s="14">
        <f>'fiscal parms &amp; pop'!AT24</f>
        <v>11074</v>
      </c>
      <c r="X140" s="14">
        <f>'fiscal parms &amp; pop'!AU24</f>
        <v>864</v>
      </c>
      <c r="Y140" s="14">
        <f>'fiscal parms &amp; pop'!AV24</f>
        <v>11938</v>
      </c>
      <c r="Z140" s="14">
        <f>'fiscal parms &amp; pop'!BA24</f>
        <v>403</v>
      </c>
      <c r="AA140" s="14">
        <f>'fiscal parms &amp; pop'!BB24</f>
        <v>10561</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pop'!AQ25</f>
        <v>8745</v>
      </c>
      <c r="U141" s="14">
        <f>'fiscal parms &amp; pop'!AR25</f>
        <v>3866</v>
      </c>
      <c r="V141" s="14">
        <f t="shared" si="81"/>
        <v>12611</v>
      </c>
      <c r="W141" s="14">
        <f>'fiscal parms &amp; pop'!AT25</f>
        <v>11332</v>
      </c>
      <c r="X141" s="14">
        <f>'fiscal parms &amp; pop'!AU25</f>
        <v>830</v>
      </c>
      <c r="Y141" s="14">
        <f>'fiscal parms &amp; pop'!AV25</f>
        <v>12162</v>
      </c>
      <c r="Z141" s="14">
        <f>'fiscal parms &amp; pop'!BA25</f>
        <v>403</v>
      </c>
      <c r="AA141" s="14">
        <f>'fiscal parms &amp; pop'!BB25</f>
        <v>11413</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pop'!AQ26</f>
        <v>8578</v>
      </c>
      <c r="U142" s="14">
        <f>'fiscal parms &amp; pop'!AR26</f>
        <v>3924</v>
      </c>
      <c r="V142" s="14">
        <f t="shared" si="81"/>
        <v>12502</v>
      </c>
      <c r="W142" s="14">
        <f>'fiscal parms &amp; pop'!AT26</f>
        <v>11930.8</v>
      </c>
      <c r="X142" s="14">
        <f>'fiscal parms &amp; pop'!AU26</f>
        <v>756.2</v>
      </c>
      <c r="Y142" s="14">
        <f>'fiscal parms &amp; pop'!AV26</f>
        <v>12687</v>
      </c>
      <c r="Z142" s="14">
        <f>'fiscal parms &amp; pop'!BA26</f>
        <v>-128</v>
      </c>
      <c r="AA142" s="14">
        <f>'fiscal parms &amp; pop'!BB26</f>
        <v>11643</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pop'!AQ27</f>
        <v>9022</v>
      </c>
      <c r="U143" s="14">
        <f>'fiscal parms &amp; pop'!AR27</f>
        <v>4047</v>
      </c>
      <c r="V143" s="14">
        <f t="shared" si="81"/>
        <v>13069</v>
      </c>
      <c r="W143" s="14">
        <f>'fiscal parms &amp; pop'!AT27</f>
        <v>12477</v>
      </c>
      <c r="X143" s="14">
        <f>'fiscal parms &amp; pop'!AU27</f>
        <v>773</v>
      </c>
      <c r="Y143" s="14">
        <f>'fiscal parms &amp; pop'!AV27</f>
        <v>13250</v>
      </c>
      <c r="Z143" s="14">
        <f>'fiscal parms &amp; pop'!BA27</f>
        <v>-56</v>
      </c>
      <c r="AA143" s="14">
        <f>'fiscal parms &amp; pop'!BB27</f>
        <v>12490</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pop'!AQ28</f>
        <v>9356</v>
      </c>
      <c r="U144" s="14">
        <f>'fiscal parms &amp; pop'!AR28</f>
        <v>4332</v>
      </c>
      <c r="V144" s="14">
        <f t="shared" si="81"/>
        <v>13688</v>
      </c>
      <c r="W144" s="14">
        <f>'fiscal parms &amp; pop'!AT28</f>
        <v>13874</v>
      </c>
      <c r="X144" s="14">
        <f>'fiscal parms &amp; pop'!AU28</f>
        <v>815</v>
      </c>
      <c r="Y144" s="14">
        <f>'fiscal parms &amp; pop'!AV28</f>
        <v>14689</v>
      </c>
      <c r="Z144" s="14">
        <f>'fiscal parms &amp; pop'!BA28</f>
        <v>-846</v>
      </c>
      <c r="AA144" s="14">
        <f>'fiscal parms &amp; pop'!BB28</f>
        <v>14478</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pop'!AQ29</f>
        <v>9859</v>
      </c>
      <c r="U145" s="14">
        <f>'fiscal parms &amp; pop'!AR29</f>
        <v>3953</v>
      </c>
      <c r="V145" s="14">
        <f t="shared" si="81"/>
        <v>13812</v>
      </c>
      <c r="W145" s="14">
        <f>'fiscal parms &amp; pop'!AT29</f>
        <v>13533</v>
      </c>
      <c r="X145" s="14">
        <f>'fiscal parms &amp; pop'!AU29</f>
        <v>839</v>
      </c>
      <c r="Y145" s="14">
        <f>'fiscal parms &amp; pop'!AV29</f>
        <v>14372</v>
      </c>
      <c r="Z145" s="14">
        <f>'fiscal parms &amp; pop'!BA29</f>
        <v>-408</v>
      </c>
      <c r="AA145" s="14">
        <f>'fiscal parms &amp; pop'!BB29</f>
        <v>15821</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pop'!AQ30</f>
        <v>10518</v>
      </c>
      <c r="U146" s="14">
        <f>'fiscal parms &amp; pop'!AR30</f>
        <v>3818</v>
      </c>
      <c r="V146" s="14">
        <f t="shared" si="81"/>
        <v>14336</v>
      </c>
      <c r="W146" s="14">
        <f>'fiscal parms &amp; pop'!AT30</f>
        <v>14115</v>
      </c>
      <c r="X146" s="14">
        <f>'fiscal parms &amp; pop'!AU30</f>
        <v>821</v>
      </c>
      <c r="Y146" s="14">
        <f>'fiscal parms &amp; pop'!AV30</f>
        <v>14936</v>
      </c>
      <c r="Z146" s="14">
        <f>'fiscal parms &amp; pop'!BA30</f>
        <v>-500</v>
      </c>
      <c r="AA146" s="14">
        <f>'fiscal parms &amp; pop'!BB30</f>
        <v>17599</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pop'!AQ31</f>
        <v>11044</v>
      </c>
      <c r="U147" s="14">
        <f>'fiscal parms &amp; pop'!AR31</f>
        <v>3809</v>
      </c>
      <c r="V147" s="14">
        <f t="shared" si="81"/>
        <v>14853</v>
      </c>
      <c r="W147" s="14">
        <f>'fiscal parms &amp; pop'!AT31</f>
        <v>14551</v>
      </c>
      <c r="X147" s="14">
        <f>'fiscal parms &amp; pop'!AU31</f>
        <v>841</v>
      </c>
      <c r="Y147" s="14">
        <f>'fiscal parms &amp; pop'!AV31</f>
        <v>15392</v>
      </c>
      <c r="Z147" s="14">
        <f>'fiscal parms &amp; pop'!BA31</f>
        <v>-484</v>
      </c>
      <c r="AA147" s="14">
        <f>'fiscal parms &amp; pop'!BB31</f>
        <v>19903</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pop'!AQ32</f>
        <v>11096</v>
      </c>
      <c r="U148" s="14">
        <f>'fiscal parms &amp; pop'!AR32</f>
        <v>3820</v>
      </c>
      <c r="V148" s="14">
        <f t="shared" si="81"/>
        <v>14916</v>
      </c>
      <c r="W148" s="14">
        <f>'fiscal parms &amp; pop'!AT32</f>
        <v>14993</v>
      </c>
      <c r="X148" s="14">
        <f>'fiscal parms &amp; pop'!AU32</f>
        <v>855</v>
      </c>
      <c r="Y148" s="14">
        <f>'fiscal parms &amp; pop'!AV32</f>
        <v>15848</v>
      </c>
      <c r="Z148" s="14">
        <f>'fiscal parms &amp; pop'!BA32</f>
        <v>-827</v>
      </c>
      <c r="AA148" s="14">
        <f>'fiscal parms &amp; pop'!BB32</f>
        <v>21906</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pop'!AQ33</f>
        <v>11499</v>
      </c>
      <c r="U149" s="14">
        <f>'fiscal parms &amp; pop'!AR33</f>
        <v>4128</v>
      </c>
      <c r="V149" s="14">
        <f t="shared" si="81"/>
        <v>15627</v>
      </c>
      <c r="W149" s="14">
        <f>'fiscal parms &amp; pop'!AT33</f>
        <v>15486</v>
      </c>
      <c r="X149" s="14">
        <f>'fiscal parms &amp; pop'!AU33</f>
        <v>930</v>
      </c>
      <c r="Y149" s="14">
        <f>'fiscal parms &amp; pop'!AV33</f>
        <v>16416</v>
      </c>
      <c r="Z149" s="14">
        <f>'fiscal parms &amp; pop'!BA33</f>
        <v>-789</v>
      </c>
      <c r="AA149" s="14">
        <f>'fiscal parms &amp; pop'!BB33</f>
        <v>23276</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pop'!AQ34</f>
        <v>11952</v>
      </c>
      <c r="U150" s="14">
        <f>'fiscal parms &amp; pop'!AR34</f>
        <v>4200</v>
      </c>
      <c r="V150" s="14">
        <f t="shared" si="81"/>
        <v>16152</v>
      </c>
      <c r="W150" s="14">
        <f>'fiscal parms &amp; pop'!AT34</f>
        <v>15894</v>
      </c>
      <c r="X150" s="14">
        <f>'fiscal parms &amp; pop'!AU34</f>
        <v>952</v>
      </c>
      <c r="Y150" s="14">
        <f>'fiscal parms &amp; pop'!AV34</f>
        <v>16846</v>
      </c>
      <c r="Z150" s="14">
        <f>'fiscal parms &amp; pop'!BA34</f>
        <v>-744</v>
      </c>
      <c r="AA150" s="14">
        <f>'fiscal parms &amp; pop'!BB34</f>
        <v>24470</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pop'!AQ35</f>
        <v>12497</v>
      </c>
      <c r="U151" s="14">
        <f>'fiscal parms &amp; pop'!AR35</f>
        <v>4531</v>
      </c>
      <c r="V151" s="14">
        <f t="shared" si="81"/>
        <v>17028</v>
      </c>
      <c r="W151" s="14">
        <f>'fiscal parms &amp; pop'!AT35</f>
        <v>16177</v>
      </c>
      <c r="X151" s="14">
        <f>'fiscal parms &amp; pop'!AU35</f>
        <v>1000</v>
      </c>
      <c r="Y151" s="14">
        <f>'fiscal parms &amp; pop'!AV35</f>
        <v>17177</v>
      </c>
      <c r="Z151" s="14">
        <f>'fiscal parms &amp; pop'!BA35</f>
        <v>-557</v>
      </c>
      <c r="AA151" s="14">
        <f>'fiscal parms &amp; pop'!BB35</f>
        <v>25095</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pop'!AQ36</f>
        <v>12794</v>
      </c>
      <c r="U152" s="14">
        <f>'fiscal parms &amp; pop'!AR36</f>
        <v>4847</v>
      </c>
      <c r="V152" s="14">
        <f t="shared" si="81"/>
        <v>17641</v>
      </c>
      <c r="W152" s="14">
        <f>'fiscal parms &amp; pop'!AT36</f>
        <v>16599</v>
      </c>
      <c r="X152" s="14">
        <f>'fiscal parms &amp; pop'!AU36</f>
        <v>1037</v>
      </c>
      <c r="Y152" s="14">
        <f>'fiscal parms &amp; pop'!AV36</f>
        <v>17636</v>
      </c>
      <c r="Z152" s="14">
        <f>'fiscal parms &amp; pop'!BA36</f>
        <v>-223</v>
      </c>
      <c r="AA152" s="14">
        <f>'fiscal parms &amp; pop'!BB36</f>
        <v>25220</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pop'!AQ37</f>
        <v>12601</v>
      </c>
      <c r="U153" s="14">
        <f>'fiscal parms &amp; pop'!AR37</f>
        <v>5136</v>
      </c>
      <c r="V153" s="14">
        <f t="shared" si="81"/>
        <v>17737</v>
      </c>
      <c r="W153" s="14">
        <f>'fiscal parms &amp; pop'!AT37</f>
        <v>16956</v>
      </c>
      <c r="X153" s="14">
        <f>'fiscal parms &amp; pop'!AU37</f>
        <v>1001</v>
      </c>
      <c r="Y153" s="14">
        <f>'fiscal parms &amp; pop'!AV37</f>
        <v>17957</v>
      </c>
      <c r="Z153" s="14">
        <f>'fiscal parms &amp; pop'!BA37</f>
        <v>-220</v>
      </c>
      <c r="AA153" s="14">
        <f>'fiscal parms &amp; pop'!BB37</f>
        <v>26436</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D271DA96-EA9B-4C8A-9190-2A7401A8F68E}"/>
    <hyperlink ref="A4" r:id="rId2" xr:uid="{BEE4DA2A-9331-4CEE-AEAA-FF0EC192AA2F}"/>
  </hyperlinks>
  <pageMargins left="0.7" right="0.7" top="0.75" bottom="0.75" header="0.3" footer="0.3"/>
  <pageSetup scale="70"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91F0D-0DF1-480F-B841-02D7D343452F}">
  <dimension ref="A1:BW195"/>
  <sheetViews>
    <sheetView topLeftCell="AO46" workbookViewId="0">
      <selection activeCell="BI50" sqref="BI50:BJ53"/>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132</v>
      </c>
      <c r="O18" t="s">
        <v>135</v>
      </c>
      <c r="P18" t="s">
        <v>137</v>
      </c>
      <c r="Q18" t="s">
        <v>138</v>
      </c>
      <c r="T18" t="s">
        <v>132</v>
      </c>
      <c r="U18" t="s">
        <v>133</v>
      </c>
      <c r="V18" t="s">
        <v>134</v>
      </c>
      <c r="W18" t="s">
        <v>135</v>
      </c>
      <c r="X18" t="s">
        <v>136</v>
      </c>
      <c r="Y18" t="s">
        <v>397</v>
      </c>
      <c r="AJ18" t="s">
        <v>222</v>
      </c>
      <c r="AK18" t="s">
        <v>223</v>
      </c>
      <c r="AL18" t="s">
        <v>224</v>
      </c>
      <c r="AM18" t="s">
        <v>225</v>
      </c>
      <c r="AP18" t="s">
        <v>254</v>
      </c>
      <c r="AQ18" t="s">
        <v>255</v>
      </c>
      <c r="AR18" t="s">
        <v>256</v>
      </c>
      <c r="AS18" t="s">
        <v>257</v>
      </c>
      <c r="AW18" t="str">
        <f>+AJ18</f>
        <v>NL Net Debt/Total Revenue</v>
      </c>
      <c r="AX18" t="str">
        <f>+AP18</f>
        <v>SK Net Debt/Total Revenue</v>
      </c>
      <c r="BA18" t="str">
        <f>+AK18</f>
        <v>NL Net Debt/Own Source Revenue</v>
      </c>
      <c r="BB18" t="str">
        <f>+AQ18</f>
        <v>SK Net Debt/Own Source Revenue</v>
      </c>
      <c r="BE18" t="str">
        <f>+AL18</f>
        <v>NL Debt Cost/Total Expenditure</v>
      </c>
      <c r="BF18" t="str">
        <f>+AR18</f>
        <v>SK Debt Cost/Total Expenditure</v>
      </c>
      <c r="BI18" t="str">
        <f>+AM18</f>
        <v>NL Debt Cost/Total Revenue</v>
      </c>
      <c r="BJ18" t="str">
        <f>+AS18</f>
        <v>SK Debt Cost/Total Revenue</v>
      </c>
      <c r="BV18" t="s">
        <v>420</v>
      </c>
      <c r="BW18" t="s">
        <v>424</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5030.2968958854935</v>
      </c>
      <c r="O19" s="81">
        <f>+W19</f>
        <v>5730.0965440044783</v>
      </c>
      <c r="P19" s="85">
        <f t="shared" ref="P19:Q45" si="6">+L19/N19</f>
        <v>1.0215772618041039</v>
      </c>
      <c r="Q19" s="85">
        <f t="shared" si="6"/>
        <v>1.0018213230688355</v>
      </c>
      <c r="S19" s="13" t="str">
        <f>+A19</f>
        <v>1990-91</v>
      </c>
      <c r="T19" s="81">
        <f t="shared" ref="T19:T49" si="7">+V123/C59*1000000</f>
        <v>5030.2968958854935</v>
      </c>
      <c r="U19" s="81">
        <f t="shared" ref="U19:U49" si="8">+W123/C59*1000000</f>
        <v>4874.7706472090158</v>
      </c>
      <c r="V19" s="81">
        <f t="shared" ref="V19:V49" si="9">+X123/C59*1000000</f>
        <v>855.3258967954614</v>
      </c>
      <c r="W19" s="81">
        <f t="shared" ref="W19:W49" si="10">+Y123/C59*1000000</f>
        <v>5730.0965440044783</v>
      </c>
      <c r="X19" s="81">
        <f t="shared" ref="X19:X49" si="11">+Z123/C59*1000000</f>
        <v>-699.79964811898424</v>
      </c>
      <c r="Y19" s="81">
        <f t="shared" ref="Y19:Y49" si="12">+AA123/C59*1000000</f>
        <v>4569.3109344098166</v>
      </c>
      <c r="AA19" s="87">
        <f t="shared" ref="AA19:AA44" si="13">+T19-W19</f>
        <v>-699.79964811898481</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0.9083581007211049</v>
      </c>
      <c r="AQ19" s="86">
        <f>+AA123/T123</f>
        <v>1.3073460773950625</v>
      </c>
      <c r="AR19" s="86">
        <f>+X123/Y123</f>
        <v>0.14926902020357879</v>
      </c>
      <c r="AS19" s="86">
        <f>+X123/V123</f>
        <v>0.17003487358670041</v>
      </c>
      <c r="AV19" s="1" t="str">
        <f>+AI19</f>
        <v>1990-91</v>
      </c>
      <c r="AW19" s="85">
        <f>+AJ19</f>
        <v>1.1964273677114932</v>
      </c>
      <c r="AX19" s="85">
        <f>+AP19</f>
        <v>0.9083581007211049</v>
      </c>
      <c r="AZ19" s="1" t="str">
        <f>+AI19</f>
        <v>1990-91</v>
      </c>
      <c r="BA19" s="85">
        <f>+AK19</f>
        <v>2.2618835223652352</v>
      </c>
      <c r="BB19" s="85">
        <f>+AQ19</f>
        <v>1.3073460773950625</v>
      </c>
      <c r="BD19" s="1" t="str">
        <f>+AI19</f>
        <v>1990-91</v>
      </c>
      <c r="BE19" s="85">
        <f>+AL19</f>
        <v>0.14783972966449432</v>
      </c>
      <c r="BF19" s="85">
        <f>+AR19</f>
        <v>0.14926902020357879</v>
      </c>
      <c r="BH19" s="1" t="str">
        <f>+AI19</f>
        <v>1990-91</v>
      </c>
      <c r="BI19" s="85">
        <f>+AM19</f>
        <v>0.16514998314796089</v>
      </c>
      <c r="BJ19" s="85">
        <f>+AS19</f>
        <v>0.17003487358670041</v>
      </c>
      <c r="BU19" s="1" t="str">
        <f>+BH19</f>
        <v>1990-91</v>
      </c>
      <c r="BV19" s="161">
        <f>+C123/B59*1000000</f>
        <v>2420.6398691995396</v>
      </c>
      <c r="BW19" s="161">
        <f>+U123/C59*1000000</f>
        <v>1535.1925670345245</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4590.3543685979948</v>
      </c>
      <c r="O20" s="81">
        <f t="shared" ref="O20:O45" si="19">+W20</f>
        <v>6118.818645016072</v>
      </c>
      <c r="P20" s="85">
        <f t="shared" si="6"/>
        <v>1.1680823229718031</v>
      </c>
      <c r="Q20" s="85">
        <f t="shared" si="6"/>
        <v>0.95411654798756318</v>
      </c>
      <c r="S20" s="13" t="str">
        <f t="shared" ref="S20:S48" si="20">+A20</f>
        <v>1991-92</v>
      </c>
      <c r="T20" s="81">
        <f t="shared" si="7"/>
        <v>4590.3543685979948</v>
      </c>
      <c r="U20" s="81">
        <f t="shared" si="8"/>
        <v>5172.736366238395</v>
      </c>
      <c r="V20" s="81">
        <f t="shared" si="9"/>
        <v>946.08227877767615</v>
      </c>
      <c r="W20" s="81">
        <f t="shared" si="10"/>
        <v>6118.818645016072</v>
      </c>
      <c r="X20" s="81">
        <f t="shared" si="11"/>
        <v>-1528.4642764180771</v>
      </c>
      <c r="Y20" s="81">
        <f t="shared" si="12"/>
        <v>6530.1995685704696</v>
      </c>
      <c r="AA20" s="87">
        <f t="shared" si="13"/>
        <v>-1528.4642764180771</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1.4225916006055435</v>
      </c>
      <c r="AQ20" s="86">
        <f t="shared" ref="AQ20:AQ49" si="27">+AA124/T124</f>
        <v>1.9839217861827225</v>
      </c>
      <c r="AR20" s="86">
        <f t="shared" ref="AR20:AR49" si="28">+X124/Y124</f>
        <v>0.1546184539311822</v>
      </c>
      <c r="AS20" s="86">
        <f t="shared" ref="AS20:AS49" si="29">+X124/V124</f>
        <v>0.20610223150737544</v>
      </c>
      <c r="AV20" s="1" t="str">
        <f t="shared" ref="AV20:AW46" si="30">+AI20</f>
        <v>1991-92</v>
      </c>
      <c r="AW20" s="85">
        <f t="shared" si="30"/>
        <v>1.2606177606177607</v>
      </c>
      <c r="AX20" s="85">
        <f t="shared" ref="AX20:AX49" si="31">+AP20</f>
        <v>1.4225916006055435</v>
      </c>
      <c r="AZ20" s="1" t="str">
        <f t="shared" ref="AZ20:AZ48" si="32">+AI20</f>
        <v>1991-92</v>
      </c>
      <c r="BA20" s="85">
        <f t="shared" ref="BA20:BA49" si="33">+AK20</f>
        <v>2.3307555026769782</v>
      </c>
      <c r="BB20" s="85">
        <f t="shared" ref="BB20:BB49" si="34">+AQ20</f>
        <v>1.9839217861827225</v>
      </c>
      <c r="BD20" s="1" t="str">
        <f t="shared" ref="BD20:BD48" si="35">+AI20</f>
        <v>1991-92</v>
      </c>
      <c r="BE20" s="85">
        <f t="shared" ref="BE20:BE49" si="36">+AL20</f>
        <v>0.14657210401891252</v>
      </c>
      <c r="BF20" s="85">
        <f t="shared" ref="BF20:BF49" si="37">+AR20</f>
        <v>0.1546184539311822</v>
      </c>
      <c r="BH20" s="1" t="str">
        <f t="shared" ref="BH20:BH48" si="38">+AI20</f>
        <v>1991-92</v>
      </c>
      <c r="BI20" s="85">
        <f t="shared" ref="BI20:BI49" si="39">+AM20</f>
        <v>0.15958815958815958</v>
      </c>
      <c r="BJ20" s="85">
        <f t="shared" ref="BJ20:BJ49" si="40">+AS20</f>
        <v>0.20610223150737544</v>
      </c>
      <c r="BU20" s="1" t="str">
        <f t="shared" ref="BU20:BU49" si="41">+BH20</f>
        <v>1991-92</v>
      </c>
      <c r="BV20" s="161">
        <f t="shared" ref="BV20:BV49" si="42">+C124/B60*1000000</f>
        <v>2461.8558977579341</v>
      </c>
      <c r="BW20" s="161">
        <f t="shared" ref="BW20:BW49" si="43">+U124/C60*1000000</f>
        <v>1298.7933735774845</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4934.1301500505479</v>
      </c>
      <c r="O21" s="81">
        <f t="shared" si="19"/>
        <v>5724.4518149990799</v>
      </c>
      <c r="P21" s="85">
        <f t="shared" si="6"/>
        <v>1.1157386849215618</v>
      </c>
      <c r="Q21" s="85">
        <f t="shared" si="6"/>
        <v>1.0403091843754972</v>
      </c>
      <c r="S21" s="13" t="str">
        <f t="shared" si="20"/>
        <v>1992-93</v>
      </c>
      <c r="T21" s="81">
        <f t="shared" si="7"/>
        <v>4934.1301500505479</v>
      </c>
      <c r="U21" s="81">
        <f t="shared" si="8"/>
        <v>4644.8617772000862</v>
      </c>
      <c r="V21" s="81">
        <f t="shared" si="9"/>
        <v>1079.5900377989929</v>
      </c>
      <c r="W21" s="81">
        <f t="shared" si="10"/>
        <v>5724.4518149990799</v>
      </c>
      <c r="X21" s="81">
        <f t="shared" si="11"/>
        <v>-790.32166494853175</v>
      </c>
      <c r="Y21" s="81">
        <f t="shared" si="12"/>
        <v>10227.625635585835</v>
      </c>
      <c r="AA21" s="87">
        <f t="shared" si="13"/>
        <v>-790.32166494853209</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2.0728325610707814</v>
      </c>
      <c r="AQ21" s="86">
        <f t="shared" si="27"/>
        <v>2.6920675061458721</v>
      </c>
      <c r="AR21" s="86">
        <f t="shared" si="28"/>
        <v>0.18859273738146867</v>
      </c>
      <c r="AS21" s="86">
        <f t="shared" si="29"/>
        <v>0.21880047849729564</v>
      </c>
      <c r="AV21" s="1" t="str">
        <f t="shared" si="30"/>
        <v>1992-93</v>
      </c>
      <c r="AW21" s="85">
        <f t="shared" si="30"/>
        <v>1.3370423995871765</v>
      </c>
      <c r="AX21" s="85">
        <f t="shared" si="31"/>
        <v>2.0728325610707814</v>
      </c>
      <c r="AZ21" s="1" t="str">
        <f t="shared" si="32"/>
        <v>1992-93</v>
      </c>
      <c r="BA21" s="85">
        <f t="shared" si="33"/>
        <v>2.5216048981732242</v>
      </c>
      <c r="BB21" s="85">
        <f t="shared" si="34"/>
        <v>2.6920675061458721</v>
      </c>
      <c r="BD21" s="1" t="str">
        <f t="shared" si="35"/>
        <v>1992-93</v>
      </c>
      <c r="BE21" s="85">
        <f t="shared" si="36"/>
        <v>0.14117143051497033</v>
      </c>
      <c r="BF21" s="85">
        <f t="shared" si="37"/>
        <v>0.18859273738146867</v>
      </c>
      <c r="BH21" s="1" t="str">
        <f t="shared" si="38"/>
        <v>1992-93</v>
      </c>
      <c r="BI21" s="85">
        <f t="shared" si="39"/>
        <v>0.15271090826198266</v>
      </c>
      <c r="BJ21" s="85">
        <f t="shared" si="40"/>
        <v>0.21880047849729564</v>
      </c>
      <c r="BU21" s="1" t="str">
        <f t="shared" si="41"/>
        <v>1992-93</v>
      </c>
      <c r="BV21" s="161">
        <f t="shared" si="42"/>
        <v>2586.1519128301748</v>
      </c>
      <c r="BW21" s="161">
        <f t="shared" si="43"/>
        <v>1134.9588394364514</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5561.1292084616152</v>
      </c>
      <c r="O22" s="81">
        <f t="shared" si="19"/>
        <v>5812.0736915284533</v>
      </c>
      <c r="P22" s="85">
        <f t="shared" si="6"/>
        <v>0.97926379737263747</v>
      </c>
      <c r="Q22" s="85">
        <f t="shared" si="6"/>
        <v>0.99787204330494517</v>
      </c>
      <c r="S22" s="13" t="str">
        <f t="shared" si="20"/>
        <v>1993-94</v>
      </c>
      <c r="T22" s="81">
        <f t="shared" si="7"/>
        <v>5561.1292084616152</v>
      </c>
      <c r="U22" s="81">
        <f t="shared" si="8"/>
        <v>4535.3610090376405</v>
      </c>
      <c r="V22" s="81">
        <f t="shared" si="9"/>
        <v>1276.7126824908134</v>
      </c>
      <c r="W22" s="81">
        <f t="shared" si="10"/>
        <v>5812.0736915284533</v>
      </c>
      <c r="X22" s="81">
        <f t="shared" si="11"/>
        <v>-250.94448306683827</v>
      </c>
      <c r="Y22" s="81">
        <f t="shared" si="12"/>
        <v>10600.643559439866</v>
      </c>
      <c r="AA22" s="87">
        <f t="shared" si="13"/>
        <v>-250.94448306683807</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1.9062034277697244</v>
      </c>
      <c r="AQ22" s="86">
        <f t="shared" si="27"/>
        <v>2.5960875497690621</v>
      </c>
      <c r="AR22" s="86">
        <f t="shared" si="28"/>
        <v>0.21966560478263047</v>
      </c>
      <c r="AS22" s="86">
        <f t="shared" si="29"/>
        <v>0.22957795703581443</v>
      </c>
      <c r="AV22" s="1" t="str">
        <f t="shared" si="30"/>
        <v>1993-94</v>
      </c>
      <c r="AW22" s="85">
        <f t="shared" si="30"/>
        <v>2.0431769294140221</v>
      </c>
      <c r="AX22" s="85">
        <f t="shared" si="31"/>
        <v>1.9062034277697244</v>
      </c>
      <c r="AZ22" s="1" t="str">
        <f t="shared" si="32"/>
        <v>1993-94</v>
      </c>
      <c r="BA22" s="85">
        <f t="shared" si="33"/>
        <v>3.804577805238111</v>
      </c>
      <c r="BB22" s="85">
        <f t="shared" si="34"/>
        <v>2.5960875497690621</v>
      </c>
      <c r="BD22" s="1" t="str">
        <f t="shared" si="35"/>
        <v>1993-94</v>
      </c>
      <c r="BE22" s="85">
        <f t="shared" si="36"/>
        <v>0.14861628399237028</v>
      </c>
      <c r="BF22" s="85">
        <f t="shared" si="37"/>
        <v>0.21966560478263047</v>
      </c>
      <c r="BH22" s="1" t="str">
        <f t="shared" si="38"/>
        <v>1993-94</v>
      </c>
      <c r="BI22" s="85">
        <f t="shared" si="39"/>
        <v>0.15827403729555611</v>
      </c>
      <c r="BJ22" s="85">
        <f t="shared" si="40"/>
        <v>0.22957795703581443</v>
      </c>
      <c r="BU22" s="1" t="str">
        <f t="shared" si="41"/>
        <v>1993-94</v>
      </c>
      <c r="BV22" s="161">
        <f t="shared" si="42"/>
        <v>2521.2413595711555</v>
      </c>
      <c r="BW22" s="161">
        <f t="shared" si="43"/>
        <v>1477.8140828284834</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6078.093257063616</v>
      </c>
      <c r="O23" s="81">
        <f t="shared" si="19"/>
        <v>5895.6858083847155</v>
      </c>
      <c r="P23" s="85">
        <f t="shared" si="6"/>
        <v>1.051418289835117</v>
      </c>
      <c r="Q23" s="85">
        <f t="shared" si="6"/>
        <v>1.1943619783352759</v>
      </c>
      <c r="S23" s="13" t="str">
        <f t="shared" si="20"/>
        <v>1994-95</v>
      </c>
      <c r="T23" s="81">
        <f t="shared" si="7"/>
        <v>6078.093257063616</v>
      </c>
      <c r="U23" s="81">
        <f t="shared" si="8"/>
        <v>4569.8219547829513</v>
      </c>
      <c r="V23" s="81">
        <f t="shared" si="9"/>
        <v>1325.8638536017631</v>
      </c>
      <c r="W23" s="81">
        <f t="shared" si="10"/>
        <v>5895.6858083847155</v>
      </c>
      <c r="X23" s="81">
        <f t="shared" si="11"/>
        <v>182.40744867890089</v>
      </c>
      <c r="Y23" s="81">
        <f t="shared" si="12"/>
        <v>10390.148329742715</v>
      </c>
      <c r="AA23" s="87">
        <f t="shared" si="13"/>
        <v>182.40744867890044</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1.7094420717661531</v>
      </c>
      <c r="AQ23" s="86">
        <f t="shared" si="27"/>
        <v>2.2682560437942221</v>
      </c>
      <c r="AR23" s="86">
        <f t="shared" si="28"/>
        <v>0.2248871287740857</v>
      </c>
      <c r="AS23" s="86">
        <f t="shared" si="29"/>
        <v>0.2181381228497801</v>
      </c>
      <c r="AV23" s="1" t="str">
        <f t="shared" si="30"/>
        <v>1994-95</v>
      </c>
      <c r="AW23" s="85">
        <f t="shared" si="30"/>
        <v>1.8606954197177863</v>
      </c>
      <c r="AX23" s="85">
        <f t="shared" si="31"/>
        <v>1.7094420717661531</v>
      </c>
      <c r="AZ23" s="1" t="str">
        <f t="shared" si="32"/>
        <v>1994-95</v>
      </c>
      <c r="BA23" s="85">
        <f t="shared" si="33"/>
        <v>3.4836541442955751</v>
      </c>
      <c r="BB23" s="85">
        <f t="shared" si="34"/>
        <v>2.2682560437942221</v>
      </c>
      <c r="BD23" s="1" t="str">
        <f t="shared" si="35"/>
        <v>1994-95</v>
      </c>
      <c r="BE23" s="85">
        <f t="shared" si="36"/>
        <v>0.24828003905912019</v>
      </c>
      <c r="BF23" s="85">
        <f t="shared" si="37"/>
        <v>0.2248871287740857</v>
      </c>
      <c r="BH23" s="1" t="str">
        <f t="shared" si="38"/>
        <v>1994-95</v>
      </c>
      <c r="BI23" s="85">
        <f t="shared" si="39"/>
        <v>0.27357047150612895</v>
      </c>
      <c r="BJ23" s="85">
        <f t="shared" si="40"/>
        <v>0.2181381228497801</v>
      </c>
      <c r="BU23" s="1" t="str">
        <f t="shared" si="41"/>
        <v>1994-95</v>
      </c>
      <c r="BV23" s="161">
        <f t="shared" si="42"/>
        <v>2977.2501766858263</v>
      </c>
      <c r="BW23" s="161">
        <f t="shared" si="43"/>
        <v>1497.4162395067228</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6302.6581882828323</v>
      </c>
      <c r="O24" s="81">
        <f t="shared" si="19"/>
        <v>5737.6036174788269</v>
      </c>
      <c r="P24" s="85">
        <f t="shared" si="6"/>
        <v>1.0478547033344665</v>
      </c>
      <c r="Q24" s="85">
        <f t="shared" si="6"/>
        <v>1.209456953772641</v>
      </c>
      <c r="S24" s="13" t="str">
        <f t="shared" si="20"/>
        <v>1995-96</v>
      </c>
      <c r="T24" s="81">
        <f t="shared" si="7"/>
        <v>6302.6581882828323</v>
      </c>
      <c r="U24" s="81">
        <f t="shared" si="8"/>
        <v>4451.3980163421529</v>
      </c>
      <c r="V24" s="81">
        <f t="shared" si="9"/>
        <v>1286.205601136674</v>
      </c>
      <c r="W24" s="81">
        <f t="shared" si="10"/>
        <v>5737.6036174788269</v>
      </c>
      <c r="X24" s="81">
        <f t="shared" si="11"/>
        <v>565.05457080400538</v>
      </c>
      <c r="Y24" s="81">
        <f t="shared" si="12"/>
        <v>9757.8138942818223</v>
      </c>
      <c r="AA24" s="87">
        <f t="shared" si="13"/>
        <v>565.05457080400538</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1.5482061065000183</v>
      </c>
      <c r="AQ24" s="86">
        <f t="shared" si="27"/>
        <v>1.8510180999072081</v>
      </c>
      <c r="AR24" s="86">
        <f t="shared" si="28"/>
        <v>0.2241712197089433</v>
      </c>
      <c r="AS24" s="86">
        <f t="shared" si="29"/>
        <v>0.20407351354192707</v>
      </c>
      <c r="AV24" s="1" t="str">
        <f t="shared" si="30"/>
        <v>1995-96</v>
      </c>
      <c r="AW24" s="85">
        <f t="shared" si="30"/>
        <v>1.9004121163212526</v>
      </c>
      <c r="AX24" s="85">
        <f t="shared" si="31"/>
        <v>1.5482061065000183</v>
      </c>
      <c r="AZ24" s="1" t="str">
        <f t="shared" si="32"/>
        <v>1995-96</v>
      </c>
      <c r="BA24" s="85">
        <f t="shared" si="33"/>
        <v>3.2726935992430066</v>
      </c>
      <c r="BB24" s="85">
        <f t="shared" si="34"/>
        <v>1.8510180999072081</v>
      </c>
      <c r="BD24" s="1" t="str">
        <f t="shared" si="35"/>
        <v>1995-96</v>
      </c>
      <c r="BE24" s="85">
        <f t="shared" si="36"/>
        <v>0.208785473407992</v>
      </c>
      <c r="BF24" s="85">
        <f t="shared" si="37"/>
        <v>0.2241712197089433</v>
      </c>
      <c r="BH24" s="1" t="str">
        <f t="shared" si="38"/>
        <v>1995-96</v>
      </c>
      <c r="BI24" s="85">
        <f t="shared" si="39"/>
        <v>0.21937968794657831</v>
      </c>
      <c r="BJ24" s="85">
        <f t="shared" si="40"/>
        <v>0.20407351354192707</v>
      </c>
      <c r="BU24" s="1" t="str">
        <f t="shared" si="41"/>
        <v>1995-96</v>
      </c>
      <c r="BV24" s="161">
        <f t="shared" si="42"/>
        <v>2771.0157085779447</v>
      </c>
      <c r="BW24" s="161">
        <f t="shared" si="43"/>
        <v>1031.0652769163873</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6107.3306213779942</v>
      </c>
      <c r="O25" s="81">
        <f t="shared" si="19"/>
        <v>5560.8752189764909</v>
      </c>
      <c r="P25" s="85">
        <f t="shared" si="6"/>
        <v>1.1129028169277086</v>
      </c>
      <c r="Q25" s="85">
        <f t="shared" si="6"/>
        <v>1.2567200568530914</v>
      </c>
      <c r="S25" s="13" t="str">
        <f t="shared" si="20"/>
        <v>1996-97</v>
      </c>
      <c r="T25" s="81">
        <f t="shared" si="7"/>
        <v>6107.3306213779942</v>
      </c>
      <c r="U25" s="81">
        <f t="shared" si="8"/>
        <v>4359.674957922165</v>
      </c>
      <c r="V25" s="81">
        <f t="shared" si="9"/>
        <v>1201.2002610543259</v>
      </c>
      <c r="W25" s="81">
        <f t="shared" si="10"/>
        <v>5560.8752189764909</v>
      </c>
      <c r="X25" s="81">
        <f t="shared" si="11"/>
        <v>546.45540240150353</v>
      </c>
      <c r="Y25" s="81">
        <f t="shared" si="12"/>
        <v>9165.794032062573</v>
      </c>
      <c r="AA25" s="87">
        <f t="shared" si="13"/>
        <v>546.45540240150331</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1.5007856296462461</v>
      </c>
      <c r="AQ25" s="86">
        <f t="shared" si="27"/>
        <v>1.739058866948247</v>
      </c>
      <c r="AR25" s="86">
        <f t="shared" si="28"/>
        <v>0.21600920965736276</v>
      </c>
      <c r="AS25" s="86">
        <f t="shared" si="29"/>
        <v>0.19668171506053156</v>
      </c>
      <c r="AV25" s="1" t="str">
        <f t="shared" si="30"/>
        <v>1996-97</v>
      </c>
      <c r="AW25" s="85">
        <f t="shared" si="30"/>
        <v>1.9068485502309032</v>
      </c>
      <c r="AX25" s="85">
        <f t="shared" si="31"/>
        <v>1.5007856296462461</v>
      </c>
      <c r="AZ25" s="1" t="str">
        <f t="shared" si="32"/>
        <v>1996-97</v>
      </c>
      <c r="BA25" s="85">
        <f t="shared" si="33"/>
        <v>3.2591327601335456</v>
      </c>
      <c r="BB25" s="85">
        <f t="shared" si="34"/>
        <v>1.739058866948247</v>
      </c>
      <c r="BD25" s="1" t="str">
        <f t="shared" si="35"/>
        <v>1996-97</v>
      </c>
      <c r="BE25" s="85">
        <f t="shared" si="36"/>
        <v>0.20937105083589655</v>
      </c>
      <c r="BF25" s="85">
        <f t="shared" si="37"/>
        <v>0.21600920965736276</v>
      </c>
      <c r="BH25" s="1" t="str">
        <f t="shared" si="38"/>
        <v>1996-97</v>
      </c>
      <c r="BI25" s="85">
        <f t="shared" si="39"/>
        <v>0.21527304615539911</v>
      </c>
      <c r="BJ25" s="85">
        <f t="shared" si="40"/>
        <v>0.19668171506053156</v>
      </c>
      <c r="BU25" s="1" t="str">
        <f t="shared" si="41"/>
        <v>1996-97</v>
      </c>
      <c r="BV25" s="161">
        <f t="shared" si="42"/>
        <v>2820.165517832831</v>
      </c>
      <c r="BW25" s="161">
        <f t="shared" si="43"/>
        <v>836.78216194200866</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6038.7758350017984</v>
      </c>
      <c r="O26" s="81">
        <f t="shared" si="19"/>
        <v>5677.4522498236565</v>
      </c>
      <c r="P26" s="85">
        <f t="shared" si="6"/>
        <v>1.2411371906680526</v>
      </c>
      <c r="Q26" s="85">
        <f t="shared" si="6"/>
        <v>1.2777336104113375</v>
      </c>
      <c r="S26" s="13" t="str">
        <f t="shared" si="20"/>
        <v>1997-98</v>
      </c>
      <c r="T26" s="81">
        <f t="shared" si="7"/>
        <v>6038.7758350017984</v>
      </c>
      <c r="U26" s="81">
        <f t="shared" si="8"/>
        <v>4523.3195337075676</v>
      </c>
      <c r="V26" s="81">
        <f t="shared" si="9"/>
        <v>1154.1327161160898</v>
      </c>
      <c r="W26" s="81">
        <f t="shared" si="10"/>
        <v>5677.4522498236565</v>
      </c>
      <c r="X26" s="81">
        <f t="shared" si="11"/>
        <v>361.32358517814129</v>
      </c>
      <c r="Y26" s="81">
        <f t="shared" si="12"/>
        <v>8813.8622382115373</v>
      </c>
      <c r="AA26" s="87">
        <f t="shared" si="13"/>
        <v>361.32358517814191</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1.4595445300560512</v>
      </c>
      <c r="AQ26" s="86">
        <f t="shared" si="27"/>
        <v>1.6397182688267495</v>
      </c>
      <c r="AR26" s="86">
        <f t="shared" si="28"/>
        <v>0.20328356194487368</v>
      </c>
      <c r="AS26" s="86">
        <f t="shared" si="29"/>
        <v>0.19112031107803923</v>
      </c>
      <c r="AV26" s="1" t="str">
        <f t="shared" si="30"/>
        <v>1997-98</v>
      </c>
      <c r="AW26" s="85">
        <f t="shared" si="30"/>
        <v>1.7682144803284048</v>
      </c>
      <c r="AX26" s="85">
        <f t="shared" si="31"/>
        <v>1.4595445300560512</v>
      </c>
      <c r="AZ26" s="1" t="str">
        <f t="shared" si="32"/>
        <v>1997-98</v>
      </c>
      <c r="BA26" s="85">
        <f t="shared" si="33"/>
        <v>3.4608494172622351</v>
      </c>
      <c r="BB26" s="85">
        <f t="shared" si="34"/>
        <v>1.6397182688267495</v>
      </c>
      <c r="BD26" s="1" t="str">
        <f t="shared" si="35"/>
        <v>1997-98</v>
      </c>
      <c r="BE26" s="85">
        <f t="shared" si="36"/>
        <v>0.21644441152640662</v>
      </c>
      <c r="BF26" s="85">
        <f t="shared" si="37"/>
        <v>0.20328356194487368</v>
      </c>
      <c r="BH26" s="1" t="str">
        <f t="shared" si="38"/>
        <v>1997-98</v>
      </c>
      <c r="BI26" s="85">
        <f t="shared" si="39"/>
        <v>0.20949395139317759</v>
      </c>
      <c r="BJ26" s="85">
        <f t="shared" si="40"/>
        <v>0.19112031107803923</v>
      </c>
      <c r="BU26" s="1" t="str">
        <f t="shared" si="41"/>
        <v>1997-98</v>
      </c>
      <c r="BV26" s="161">
        <f t="shared" si="42"/>
        <v>3665.6356471371969</v>
      </c>
      <c r="BW26" s="161">
        <f t="shared" si="43"/>
        <v>663.54619599922194</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6237.9488701820046</v>
      </c>
      <c r="O27" s="81">
        <f t="shared" si="19"/>
        <v>6111.8287835239626</v>
      </c>
      <c r="P27" s="85">
        <f t="shared" si="6"/>
        <v>1.1735960521999964</v>
      </c>
      <c r="Q27" s="85">
        <f t="shared" si="6"/>
        <v>1.2545304875825725</v>
      </c>
      <c r="S27" s="13" t="str">
        <f t="shared" si="20"/>
        <v>1998-99</v>
      </c>
      <c r="T27" s="81">
        <f t="shared" si="7"/>
        <v>6237.9488701820046</v>
      </c>
      <c r="U27" s="81">
        <f t="shared" si="8"/>
        <v>5019.9207338410661</v>
      </c>
      <c r="V27" s="81">
        <f t="shared" si="9"/>
        <v>1091.9080496828963</v>
      </c>
      <c r="W27" s="81">
        <f t="shared" si="10"/>
        <v>6111.8287835239626</v>
      </c>
      <c r="X27" s="81">
        <f t="shared" si="11"/>
        <v>126.12008665804238</v>
      </c>
      <c r="Y27" s="81">
        <f t="shared" si="12"/>
        <v>8692.6804622286527</v>
      </c>
      <c r="AA27" s="87">
        <f t="shared" si="13"/>
        <v>126.12008665804206</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1.3935158243730563</v>
      </c>
      <c r="AQ27" s="86">
        <f t="shared" si="27"/>
        <v>1.6816836495630794</v>
      </c>
      <c r="AR27" s="86">
        <f t="shared" si="28"/>
        <v>0.17865488192771706</v>
      </c>
      <c r="AS27" s="86">
        <f t="shared" si="29"/>
        <v>0.17504280211438114</v>
      </c>
      <c r="AV27" s="1" t="str">
        <f t="shared" si="30"/>
        <v>1998-99</v>
      </c>
      <c r="AW27" s="85">
        <f t="shared" si="30"/>
        <v>1.9864980643202348</v>
      </c>
      <c r="AX27" s="85">
        <f t="shared" si="31"/>
        <v>1.3935158243730563</v>
      </c>
      <c r="AZ27" s="1" t="str">
        <f t="shared" si="32"/>
        <v>1998-99</v>
      </c>
      <c r="BA27" s="85">
        <f t="shared" si="33"/>
        <v>3.7063991105592762</v>
      </c>
      <c r="BB27" s="85">
        <f t="shared" si="34"/>
        <v>1.6816836495630794</v>
      </c>
      <c r="BD27" s="1" t="str">
        <f t="shared" si="35"/>
        <v>1998-99</v>
      </c>
      <c r="BE27" s="85">
        <f t="shared" si="36"/>
        <v>0.24346128860105243</v>
      </c>
      <c r="BF27" s="85">
        <f t="shared" si="37"/>
        <v>0.17865488192771706</v>
      </c>
      <c r="BH27" s="1" t="str">
        <f t="shared" si="38"/>
        <v>1998-99</v>
      </c>
      <c r="BI27" s="85">
        <f t="shared" si="39"/>
        <v>0.25498924622352676</v>
      </c>
      <c r="BJ27" s="85">
        <f t="shared" si="40"/>
        <v>0.17504280211438114</v>
      </c>
      <c r="BU27" s="1" t="str">
        <f t="shared" si="41"/>
        <v>1998-99</v>
      </c>
      <c r="BV27" s="161">
        <f t="shared" si="42"/>
        <v>3397.1265719848179</v>
      </c>
      <c r="BW27" s="161">
        <f t="shared" si="43"/>
        <v>1068.914572627225</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7100.7723819249222</v>
      </c>
      <c r="O28" s="81">
        <f t="shared" si="19"/>
        <v>6688.3247710256237</v>
      </c>
      <c r="P28" s="85">
        <f t="shared" si="6"/>
        <v>1.029581133178219</v>
      </c>
      <c r="Q28" s="85">
        <f t="shared" si="6"/>
        <v>1.168471368446881</v>
      </c>
      <c r="S28" s="13" t="str">
        <f t="shared" si="20"/>
        <v>1999-00</v>
      </c>
      <c r="T28" s="81">
        <f t="shared" si="7"/>
        <v>7100.7723819249222</v>
      </c>
      <c r="U28" s="81">
        <f t="shared" si="8"/>
        <v>5677.2998963060509</v>
      </c>
      <c r="V28" s="81">
        <f t="shared" si="9"/>
        <v>1011.0248747195729</v>
      </c>
      <c r="W28" s="81">
        <f t="shared" si="10"/>
        <v>6688.3247710256237</v>
      </c>
      <c r="X28" s="81">
        <f t="shared" si="11"/>
        <v>412.4476108992987</v>
      </c>
      <c r="Y28" s="81">
        <f t="shared" si="12"/>
        <v>8304.2924563637753</v>
      </c>
      <c r="AA28" s="87">
        <f t="shared" si="13"/>
        <v>412.44761089929852</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1.1694914313127998</v>
      </c>
      <c r="AQ28" s="86">
        <f t="shared" si="27"/>
        <v>1.4910466275503609</v>
      </c>
      <c r="AR28" s="86">
        <f t="shared" si="28"/>
        <v>0.15116264675115904</v>
      </c>
      <c r="AS28" s="86">
        <f t="shared" si="29"/>
        <v>0.14238238044260448</v>
      </c>
      <c r="AV28" s="1" t="str">
        <f t="shared" si="30"/>
        <v>1999-00</v>
      </c>
      <c r="AW28" s="85">
        <f t="shared" si="30"/>
        <v>2.0741645514202993</v>
      </c>
      <c r="AX28" s="85">
        <f t="shared" si="31"/>
        <v>1.1694914313127998</v>
      </c>
      <c r="AZ28" s="1" t="str">
        <f t="shared" si="32"/>
        <v>1999-00</v>
      </c>
      <c r="BA28" s="85">
        <f t="shared" si="33"/>
        <v>3.5492304086873947</v>
      </c>
      <c r="BB28" s="85">
        <f t="shared" si="34"/>
        <v>1.4910466275503609</v>
      </c>
      <c r="BD28" s="1" t="str">
        <f t="shared" si="35"/>
        <v>1999-00</v>
      </c>
      <c r="BE28" s="85">
        <f t="shared" si="36"/>
        <v>0.21188365337277001</v>
      </c>
      <c r="BF28" s="85">
        <f t="shared" si="37"/>
        <v>0.15116264675115904</v>
      </c>
      <c r="BH28" s="1" t="str">
        <f t="shared" si="38"/>
        <v>1999-00</v>
      </c>
      <c r="BI28" s="85">
        <f t="shared" si="39"/>
        <v>0.22649922173809003</v>
      </c>
      <c r="BJ28" s="85">
        <f t="shared" si="40"/>
        <v>0.14238238044260448</v>
      </c>
      <c r="BU28" s="1" t="str">
        <f t="shared" si="41"/>
        <v>1999-00</v>
      </c>
      <c r="BV28" s="161">
        <f t="shared" si="42"/>
        <v>3038.389061911128</v>
      </c>
      <c r="BW28" s="161">
        <f t="shared" si="43"/>
        <v>1531.3339063442561</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7037.6819361530024</v>
      </c>
      <c r="O29" s="81">
        <f t="shared" si="19"/>
        <v>6579.9457106985656</v>
      </c>
      <c r="P29" s="85">
        <f t="shared" si="6"/>
        <v>1.085135209609738</v>
      </c>
      <c r="Q29" s="85">
        <f t="shared" si="6"/>
        <v>1.2612750772164265</v>
      </c>
      <c r="S29" s="13" t="str">
        <f t="shared" si="20"/>
        <v>2000-01</v>
      </c>
      <c r="T29" s="81">
        <f t="shared" si="7"/>
        <v>7037.6819361530024</v>
      </c>
      <c r="U29" s="81">
        <f t="shared" si="8"/>
        <v>5639.8286959153993</v>
      </c>
      <c r="V29" s="81">
        <f t="shared" si="9"/>
        <v>940.11701478316547</v>
      </c>
      <c r="W29" s="81">
        <f t="shared" si="10"/>
        <v>6579.9457106985656</v>
      </c>
      <c r="X29" s="81">
        <f t="shared" si="11"/>
        <v>457.73622545443772</v>
      </c>
      <c r="Y29" s="81">
        <f t="shared" si="12"/>
        <v>8163.3403304005215</v>
      </c>
      <c r="AA29" s="87">
        <f t="shared" si="13"/>
        <v>457.73622545443686</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1.1599473241984612</v>
      </c>
      <c r="AQ29" s="86">
        <f t="shared" si="27"/>
        <v>1.3568066110434689</v>
      </c>
      <c r="AR29" s="86">
        <f t="shared" si="28"/>
        <v>0.14287610508010667</v>
      </c>
      <c r="AS29" s="86">
        <f t="shared" si="29"/>
        <v>0.13358333373290526</v>
      </c>
      <c r="AV29" s="1" t="str">
        <f t="shared" si="30"/>
        <v>2000-01</v>
      </c>
      <c r="AW29" s="85">
        <f t="shared" si="30"/>
        <v>2.0925108941242412</v>
      </c>
      <c r="AX29" s="85">
        <f t="shared" si="31"/>
        <v>1.1599473241984612</v>
      </c>
      <c r="AZ29" s="1" t="str">
        <f t="shared" si="32"/>
        <v>2000-01</v>
      </c>
      <c r="BA29" s="85">
        <f t="shared" si="33"/>
        <v>3.7089715353335531</v>
      </c>
      <c r="BB29" s="85">
        <f t="shared" si="34"/>
        <v>1.3568066110434689</v>
      </c>
      <c r="BD29" s="1" t="str">
        <f t="shared" si="35"/>
        <v>2000-01</v>
      </c>
      <c r="BE29" s="85">
        <f t="shared" si="36"/>
        <v>0.21714106134350178</v>
      </c>
      <c r="BF29" s="85">
        <f t="shared" si="37"/>
        <v>0.14287610508010667</v>
      </c>
      <c r="BH29" s="1" t="str">
        <f t="shared" si="38"/>
        <v>2000-01</v>
      </c>
      <c r="BI29" s="85">
        <f t="shared" si="39"/>
        <v>0.23597206342277632</v>
      </c>
      <c r="BJ29" s="85">
        <f t="shared" si="40"/>
        <v>0.13358333373290526</v>
      </c>
      <c r="BU29" s="1" t="str">
        <f t="shared" si="41"/>
        <v>2000-01</v>
      </c>
      <c r="BV29" s="161">
        <f t="shared" si="42"/>
        <v>3328.3203842671687</v>
      </c>
      <c r="BW29" s="161">
        <f t="shared" si="43"/>
        <v>1021.0983906745472</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6938.8016264112875</v>
      </c>
      <c r="O30" s="81">
        <f t="shared" si="19"/>
        <v>7421.6542246403105</v>
      </c>
      <c r="P30" s="85">
        <f t="shared" si="6"/>
        <v>1.117082446209829</v>
      </c>
      <c r="Q30" s="85">
        <f t="shared" si="6"/>
        <v>1.1651483283242428</v>
      </c>
      <c r="S30" s="13" t="str">
        <f t="shared" si="20"/>
        <v>2001-02</v>
      </c>
      <c r="T30" s="81">
        <f t="shared" si="7"/>
        <v>6938.8016264112875</v>
      </c>
      <c r="U30" s="81">
        <f t="shared" si="8"/>
        <v>6531.0830711459967</v>
      </c>
      <c r="V30" s="81">
        <f t="shared" si="9"/>
        <v>890.5711534943149</v>
      </c>
      <c r="W30" s="81">
        <f t="shared" si="10"/>
        <v>7421.6542246403105</v>
      </c>
      <c r="X30" s="81">
        <f t="shared" si="11"/>
        <v>-482.8525982290231</v>
      </c>
      <c r="Y30" s="81">
        <f t="shared" si="12"/>
        <v>8705.9832699984709</v>
      </c>
      <c r="AA30" s="87">
        <f t="shared" si="13"/>
        <v>-482.85259822902299</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1.2546811018289854</v>
      </c>
      <c r="AQ30" s="86">
        <f t="shared" si="27"/>
        <v>1.6058894474585899</v>
      </c>
      <c r="AR30" s="86">
        <f t="shared" si="28"/>
        <v>0.11999631437120425</v>
      </c>
      <c r="AS30" s="86">
        <f t="shared" si="29"/>
        <v>0.12834653610855765</v>
      </c>
      <c r="AV30" s="1" t="str">
        <f t="shared" si="30"/>
        <v>2001-02</v>
      </c>
      <c r="AW30" s="85">
        <f t="shared" si="30"/>
        <v>2.2074108671960144</v>
      </c>
      <c r="AX30" s="85">
        <f t="shared" si="31"/>
        <v>1.2546811018289854</v>
      </c>
      <c r="AZ30" s="1" t="str">
        <f t="shared" si="32"/>
        <v>2001-02</v>
      </c>
      <c r="BA30" s="85">
        <f t="shared" si="33"/>
        <v>3.7378267937958611</v>
      </c>
      <c r="BB30" s="85">
        <f t="shared" si="34"/>
        <v>1.6058894474585899</v>
      </c>
      <c r="BD30" s="1" t="str">
        <f t="shared" si="35"/>
        <v>2001-02</v>
      </c>
      <c r="BE30" s="85">
        <f t="shared" si="36"/>
        <v>0.20865524533909222</v>
      </c>
      <c r="BF30" s="85">
        <f t="shared" si="37"/>
        <v>0.11999631437120425</v>
      </c>
      <c r="BH30" s="1" t="str">
        <f t="shared" si="38"/>
        <v>2001-02</v>
      </c>
      <c r="BI30" s="85">
        <f t="shared" si="39"/>
        <v>0.23277779013416566</v>
      </c>
      <c r="BJ30" s="85">
        <f t="shared" si="40"/>
        <v>0.12834653610855765</v>
      </c>
      <c r="BU30" s="1" t="str">
        <f t="shared" si="41"/>
        <v>2001-02</v>
      </c>
      <c r="BV30" s="161">
        <f t="shared" si="42"/>
        <v>3173.6571106760712</v>
      </c>
      <c r="BW30" s="161">
        <f t="shared" si="43"/>
        <v>1517.5173133621065</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7499.715092855653</v>
      </c>
      <c r="O31" s="81">
        <f t="shared" si="19"/>
        <v>8155.4569750084265</v>
      </c>
      <c r="P31" s="85">
        <f t="shared" si="6"/>
        <v>1.0523554516718159</v>
      </c>
      <c r="Q31" s="85">
        <f t="shared" si="6"/>
        <v>1.1198345836467802</v>
      </c>
      <c r="S31" s="13" t="str">
        <f t="shared" si="20"/>
        <v>2002-03</v>
      </c>
      <c r="T31" s="81">
        <f t="shared" si="7"/>
        <v>7499.715092855653</v>
      </c>
      <c r="U31" s="81">
        <f t="shared" si="8"/>
        <v>7258.2111442833984</v>
      </c>
      <c r="V31" s="81">
        <f t="shared" si="9"/>
        <v>897.24583072502855</v>
      </c>
      <c r="W31" s="81">
        <f t="shared" si="10"/>
        <v>8155.4569750084265</v>
      </c>
      <c r="X31" s="81">
        <f t="shared" si="11"/>
        <v>-655.741882152774</v>
      </c>
      <c r="Y31" s="81">
        <f t="shared" si="12"/>
        <v>9313.5413155487076</v>
      </c>
      <c r="AA31" s="87">
        <f t="shared" si="13"/>
        <v>-655.74188215277354</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1.2418526837667387</v>
      </c>
      <c r="AQ31" s="86">
        <f t="shared" si="27"/>
        <v>1.5314936599943716</v>
      </c>
      <c r="AR31" s="86">
        <f t="shared" si="28"/>
        <v>0.11001784859812855</v>
      </c>
      <c r="AS31" s="86">
        <f t="shared" si="29"/>
        <v>0.11963732216704594</v>
      </c>
      <c r="AV31" s="1" t="str">
        <f t="shared" si="30"/>
        <v>2002-03</v>
      </c>
      <c r="AW31" s="85">
        <f t="shared" si="30"/>
        <v>2.5891918194124321</v>
      </c>
      <c r="AX31" s="85">
        <f t="shared" si="31"/>
        <v>1.2418526837667387</v>
      </c>
      <c r="AZ31" s="1" t="str">
        <f t="shared" si="32"/>
        <v>2002-03</v>
      </c>
      <c r="BA31" s="85">
        <f t="shared" si="33"/>
        <v>4.2283975672156462</v>
      </c>
      <c r="BB31" s="85">
        <f t="shared" si="34"/>
        <v>1.5314936599943716</v>
      </c>
      <c r="BD31" s="1" t="str">
        <f t="shared" si="35"/>
        <v>2002-03</v>
      </c>
      <c r="BE31" s="85">
        <f t="shared" si="36"/>
        <v>0.2063513910859629</v>
      </c>
      <c r="BF31" s="85">
        <f t="shared" si="37"/>
        <v>0.11001784859812855</v>
      </c>
      <c r="BH31" s="1" t="str">
        <f t="shared" si="38"/>
        <v>2002-03</v>
      </c>
      <c r="BI31" s="85">
        <f t="shared" si="39"/>
        <v>0.23878242417590459</v>
      </c>
      <c r="BJ31" s="85">
        <f t="shared" si="40"/>
        <v>0.11963732216704594</v>
      </c>
      <c r="BU31" s="1" t="str">
        <f t="shared" si="41"/>
        <v>2002-03</v>
      </c>
      <c r="BV31" s="161">
        <f t="shared" si="42"/>
        <v>3059.6015654025255</v>
      </c>
      <c r="BW31" s="161">
        <f t="shared" si="43"/>
        <v>1418.3700903677309</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7712.6735318351193</v>
      </c>
      <c r="O32" s="81">
        <f t="shared" si="19"/>
        <v>7812.5399550997518</v>
      </c>
      <c r="P32" s="85">
        <f t="shared" si="6"/>
        <v>1.0552006039056219</v>
      </c>
      <c r="Q32" s="85">
        <f t="shared" si="6"/>
        <v>1.2672719071083329</v>
      </c>
      <c r="S32" s="13" t="str">
        <f t="shared" si="20"/>
        <v>2003-04</v>
      </c>
      <c r="T32" s="81">
        <f t="shared" si="7"/>
        <v>7712.6735318351193</v>
      </c>
      <c r="U32" s="81">
        <f t="shared" si="8"/>
        <v>6881.3836582763888</v>
      </c>
      <c r="V32" s="81">
        <f t="shared" si="9"/>
        <v>931.1562968233626</v>
      </c>
      <c r="W32" s="81">
        <f t="shared" si="10"/>
        <v>7812.5399550997518</v>
      </c>
      <c r="X32" s="81">
        <f t="shared" si="11"/>
        <v>-99.866423264631692</v>
      </c>
      <c r="Y32" s="81">
        <f t="shared" si="12"/>
        <v>9350.9906857574679</v>
      </c>
      <c r="AA32" s="87">
        <f t="shared" si="13"/>
        <v>-99.866423264632431</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1.2124188385726389</v>
      </c>
      <c r="AQ32" s="86">
        <f t="shared" si="27"/>
        <v>1.4570820256117947</v>
      </c>
      <c r="AR32" s="86">
        <f t="shared" si="28"/>
        <v>0.11918739643891824</v>
      </c>
      <c r="AS32" s="86">
        <f t="shared" si="29"/>
        <v>0.12073067697989381</v>
      </c>
      <c r="AV32" s="1" t="str">
        <f t="shared" si="30"/>
        <v>2003-04</v>
      </c>
      <c r="AW32" s="85">
        <f t="shared" si="30"/>
        <v>2.7223966314967192</v>
      </c>
      <c r="AX32" s="85">
        <f t="shared" si="31"/>
        <v>1.2124188385726389</v>
      </c>
      <c r="AZ32" s="1" t="str">
        <f t="shared" si="32"/>
        <v>2003-04</v>
      </c>
      <c r="BA32" s="85">
        <f t="shared" si="33"/>
        <v>4.2915883632461735</v>
      </c>
      <c r="BB32" s="85">
        <f t="shared" si="34"/>
        <v>1.4570820256117947</v>
      </c>
      <c r="BD32" s="1" t="str">
        <f t="shared" si="35"/>
        <v>2003-04</v>
      </c>
      <c r="BE32" s="85">
        <f t="shared" si="36"/>
        <v>0.19122223341359301</v>
      </c>
      <c r="BF32" s="85">
        <f t="shared" si="37"/>
        <v>0.11918739643891824</v>
      </c>
      <c r="BH32" s="1" t="str">
        <f t="shared" si="38"/>
        <v>2003-04</v>
      </c>
      <c r="BI32" s="85">
        <f t="shared" si="39"/>
        <v>0.23262718512595151</v>
      </c>
      <c r="BJ32" s="85">
        <f t="shared" si="40"/>
        <v>0.12073067697989381</v>
      </c>
      <c r="BU32" s="1" t="str">
        <f t="shared" si="41"/>
        <v>2003-04</v>
      </c>
      <c r="BV32" s="161">
        <f t="shared" si="42"/>
        <v>2975.7602060006366</v>
      </c>
      <c r="BW32" s="161">
        <f t="shared" si="43"/>
        <v>1295.0590658058611</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9245.1519684913037</v>
      </c>
      <c r="O33" s="81">
        <f t="shared" si="19"/>
        <v>8398.5352627863685</v>
      </c>
      <c r="P33" s="85">
        <f t="shared" si="6"/>
        <v>0.93727780490484769</v>
      </c>
      <c r="Q33" s="85">
        <f t="shared" si="6"/>
        <v>1.1442574505071936</v>
      </c>
      <c r="S33" s="13" t="str">
        <f t="shared" si="20"/>
        <v>2004-05</v>
      </c>
      <c r="T33" s="81">
        <f t="shared" si="7"/>
        <v>9245.1519684913037</v>
      </c>
      <c r="U33" s="81">
        <f t="shared" si="8"/>
        <v>7493.0463084771854</v>
      </c>
      <c r="V33" s="81">
        <f t="shared" si="9"/>
        <v>905.4889543091831</v>
      </c>
      <c r="W33" s="81">
        <f t="shared" si="10"/>
        <v>8398.5352627863685</v>
      </c>
      <c r="X33" s="81">
        <f t="shared" si="11"/>
        <v>846.61670570493527</v>
      </c>
      <c r="Y33" s="81">
        <f t="shared" si="12"/>
        <v>8510.3668661361735</v>
      </c>
      <c r="AA33" s="87">
        <f t="shared" si="13"/>
        <v>846.61670570493516</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0.92052211744497281</v>
      </c>
      <c r="AQ33" s="86">
        <f t="shared" si="27"/>
        <v>1.174722979612739</v>
      </c>
      <c r="AR33" s="86">
        <f t="shared" si="28"/>
        <v>0.10781510417910306</v>
      </c>
      <c r="AS33" s="86">
        <f t="shared" si="29"/>
        <v>9.7942030308988834E-2</v>
      </c>
      <c r="AV33" s="1" t="str">
        <f t="shared" si="30"/>
        <v>2004-05</v>
      </c>
      <c r="AW33" s="85">
        <f t="shared" si="30"/>
        <v>2.651460901260664</v>
      </c>
      <c r="AX33" s="85">
        <f t="shared" si="31"/>
        <v>0.92052211744497281</v>
      </c>
      <c r="AZ33" s="1" t="str">
        <f t="shared" si="32"/>
        <v>2004-05</v>
      </c>
      <c r="BA33" s="85">
        <f t="shared" si="33"/>
        <v>4.0026566211146495</v>
      </c>
      <c r="BB33" s="85">
        <f t="shared" si="34"/>
        <v>1.174722979612739</v>
      </c>
      <c r="BD33" s="1" t="str">
        <f t="shared" si="35"/>
        <v>2004-05</v>
      </c>
      <c r="BE33" s="85">
        <f t="shared" si="36"/>
        <v>0.1891064819786826</v>
      </c>
      <c r="BF33" s="85">
        <f t="shared" si="37"/>
        <v>0.10781510417910306</v>
      </c>
      <c r="BH33" s="1" t="str">
        <f t="shared" si="38"/>
        <v>2004-05</v>
      </c>
      <c r="BI33" s="85">
        <f t="shared" si="39"/>
        <v>0.20972554278185615</v>
      </c>
      <c r="BJ33" s="85">
        <f t="shared" si="40"/>
        <v>9.7942030308988834E-2</v>
      </c>
      <c r="BU33" s="1" t="str">
        <f t="shared" si="41"/>
        <v>2004-05</v>
      </c>
      <c r="BV33" s="161">
        <f t="shared" si="42"/>
        <v>2925.1781013602576</v>
      </c>
      <c r="BW33" s="161">
        <f t="shared" si="43"/>
        <v>2000.5785551562601</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9527.2187961426152</v>
      </c>
      <c r="O34" s="81">
        <f t="shared" si="19"/>
        <v>8843.8163988151264</v>
      </c>
      <c r="P34" s="85">
        <f t="shared" si="6"/>
        <v>1.1337954280452516</v>
      </c>
      <c r="Q34" s="85">
        <f t="shared" si="6"/>
        <v>1.1775964052097831</v>
      </c>
      <c r="S34" s="13" t="str">
        <f t="shared" si="20"/>
        <v>2005-06</v>
      </c>
      <c r="T34" s="81">
        <f t="shared" si="7"/>
        <v>9527.2187961426152</v>
      </c>
      <c r="U34" s="81">
        <f t="shared" si="8"/>
        <v>7997.696077493928</v>
      </c>
      <c r="V34" s="81">
        <f t="shared" si="9"/>
        <v>846.12032132119737</v>
      </c>
      <c r="W34" s="81">
        <f t="shared" si="10"/>
        <v>8843.8163988151264</v>
      </c>
      <c r="X34" s="81">
        <f t="shared" si="11"/>
        <v>683.40239732749069</v>
      </c>
      <c r="Y34" s="81">
        <f t="shared" si="12"/>
        <v>7811.8392830362254</v>
      </c>
      <c r="AA34" s="87">
        <f t="shared" si="13"/>
        <v>683.40239732748887</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0.81994960441121456</v>
      </c>
      <c r="AQ34" s="86">
        <f t="shared" si="27"/>
        <v>0.96931219072211938</v>
      </c>
      <c r="AR34" s="86">
        <f t="shared" si="28"/>
        <v>9.5673664305667705E-2</v>
      </c>
      <c r="AS34" s="86">
        <f t="shared" si="29"/>
        <v>8.8810841802412985E-2</v>
      </c>
      <c r="AV34" s="1" t="str">
        <f t="shared" si="30"/>
        <v>2005-06</v>
      </c>
      <c r="AW34" s="85">
        <f t="shared" si="30"/>
        <v>2.1031219377678836</v>
      </c>
      <c r="AX34" s="85">
        <f t="shared" si="31"/>
        <v>0.81994960441121456</v>
      </c>
      <c r="AZ34" s="1" t="str">
        <f t="shared" si="32"/>
        <v>2005-06</v>
      </c>
      <c r="BA34" s="85">
        <f t="shared" si="33"/>
        <v>3.178834340973113</v>
      </c>
      <c r="BB34" s="85">
        <f t="shared" si="34"/>
        <v>0.96931219072211938</v>
      </c>
      <c r="BD34" s="1" t="str">
        <f t="shared" si="35"/>
        <v>2005-06</v>
      </c>
      <c r="BE34" s="85">
        <f t="shared" si="36"/>
        <v>0.17679329747030884</v>
      </c>
      <c r="BF34" s="85">
        <f t="shared" si="37"/>
        <v>9.5673664305667705E-2</v>
      </c>
      <c r="BH34" s="1" t="str">
        <f t="shared" si="38"/>
        <v>2005-06</v>
      </c>
      <c r="BI34" s="85">
        <f t="shared" si="39"/>
        <v>0.17045162456251256</v>
      </c>
      <c r="BJ34" s="85">
        <f t="shared" si="40"/>
        <v>8.8810841802412985E-2</v>
      </c>
      <c r="BU34" s="1" t="str">
        <f t="shared" si="41"/>
        <v>2005-06</v>
      </c>
      <c r="BV34" s="161">
        <f t="shared" si="42"/>
        <v>3655.3512924958436</v>
      </c>
      <c r="BW34" s="161">
        <f t="shared" si="43"/>
        <v>1468.0616352112634</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9940.9081106356734</v>
      </c>
      <c r="O35" s="81">
        <f t="shared" si="19"/>
        <v>9362.5075833768333</v>
      </c>
      <c r="P35" s="85">
        <f t="shared" si="6"/>
        <v>1.0877711698692005</v>
      </c>
      <c r="Q35" s="85">
        <f t="shared" si="6"/>
        <v>1.1227388891616858</v>
      </c>
      <c r="S35" s="13" t="str">
        <f t="shared" si="20"/>
        <v>2006-07</v>
      </c>
      <c r="T35" s="81">
        <f t="shared" si="7"/>
        <v>9940.9081106356734</v>
      </c>
      <c r="U35" s="81">
        <f t="shared" si="8"/>
        <v>8539.4970482776425</v>
      </c>
      <c r="V35" s="81">
        <f t="shared" si="9"/>
        <v>823.01053509919359</v>
      </c>
      <c r="W35" s="81">
        <f t="shared" si="10"/>
        <v>9362.5075833768333</v>
      </c>
      <c r="X35" s="81">
        <f t="shared" si="11"/>
        <v>578.40052725883891</v>
      </c>
      <c r="Y35" s="81">
        <f t="shared" si="12"/>
        <v>7374.9100576235869</v>
      </c>
      <c r="AA35" s="87">
        <f t="shared" si="13"/>
        <v>578.40052725884016</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0.74187488462278883</v>
      </c>
      <c r="AQ35" s="86">
        <f t="shared" si="27"/>
        <v>0.88039942769101143</v>
      </c>
      <c r="AR35" s="86">
        <f t="shared" si="28"/>
        <v>8.7904925872685183E-2</v>
      </c>
      <c r="AS35" s="86">
        <f t="shared" si="29"/>
        <v>8.279027689821046E-2</v>
      </c>
      <c r="AV35" s="1" t="str">
        <f t="shared" si="30"/>
        <v>2006-07</v>
      </c>
      <c r="AW35" s="85">
        <f t="shared" si="30"/>
        <v>2.0934666699026985</v>
      </c>
      <c r="AX35" s="85">
        <f t="shared" si="31"/>
        <v>0.74187488462278883</v>
      </c>
      <c r="AZ35" s="1" t="str">
        <f t="shared" si="32"/>
        <v>2006-07</v>
      </c>
      <c r="BA35" s="85">
        <f t="shared" si="33"/>
        <v>3.0589232401509885</v>
      </c>
      <c r="BB35" s="85">
        <f t="shared" si="34"/>
        <v>0.88039942769101143</v>
      </c>
      <c r="BD35" s="1" t="str">
        <f t="shared" si="35"/>
        <v>2006-07</v>
      </c>
      <c r="BE35" s="85">
        <f t="shared" si="36"/>
        <v>0.14475168159377508</v>
      </c>
      <c r="BF35" s="85">
        <f t="shared" si="37"/>
        <v>8.7904925872685183E-2</v>
      </c>
      <c r="BH35" s="1" t="str">
        <f t="shared" si="38"/>
        <v>2006-07</v>
      </c>
      <c r="BI35" s="85">
        <f t="shared" si="39"/>
        <v>0.14071194381766461</v>
      </c>
      <c r="BJ35" s="85">
        <f t="shared" si="40"/>
        <v>8.279027689821046E-2</v>
      </c>
      <c r="BU35" s="1" t="str">
        <f t="shared" si="41"/>
        <v>2006-07</v>
      </c>
      <c r="BV35" s="161">
        <f t="shared" si="42"/>
        <v>3412.9330335459003</v>
      </c>
      <c r="BW35" s="161">
        <f t="shared" si="43"/>
        <v>1564.1306779589277</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11709.683568052629</v>
      </c>
      <c r="O36" s="81">
        <f t="shared" si="19"/>
        <v>9840.2122453215816</v>
      </c>
      <c r="P36" s="85">
        <f t="shared" si="6"/>
        <v>1.1979997709441457</v>
      </c>
      <c r="Q36" s="85">
        <f t="shared" si="6"/>
        <v>1.1419782080694403</v>
      </c>
      <c r="S36" s="13" t="str">
        <f t="shared" si="20"/>
        <v>2007-08</v>
      </c>
      <c r="T36" s="81">
        <f t="shared" si="7"/>
        <v>11709.683568052629</v>
      </c>
      <c r="U36" s="81">
        <f t="shared" si="8"/>
        <v>9021.0688509931661</v>
      </c>
      <c r="V36" s="81">
        <f t="shared" si="9"/>
        <v>819.14339432841541</v>
      </c>
      <c r="W36" s="81">
        <f t="shared" si="10"/>
        <v>9840.2122453215816</v>
      </c>
      <c r="X36" s="81">
        <f t="shared" si="11"/>
        <v>1869.4713227310481</v>
      </c>
      <c r="Y36" s="81">
        <f t="shared" si="12"/>
        <v>5861.3459634668206</v>
      </c>
      <c r="AA36" s="87">
        <f t="shared" si="13"/>
        <v>1869.4713227310476</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0.50055545304898341</v>
      </c>
      <c r="AQ36" s="86">
        <f t="shared" si="27"/>
        <v>0.59169377133592316</v>
      </c>
      <c r="AR36" s="86">
        <f t="shared" si="28"/>
        <v>8.3244484357323498E-2</v>
      </c>
      <c r="AS36" s="86">
        <f t="shared" si="29"/>
        <v>6.9954357824260363E-2</v>
      </c>
      <c r="AV36" s="1" t="str">
        <f t="shared" si="30"/>
        <v>2007-08</v>
      </c>
      <c r="AW36" s="85">
        <f t="shared" si="30"/>
        <v>1.4267168004033106</v>
      </c>
      <c r="AX36" s="85">
        <f t="shared" si="31"/>
        <v>0.50055545304898341</v>
      </c>
      <c r="AZ36" s="1" t="str">
        <f t="shared" si="32"/>
        <v>2007-08</v>
      </c>
      <c r="BA36" s="85">
        <f t="shared" si="33"/>
        <v>1.9032915898696285</v>
      </c>
      <c r="BB36" s="85">
        <f t="shared" si="34"/>
        <v>0.59169377133592316</v>
      </c>
      <c r="BD36" s="1" t="str">
        <f t="shared" si="35"/>
        <v>2007-08</v>
      </c>
      <c r="BE36" s="85">
        <f t="shared" si="36"/>
        <v>0.13134179266980267</v>
      </c>
      <c r="BF36" s="85">
        <f t="shared" si="37"/>
        <v>8.3244484357323498E-2</v>
      </c>
      <c r="BH36" s="1" t="str">
        <f t="shared" si="38"/>
        <v>2007-08</v>
      </c>
      <c r="BI36" s="85">
        <f t="shared" si="39"/>
        <v>0.10521152795866068</v>
      </c>
      <c r="BJ36" s="85">
        <f t="shared" si="40"/>
        <v>6.9954357824260363E-2</v>
      </c>
      <c r="BU36" s="1" t="str">
        <f t="shared" si="41"/>
        <v>2007-08</v>
      </c>
      <c r="BV36" s="161">
        <f t="shared" si="42"/>
        <v>3512.5913731560845</v>
      </c>
      <c r="BW36" s="161">
        <f t="shared" si="43"/>
        <v>1803.6371511145176</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14031.010098825769</v>
      </c>
      <c r="O37" s="81">
        <f t="shared" si="19"/>
        <v>11113.585741724055</v>
      </c>
      <c r="P37" s="85">
        <f t="shared" si="6"/>
        <v>1.2026475923215698</v>
      </c>
      <c r="Q37" s="85">
        <f t="shared" si="6"/>
        <v>1.1049210080808543</v>
      </c>
      <c r="S37" s="13" t="str">
        <f t="shared" si="20"/>
        <v>2008-09</v>
      </c>
      <c r="T37" s="81">
        <f t="shared" si="7"/>
        <v>14031.010098825769</v>
      </c>
      <c r="U37" s="81">
        <f t="shared" si="8"/>
        <v>10322.869505556615</v>
      </c>
      <c r="V37" s="81">
        <f t="shared" si="9"/>
        <v>790.71623616743955</v>
      </c>
      <c r="W37" s="81">
        <f t="shared" si="10"/>
        <v>11113.585741724055</v>
      </c>
      <c r="X37" s="81">
        <f t="shared" si="11"/>
        <v>2917.4243571017141</v>
      </c>
      <c r="Y37" s="81">
        <f t="shared" si="12"/>
        <v>3463.8628352595874</v>
      </c>
      <c r="AA37" s="87">
        <f t="shared" si="13"/>
        <v>2917.4243571017141</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0.2468719508333525</v>
      </c>
      <c r="AQ37" s="86">
        <f t="shared" si="27"/>
        <v>0.28630888350855527</v>
      </c>
      <c r="AR37" s="86">
        <f t="shared" si="28"/>
        <v>7.1148615266342974E-2</v>
      </c>
      <c r="AS37" s="86">
        <f t="shared" si="29"/>
        <v>5.6354904643224034E-2</v>
      </c>
      <c r="AV37" s="1" t="str">
        <f t="shared" si="30"/>
        <v>2008-09</v>
      </c>
      <c r="AW37" s="85">
        <f t="shared" si="30"/>
        <v>0.92313357300849708</v>
      </c>
      <c r="AX37" s="85">
        <f t="shared" si="31"/>
        <v>0.2468719508333525</v>
      </c>
      <c r="AZ37" s="1" t="str">
        <f t="shared" si="32"/>
        <v>2008-09</v>
      </c>
      <c r="BA37" s="85">
        <f t="shared" si="33"/>
        <v>1.3118209453035676</v>
      </c>
      <c r="BB37" s="85">
        <f t="shared" si="34"/>
        <v>0.28630888350855527</v>
      </c>
      <c r="BD37" s="1" t="str">
        <f t="shared" si="35"/>
        <v>2008-09</v>
      </c>
      <c r="BE37" s="85">
        <f t="shared" si="36"/>
        <v>0.11855635884137718</v>
      </c>
      <c r="BF37" s="85">
        <f t="shared" si="37"/>
        <v>7.1148615266342974E-2</v>
      </c>
      <c r="BH37" s="1" t="str">
        <f t="shared" si="38"/>
        <v>2008-09</v>
      </c>
      <c r="BI37" s="85">
        <f t="shared" si="39"/>
        <v>8.6274602028438258E-2</v>
      </c>
      <c r="BJ37" s="85">
        <f t="shared" si="40"/>
        <v>5.6354904643224034E-2</v>
      </c>
      <c r="BU37" s="1" t="str">
        <f t="shared" si="41"/>
        <v>2008-09</v>
      </c>
      <c r="BV37" s="161">
        <f t="shared" si="42"/>
        <v>4999.8064678824649</v>
      </c>
      <c r="BW37" s="161">
        <f t="shared" si="43"/>
        <v>1932.6679418801468</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11670.451360769708</v>
      </c>
      <c r="O38" s="81">
        <f t="shared" si="19"/>
        <v>12065.940458956573</v>
      </c>
      <c r="P38" s="85">
        <f t="shared" si="6"/>
        <v>1.2099868335015422</v>
      </c>
      <c r="Q38" s="85">
        <f t="shared" si="6"/>
        <v>1.175551405821343</v>
      </c>
      <c r="S38" s="13" t="str">
        <f t="shared" si="20"/>
        <v>2009-10</v>
      </c>
      <c r="T38" s="81">
        <f t="shared" si="7"/>
        <v>11670.451360769708</v>
      </c>
      <c r="U38" s="81">
        <f t="shared" si="8"/>
        <v>11318.061195498183</v>
      </c>
      <c r="V38" s="81">
        <f t="shared" si="9"/>
        <v>747.87926345839037</v>
      </c>
      <c r="W38" s="81">
        <f t="shared" si="10"/>
        <v>12065.940458956573</v>
      </c>
      <c r="X38" s="81">
        <f t="shared" si="11"/>
        <v>-395.48909818686525</v>
      </c>
      <c r="Y38" s="81">
        <f t="shared" si="12"/>
        <v>3439.9187461706911</v>
      </c>
      <c r="AA38" s="87">
        <f t="shared" si="13"/>
        <v>-395.48909818686479</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0.29475455917103588</v>
      </c>
      <c r="AQ38" s="86">
        <f t="shared" si="27"/>
        <v>0.35336551204636879</v>
      </c>
      <c r="AR38" s="86">
        <f t="shared" si="28"/>
        <v>6.1982674786302129E-2</v>
      </c>
      <c r="AS38" s="86">
        <f t="shared" si="29"/>
        <v>6.4083148143900495E-2</v>
      </c>
      <c r="AV38" s="1" t="str">
        <f t="shared" si="30"/>
        <v>2009-10</v>
      </c>
      <c r="AW38" s="85">
        <f t="shared" si="30"/>
        <v>1.1265362602507571</v>
      </c>
      <c r="AX38" s="85">
        <f t="shared" si="31"/>
        <v>0.29475455917103588</v>
      </c>
      <c r="AZ38" s="1" t="str">
        <f t="shared" si="32"/>
        <v>2009-10</v>
      </c>
      <c r="BA38" s="85">
        <f t="shared" si="33"/>
        <v>1.4292479173534633</v>
      </c>
      <c r="BB38" s="85">
        <f t="shared" si="34"/>
        <v>0.35336551204636879</v>
      </c>
      <c r="BD38" s="1" t="str">
        <f t="shared" si="35"/>
        <v>2009-10</v>
      </c>
      <c r="BE38" s="85">
        <f t="shared" si="36"/>
        <v>0.12148834965378254</v>
      </c>
      <c r="BF38" s="85">
        <f t="shared" si="37"/>
        <v>6.1982674786302129E-2</v>
      </c>
      <c r="BH38" s="1" t="str">
        <f t="shared" si="38"/>
        <v>2009-10</v>
      </c>
      <c r="BI38" s="85">
        <f t="shared" si="39"/>
        <v>0.12203070999282149</v>
      </c>
      <c r="BJ38" s="85">
        <f t="shared" si="40"/>
        <v>6.4083148143900495E-2</v>
      </c>
      <c r="BU38" s="1" t="str">
        <f t="shared" si="41"/>
        <v>2009-10</v>
      </c>
      <c r="BV38" s="161">
        <f t="shared" si="42"/>
        <v>2990.8172368881947</v>
      </c>
      <c r="BW38" s="161">
        <f t="shared" si="43"/>
        <v>1935.7188277337643</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12647.215921249732</v>
      </c>
      <c r="O39" s="81">
        <f t="shared" si="19"/>
        <v>12659.857812017024</v>
      </c>
      <c r="P39" s="85">
        <f t="shared" si="6"/>
        <v>1.2325823123315365</v>
      </c>
      <c r="Q39" s="85">
        <f t="shared" si="6"/>
        <v>1.1415217580125516</v>
      </c>
      <c r="S39" s="13" t="str">
        <f t="shared" si="20"/>
        <v>2010-11</v>
      </c>
      <c r="T39" s="81">
        <f t="shared" si="7"/>
        <v>12647.215921249732</v>
      </c>
      <c r="U39" s="81">
        <f t="shared" si="8"/>
        <v>11985.273319542526</v>
      </c>
      <c r="V39" s="81">
        <f t="shared" si="9"/>
        <v>674.58449247449892</v>
      </c>
      <c r="W39" s="81">
        <f t="shared" si="10"/>
        <v>12659.857812017024</v>
      </c>
      <c r="X39" s="81">
        <f t="shared" si="11"/>
        <v>-12.641890767291496</v>
      </c>
      <c r="Y39" s="81">
        <f t="shared" si="12"/>
        <v>3598.3023040159778</v>
      </c>
      <c r="AA39" s="87">
        <f t="shared" si="13"/>
        <v>-12.641890767292352</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0.28451339222967997</v>
      </c>
      <c r="AQ39" s="86">
        <f t="shared" si="27"/>
        <v>0.33801758746245114</v>
      </c>
      <c r="AR39" s="86">
        <f t="shared" si="28"/>
        <v>5.328531350756309E-2</v>
      </c>
      <c r="AS39" s="86">
        <f t="shared" si="29"/>
        <v>5.3338576385105314E-2</v>
      </c>
      <c r="AV39" s="1" t="str">
        <f t="shared" si="30"/>
        <v>2010-11</v>
      </c>
      <c r="AW39" s="85">
        <f t="shared" si="30"/>
        <v>1.0145665115253593</v>
      </c>
      <c r="AX39" s="85">
        <f t="shared" si="31"/>
        <v>0.28451339222967997</v>
      </c>
      <c r="AZ39" s="1" t="str">
        <f t="shared" si="32"/>
        <v>2010-11</v>
      </c>
      <c r="BA39" s="85">
        <f t="shared" si="33"/>
        <v>1.2952916168110009</v>
      </c>
      <c r="BB39" s="85">
        <f t="shared" si="34"/>
        <v>0.33801758746245114</v>
      </c>
      <c r="BD39" s="1" t="str">
        <f t="shared" si="35"/>
        <v>2010-11</v>
      </c>
      <c r="BE39" s="85">
        <f t="shared" si="36"/>
        <v>0.11096737758640804</v>
      </c>
      <c r="BF39" s="85">
        <f t="shared" si="37"/>
        <v>5.328531350756309E-2</v>
      </c>
      <c r="BH39" s="1" t="str">
        <f t="shared" si="38"/>
        <v>2010-11</v>
      </c>
      <c r="BI39" s="85">
        <f t="shared" si="39"/>
        <v>0.10287207030013827</v>
      </c>
      <c r="BJ39" s="85">
        <f t="shared" si="40"/>
        <v>5.3338576385105314E-2</v>
      </c>
      <c r="BU39" s="1" t="str">
        <f t="shared" si="41"/>
        <v>2010-11</v>
      </c>
      <c r="BV39" s="161">
        <f t="shared" si="42"/>
        <v>3378.5049772784741</v>
      </c>
      <c r="BW39" s="161">
        <f t="shared" si="43"/>
        <v>2001.9050336448151</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12759.84973024779</v>
      </c>
      <c r="O40" s="81">
        <f t="shared" si="19"/>
        <v>12858.281857065556</v>
      </c>
      <c r="P40" s="85">
        <f t="shared" si="6"/>
        <v>1.3153113583457752</v>
      </c>
      <c r="Q40" s="85">
        <f t="shared" si="6"/>
        <v>1.1609458453342145</v>
      </c>
      <c r="S40" s="13" t="str">
        <f t="shared" si="20"/>
        <v>2011-12</v>
      </c>
      <c r="T40" s="81">
        <f t="shared" si="7"/>
        <v>12759.84973024779</v>
      </c>
      <c r="U40" s="81">
        <f t="shared" si="8"/>
        <v>12218.355341450126</v>
      </c>
      <c r="V40" s="81">
        <f t="shared" si="9"/>
        <v>639.92651561543175</v>
      </c>
      <c r="W40" s="81">
        <f t="shared" si="10"/>
        <v>12858.281857065556</v>
      </c>
      <c r="X40" s="81">
        <f t="shared" si="11"/>
        <v>-98.432126817767667</v>
      </c>
      <c r="Y40" s="81">
        <f t="shared" si="12"/>
        <v>4260.5197735450583</v>
      </c>
      <c r="AA40" s="87">
        <f t="shared" si="13"/>
        <v>-98.432126817766402</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0.33390046619791358</v>
      </c>
      <c r="AQ40" s="86">
        <f t="shared" si="27"/>
        <v>0.39881008341810859</v>
      </c>
      <c r="AR40" s="86">
        <f t="shared" si="28"/>
        <v>4.976765346482085E-2</v>
      </c>
      <c r="AS40" s="86">
        <f t="shared" si="29"/>
        <v>5.0151571463922302E-2</v>
      </c>
      <c r="AV40" s="1" t="str">
        <f t="shared" si="30"/>
        <v>2011-12</v>
      </c>
      <c r="AW40" s="85">
        <f t="shared" si="30"/>
        <v>0.88934981186565099</v>
      </c>
      <c r="AX40" s="85">
        <f t="shared" si="31"/>
        <v>0.33390046619791358</v>
      </c>
      <c r="AZ40" s="1" t="str">
        <f t="shared" si="32"/>
        <v>2011-12</v>
      </c>
      <c r="BA40" s="85">
        <f t="shared" si="33"/>
        <v>1.0858184232556476</v>
      </c>
      <c r="BB40" s="85">
        <f t="shared" si="34"/>
        <v>0.39881008341810859</v>
      </c>
      <c r="BD40" s="1" t="str">
        <f t="shared" si="35"/>
        <v>2011-12</v>
      </c>
      <c r="BE40" s="85">
        <f t="shared" si="36"/>
        <v>0.10072239940869887</v>
      </c>
      <c r="BF40" s="85">
        <f t="shared" si="37"/>
        <v>4.976765346482085E-2</v>
      </c>
      <c r="BH40" s="1" t="str">
        <f t="shared" si="38"/>
        <v>2011-12</v>
      </c>
      <c r="BI40" s="85">
        <f t="shared" si="39"/>
        <v>8.9587379995978128E-2</v>
      </c>
      <c r="BJ40" s="85">
        <f t="shared" si="40"/>
        <v>5.0151571463922302E-2</v>
      </c>
      <c r="BU40" s="1" t="str">
        <f t="shared" si="41"/>
        <v>2011-12</v>
      </c>
      <c r="BV40" s="161">
        <f t="shared" si="42"/>
        <v>3036.7574094778088</v>
      </c>
      <c r="BW40" s="161">
        <f t="shared" si="43"/>
        <v>2076.7703631737827</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13188.130399311982</v>
      </c>
      <c r="O41" s="81">
        <f t="shared" si="19"/>
        <v>13153.648466231683</v>
      </c>
      <c r="P41" s="85">
        <f t="shared" si="6"/>
        <v>1.0810327759902776</v>
      </c>
      <c r="Q41" s="85">
        <f t="shared" si="6"/>
        <v>1.1120301935784278</v>
      </c>
      <c r="S41" s="13" t="str">
        <f t="shared" si="20"/>
        <v>2012-13</v>
      </c>
      <c r="T41" s="81">
        <f t="shared" si="7"/>
        <v>13188.130399311982</v>
      </c>
      <c r="U41" s="81">
        <f t="shared" si="8"/>
        <v>12561.784427145774</v>
      </c>
      <c r="V41" s="81">
        <f t="shared" si="9"/>
        <v>591.8640390859083</v>
      </c>
      <c r="W41" s="81">
        <f t="shared" si="10"/>
        <v>13153.648466231683</v>
      </c>
      <c r="X41" s="81">
        <f t="shared" si="11"/>
        <v>34.481933080298852</v>
      </c>
      <c r="Y41" s="81">
        <f t="shared" si="12"/>
        <v>4704.6789279735694</v>
      </c>
      <c r="AA41" s="87">
        <f t="shared" si="13"/>
        <v>34.481933080298404</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0.35673585152138093</v>
      </c>
      <c r="AQ41" s="86">
        <f t="shared" si="27"/>
        <v>0.42550122935979684</v>
      </c>
      <c r="AR41" s="86">
        <f t="shared" si="28"/>
        <v>4.4996187985816546E-2</v>
      </c>
      <c r="AS41" s="86">
        <f t="shared" si="29"/>
        <v>4.487854010882282E-2</v>
      </c>
      <c r="AV41" s="1" t="str">
        <f t="shared" si="30"/>
        <v>2012-13</v>
      </c>
      <c r="AW41" s="85">
        <f t="shared" si="30"/>
        <v>1.1122180781462325</v>
      </c>
      <c r="AX41" s="85">
        <f t="shared" si="31"/>
        <v>0.35673585152138093</v>
      </c>
      <c r="AZ41" s="1" t="str">
        <f t="shared" si="32"/>
        <v>2012-13</v>
      </c>
      <c r="BA41" s="85">
        <f t="shared" si="33"/>
        <v>1.2816300781422123</v>
      </c>
      <c r="BB41" s="85">
        <f t="shared" si="34"/>
        <v>0.42550122935979684</v>
      </c>
      <c r="BD41" s="1" t="str">
        <f t="shared" si="35"/>
        <v>2012-13</v>
      </c>
      <c r="BE41" s="85">
        <f t="shared" si="36"/>
        <v>0.10126344747197526</v>
      </c>
      <c r="BF41" s="85">
        <f t="shared" si="37"/>
        <v>4.4996187985816546E-2</v>
      </c>
      <c r="BH41" s="1" t="str">
        <f t="shared" si="38"/>
        <v>2012-13</v>
      </c>
      <c r="BI41" s="85">
        <f t="shared" si="39"/>
        <v>0.10389470751621513</v>
      </c>
      <c r="BJ41" s="85">
        <f t="shared" si="40"/>
        <v>4.487854010882282E-2</v>
      </c>
      <c r="BU41" s="1" t="str">
        <f t="shared" si="41"/>
        <v>2012-13</v>
      </c>
      <c r="BV41" s="161">
        <f t="shared" si="42"/>
        <v>1884.5322442777092</v>
      </c>
      <c r="BW41" s="161">
        <f t="shared" si="43"/>
        <v>2131.3376021391909</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13049.995248116216</v>
      </c>
      <c r="O42" s="81">
        <f t="shared" si="19"/>
        <v>12517.000429932341</v>
      </c>
      <c r="P42" s="85">
        <f t="shared" si="6"/>
        <v>1.0878914305833498</v>
      </c>
      <c r="Q42" s="85">
        <f t="shared" si="6"/>
        <v>1.1930764926803485</v>
      </c>
      <c r="S42" s="13" t="str">
        <f t="shared" si="20"/>
        <v>2013-14</v>
      </c>
      <c r="T42" s="81">
        <f t="shared" si="7"/>
        <v>13049.995248116216</v>
      </c>
      <c r="U42" s="81">
        <f t="shared" si="8"/>
        <v>11991.965243364333</v>
      </c>
      <c r="V42" s="81">
        <f t="shared" si="9"/>
        <v>525.0351865680085</v>
      </c>
      <c r="W42" s="81">
        <f t="shared" si="10"/>
        <v>12517.000429932341</v>
      </c>
      <c r="X42" s="81">
        <f t="shared" si="11"/>
        <v>532.99481818387517</v>
      </c>
      <c r="Y42" s="81">
        <f t="shared" si="12"/>
        <v>4177.4534428529405</v>
      </c>
      <c r="AA42" s="87">
        <f t="shared" si="13"/>
        <v>532.9948181838754</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0.32011149149314522</v>
      </c>
      <c r="AQ42" s="86">
        <f t="shared" si="27"/>
        <v>0.37233330230122197</v>
      </c>
      <c r="AR42" s="86">
        <f t="shared" si="28"/>
        <v>4.1945767239287897E-2</v>
      </c>
      <c r="AS42" s="86">
        <f t="shared" si="29"/>
        <v>4.0232595996063526E-2</v>
      </c>
      <c r="AV42" s="1" t="str">
        <f t="shared" si="30"/>
        <v>2013-14</v>
      </c>
      <c r="AW42" s="85">
        <f t="shared" si="30"/>
        <v>1.2133537193861961</v>
      </c>
      <c r="AX42" s="85">
        <f t="shared" si="31"/>
        <v>0.32011149149314522</v>
      </c>
      <c r="AZ42" s="1" t="str">
        <f t="shared" si="32"/>
        <v>2013-14</v>
      </c>
      <c r="BA42" s="85">
        <f t="shared" si="33"/>
        <v>1.4047792745332039</v>
      </c>
      <c r="BB42" s="85">
        <f t="shared" si="34"/>
        <v>0.37233330230122197</v>
      </c>
      <c r="BD42" s="1" t="str">
        <f t="shared" si="35"/>
        <v>2013-14</v>
      </c>
      <c r="BE42" s="85">
        <f t="shared" si="36"/>
        <v>0.10805139486993399</v>
      </c>
      <c r="BF42" s="85">
        <f t="shared" si="37"/>
        <v>4.1945767239287897E-2</v>
      </c>
      <c r="BH42" s="1" t="str">
        <f t="shared" si="38"/>
        <v>2013-14</v>
      </c>
      <c r="BI42" s="85">
        <f t="shared" si="39"/>
        <v>0.11365878897443624</v>
      </c>
      <c r="BJ42" s="85">
        <f t="shared" si="40"/>
        <v>4.0232595996063526E-2</v>
      </c>
      <c r="BU42" s="1" t="str">
        <f t="shared" si="41"/>
        <v>2013-14</v>
      </c>
      <c r="BV42" s="161">
        <f t="shared" si="42"/>
        <v>1934.584631370177</v>
      </c>
      <c r="BW42" s="161">
        <f t="shared" si="43"/>
        <v>1830.3342158260359</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12545.273723295371</v>
      </c>
      <c r="O43" s="81">
        <f t="shared" si="19"/>
        <v>12490.058796811463</v>
      </c>
      <c r="P43" s="85">
        <f t="shared" si="6"/>
        <v>1.0441063746095864</v>
      </c>
      <c r="Q43" s="85">
        <f t="shared" si="6"/>
        <v>1.2011416423472285</v>
      </c>
      <c r="S43" s="13" t="str">
        <f t="shared" si="20"/>
        <v>2014-15</v>
      </c>
      <c r="T43" s="81">
        <f t="shared" si="7"/>
        <v>12545.273723295371</v>
      </c>
      <c r="U43" s="81">
        <f t="shared" si="8"/>
        <v>12021.717966267459</v>
      </c>
      <c r="V43" s="81">
        <f t="shared" si="9"/>
        <v>468.34083054400213</v>
      </c>
      <c r="W43" s="81">
        <f t="shared" si="10"/>
        <v>12490.058796811463</v>
      </c>
      <c r="X43" s="81">
        <f t="shared" si="11"/>
        <v>55.214926483908023</v>
      </c>
      <c r="Y43" s="81">
        <f t="shared" si="12"/>
        <v>4954.2038069351502</v>
      </c>
      <c r="AA43" s="87">
        <f t="shared" si="13"/>
        <v>55.21492648390813</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0.39490599537383303</v>
      </c>
      <c r="AQ43" s="86">
        <f t="shared" si="27"/>
        <v>0.46817015774201265</v>
      </c>
      <c r="AR43" s="86">
        <f t="shared" si="28"/>
        <v>3.7497087736973904E-2</v>
      </c>
      <c r="AS43" s="86">
        <f t="shared" si="29"/>
        <v>3.7332053558491764E-2</v>
      </c>
      <c r="AV43" s="1" t="str">
        <f t="shared" si="30"/>
        <v>2014-15</v>
      </c>
      <c r="AW43" s="85">
        <f t="shared" si="30"/>
        <v>1.4924709407455474</v>
      </c>
      <c r="AX43" s="85">
        <f t="shared" si="31"/>
        <v>0.39490599537383303</v>
      </c>
      <c r="AZ43" s="1" t="str">
        <f t="shared" si="32"/>
        <v>2014-15</v>
      </c>
      <c r="BA43" s="85">
        <f t="shared" si="33"/>
        <v>1.7463567995728768</v>
      </c>
      <c r="BB43" s="85">
        <f t="shared" si="34"/>
        <v>0.46817015774201265</v>
      </c>
      <c r="BD43" s="1" t="str">
        <f t="shared" si="35"/>
        <v>2014-15</v>
      </c>
      <c r="BE43" s="85">
        <f t="shared" si="36"/>
        <v>9.6997093864138878E-2</v>
      </c>
      <c r="BF43" s="85">
        <f t="shared" si="37"/>
        <v>3.7497087736973904E-2</v>
      </c>
      <c r="BH43" s="1" t="str">
        <f t="shared" si="38"/>
        <v>2014-15</v>
      </c>
      <c r="BI43" s="85">
        <f t="shared" si="39"/>
        <v>0.11109449529606276</v>
      </c>
      <c r="BJ43" s="85">
        <f t="shared" si="40"/>
        <v>3.7332053558491764E-2</v>
      </c>
      <c r="BU43" s="1" t="str">
        <f t="shared" si="41"/>
        <v>2014-15</v>
      </c>
      <c r="BV43" s="161">
        <f t="shared" si="42"/>
        <v>1904.2783116888031</v>
      </c>
      <c r="BW43" s="161">
        <f t="shared" si="43"/>
        <v>1963.2156296541525</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12052.950537064049</v>
      </c>
      <c r="O44" s="81">
        <f t="shared" si="19"/>
        <v>13396.280776201211</v>
      </c>
      <c r="P44" s="85">
        <f t="shared" si="6"/>
        <v>0.93777225231352546</v>
      </c>
      <c r="Q44" s="85">
        <f t="shared" si="6"/>
        <v>1.1551434013727593</v>
      </c>
      <c r="S44" s="13" t="str">
        <f t="shared" si="20"/>
        <v xml:space="preserve">2015-16 </v>
      </c>
      <c r="T44" s="81">
        <f t="shared" si="7"/>
        <v>12052.950537064049</v>
      </c>
      <c r="U44" s="81">
        <f t="shared" si="8"/>
        <v>12951.095787472925</v>
      </c>
      <c r="V44" s="81">
        <f t="shared" si="9"/>
        <v>445.18498872828536</v>
      </c>
      <c r="W44" s="81">
        <f t="shared" si="10"/>
        <v>13396.280776201211</v>
      </c>
      <c r="X44" s="81">
        <f t="shared" si="11"/>
        <v>-1343.330239137161</v>
      </c>
      <c r="Y44" s="81">
        <f t="shared" si="12"/>
        <v>6983.4407461433057</v>
      </c>
      <c r="AA44" s="87">
        <f t="shared" si="13"/>
        <v>-1343.3302391371617</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0.57939678128343053</v>
      </c>
      <c r="AQ44" s="86">
        <f t="shared" si="27"/>
        <v>0.68820153602400935</v>
      </c>
      <c r="AR44" s="86">
        <f t="shared" si="28"/>
        <v>3.323198402344376E-2</v>
      </c>
      <c r="AS44" s="86">
        <f t="shared" si="29"/>
        <v>3.6935768329862159E-2</v>
      </c>
      <c r="AV44" s="1" t="str">
        <f t="shared" si="30"/>
        <v xml:space="preserve">2015-16 </v>
      </c>
      <c r="AW44" s="85">
        <f t="shared" si="30"/>
        <v>2.0919740244313556</v>
      </c>
      <c r="AX44" s="85">
        <f t="shared" si="31"/>
        <v>0.57939678128343053</v>
      </c>
      <c r="AZ44" s="1" t="str">
        <f t="shared" si="32"/>
        <v xml:space="preserve">2015-16 </v>
      </c>
      <c r="BA44" s="85">
        <f t="shared" si="33"/>
        <v>2.542651972326206</v>
      </c>
      <c r="BB44" s="85">
        <f t="shared" si="34"/>
        <v>0.68820153602400935</v>
      </c>
      <c r="BD44" s="1" t="str">
        <f t="shared" si="35"/>
        <v xml:space="preserve">2015-16 </v>
      </c>
      <c r="BE44" s="85">
        <f t="shared" si="36"/>
        <v>0.1102378600877357</v>
      </c>
      <c r="BF44" s="85">
        <f t="shared" si="37"/>
        <v>3.323198402344376E-2</v>
      </c>
      <c r="BH44" s="1" t="str">
        <f t="shared" si="38"/>
        <v xml:space="preserve">2015-16 </v>
      </c>
      <c r="BI44" s="85">
        <f t="shared" si="39"/>
        <v>0.15092464558807661</v>
      </c>
      <c r="BJ44" s="85">
        <f t="shared" si="40"/>
        <v>3.6935768329862159E-2</v>
      </c>
      <c r="BU44" s="1" t="str">
        <f t="shared" si="41"/>
        <v xml:space="preserve">2015-16 </v>
      </c>
      <c r="BV44" s="161">
        <f t="shared" si="42"/>
        <v>2003.4114009625293</v>
      </c>
      <c r="BW44" s="161">
        <f t="shared" si="43"/>
        <v>1905.5730893338637</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11863.391398830561</v>
      </c>
      <c r="O45" s="81">
        <f t="shared" si="19"/>
        <v>12923.930948259951</v>
      </c>
      <c r="P45" s="85">
        <f t="shared" si="6"/>
        <v>1.1376284417997087</v>
      </c>
      <c r="Q45" s="85">
        <f t="shared" si="6"/>
        <v>1.2117438225483634</v>
      </c>
      <c r="S45" s="13" t="str">
        <f t="shared" si="20"/>
        <v xml:space="preserve">2016-17 </v>
      </c>
      <c r="T45" s="81">
        <f t="shared" si="7"/>
        <v>11863.391398830561</v>
      </c>
      <c r="U45" s="81">
        <f t="shared" si="8"/>
        <v>12450.670736591363</v>
      </c>
      <c r="V45" s="81">
        <f t="shared" si="9"/>
        <v>473.26021166858783</v>
      </c>
      <c r="W45" s="81">
        <f t="shared" si="10"/>
        <v>12923.930948259951</v>
      </c>
      <c r="X45" s="81">
        <f t="shared" si="11"/>
        <v>-1060.5395494293875</v>
      </c>
      <c r="Y45" s="81">
        <f t="shared" si="12"/>
        <v>8873.4524477010036</v>
      </c>
      <c r="AA45" s="87">
        <f>+T45-W45</f>
        <v>-1060.5395494293898</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0.74796929051634486</v>
      </c>
      <c r="AQ45" s="86">
        <f t="shared" si="27"/>
        <v>0.95507826355046233</v>
      </c>
      <c r="AR45" s="86">
        <f t="shared" si="28"/>
        <v>3.661890593220065E-2</v>
      </c>
      <c r="AS45" s="86">
        <f t="shared" si="29"/>
        <v>3.9892489066426624E-2</v>
      </c>
      <c r="AV45" s="1" t="str">
        <f t="shared" si="30"/>
        <v xml:space="preserve">2016-17 </v>
      </c>
      <c r="AW45" s="85">
        <f t="shared" si="30"/>
        <v>1.8999134561564754</v>
      </c>
      <c r="AX45" s="85">
        <f t="shared" si="31"/>
        <v>0.74796929051634486</v>
      </c>
      <c r="AZ45" s="1" t="str">
        <f t="shared" si="32"/>
        <v xml:space="preserve">2016-17 </v>
      </c>
      <c r="BA45" s="85">
        <f t="shared" si="33"/>
        <v>2.2464135012732283</v>
      </c>
      <c r="BB45" s="85">
        <f t="shared" si="34"/>
        <v>0.95507826355046233</v>
      </c>
      <c r="BD45" s="1" t="str">
        <f t="shared" si="35"/>
        <v xml:space="preserve">2016-17 </v>
      </c>
      <c r="BE45" s="85">
        <f t="shared" si="36"/>
        <v>0.11510158295682589</v>
      </c>
      <c r="BF45" s="85">
        <f t="shared" si="37"/>
        <v>3.661890593220065E-2</v>
      </c>
      <c r="BH45" s="1" t="str">
        <f t="shared" si="38"/>
        <v xml:space="preserve">2016-17 </v>
      </c>
      <c r="BI45" s="85">
        <f t="shared" si="39"/>
        <v>0.13356031647605318</v>
      </c>
      <c r="BJ45" s="85">
        <f t="shared" si="40"/>
        <v>3.9892489066426624E-2</v>
      </c>
      <c r="BU45" s="1" t="str">
        <f t="shared" si="41"/>
        <v xml:space="preserve">2016-17 </v>
      </c>
      <c r="BV45" s="161">
        <f t="shared" si="42"/>
        <v>2081.7227821725237</v>
      </c>
      <c r="BW45" s="161">
        <f t="shared" si="43"/>
        <v>2572.5795498472908</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12044.820757351205</v>
      </c>
      <c r="O46" s="81">
        <f>+W46</f>
        <v>12304.747299009816</v>
      </c>
      <c r="P46" s="85">
        <f t="shared" ref="P46:Q49" si="44">+L46/N46</f>
        <v>1.1429685480541478</v>
      </c>
      <c r="Q46" s="85">
        <f t="shared" si="44"/>
        <v>1.2587899054871383</v>
      </c>
      <c r="S46" s="13" t="str">
        <f t="shared" si="20"/>
        <v>2017-18</v>
      </c>
      <c r="T46" s="81">
        <f t="shared" si="7"/>
        <v>12044.820757351205</v>
      </c>
      <c r="U46" s="81">
        <f t="shared" si="8"/>
        <v>11823.321090276435</v>
      </c>
      <c r="V46" s="81">
        <f t="shared" si="9"/>
        <v>481.42620873338063</v>
      </c>
      <c r="W46" s="81">
        <f t="shared" si="10"/>
        <v>12304.747299009816</v>
      </c>
      <c r="X46" s="81">
        <f t="shared" si="11"/>
        <v>-259.92654165861188</v>
      </c>
      <c r="Y46" s="81">
        <f t="shared" si="12"/>
        <v>9698.5389952101723</v>
      </c>
      <c r="AA46" s="87">
        <f>+T46-W46</f>
        <v>-259.92654165861131</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0.80520409482149846</v>
      </c>
      <c r="AQ46" s="86">
        <f t="shared" si="27"/>
        <v>0.9732182407918466</v>
      </c>
      <c r="AR46" s="86">
        <f t="shared" si="28"/>
        <v>3.9125241423862631E-2</v>
      </c>
      <c r="AS46" s="86">
        <f t="shared" si="29"/>
        <v>3.9969561891533854E-2</v>
      </c>
      <c r="AV46" s="1" t="str">
        <f t="shared" si="30"/>
        <v>2017-18</v>
      </c>
      <c r="AW46" s="85">
        <f t="shared" si="30"/>
        <v>2.0155801841858918</v>
      </c>
      <c r="AX46" s="85">
        <f t="shared" si="31"/>
        <v>0.80520409482149846</v>
      </c>
      <c r="AZ46" s="1" t="str">
        <f t="shared" si="32"/>
        <v>2017-18</v>
      </c>
      <c r="BA46" s="85">
        <f t="shared" si="33"/>
        <v>2.4071431559382894</v>
      </c>
      <c r="BB46" s="85">
        <f t="shared" si="34"/>
        <v>0.9732182407918466</v>
      </c>
      <c r="BD46" s="1" t="str">
        <f t="shared" si="35"/>
        <v>2017-18</v>
      </c>
      <c r="BE46" s="85">
        <f t="shared" si="36"/>
        <v>0.12181403863680342</v>
      </c>
      <c r="BF46" s="85">
        <f t="shared" si="37"/>
        <v>3.9125241423862631E-2</v>
      </c>
      <c r="BH46" s="1" t="str">
        <f t="shared" si="38"/>
        <v>2017-18</v>
      </c>
      <c r="BI46" s="85">
        <f t="shared" si="39"/>
        <v>0.13705303946556008</v>
      </c>
      <c r="BJ46" s="85">
        <f t="shared" si="40"/>
        <v>3.9969561891533854E-2</v>
      </c>
      <c r="BU46" s="1" t="str">
        <f t="shared" si="41"/>
        <v>2017-18</v>
      </c>
      <c r="BV46" s="161">
        <f t="shared" si="42"/>
        <v>2239.4136345843644</v>
      </c>
      <c r="BW46" s="161">
        <f t="shared" si="43"/>
        <v>2079.3899950598188</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12437.243440380042</v>
      </c>
      <c r="O47" s="81">
        <f>+W47</f>
        <v>12667.84820019849</v>
      </c>
      <c r="P47" s="85">
        <f t="shared" si="44"/>
        <v>1.1974265815683789</v>
      </c>
      <c r="Q47" s="85">
        <f t="shared" si="44"/>
        <v>1.2585400367628841</v>
      </c>
      <c r="S47" s="13" t="str">
        <f t="shared" si="20"/>
        <v>2018-19</v>
      </c>
      <c r="T47" s="81">
        <f t="shared" si="7"/>
        <v>12437.243440380042</v>
      </c>
      <c r="U47" s="81">
        <f t="shared" si="8"/>
        <v>12119.239916437633</v>
      </c>
      <c r="V47" s="81">
        <f t="shared" si="9"/>
        <v>548.60828376085738</v>
      </c>
      <c r="W47" s="81">
        <f t="shared" si="10"/>
        <v>12667.84820019849</v>
      </c>
      <c r="X47" s="81">
        <f t="shared" si="11"/>
        <v>-230.60475981844866</v>
      </c>
      <c r="Y47" s="81">
        <f t="shared" si="12"/>
        <v>10186.125961574051</v>
      </c>
      <c r="AA47" s="87">
        <f>+T47-W47</f>
        <v>-230.60475981844866</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0.81900189623230502</v>
      </c>
      <c r="AQ47" s="86">
        <f t="shared" si="27"/>
        <v>0.99111332551424569</v>
      </c>
      <c r="AR47" s="86">
        <f t="shared" si="28"/>
        <v>4.330714065173763E-2</v>
      </c>
      <c r="AS47" s="86">
        <f t="shared" si="29"/>
        <v>4.4110118644111199E-2</v>
      </c>
      <c r="AV47" s="1" t="str">
        <f t="shared" ref="AV47:AW49" si="46">+AI47</f>
        <v>2018-19</v>
      </c>
      <c r="AW47" s="85">
        <f t="shared" si="46"/>
        <v>1.9642226906860865</v>
      </c>
      <c r="AX47" s="85">
        <f t="shared" si="31"/>
        <v>0.81900189623230502</v>
      </c>
      <c r="AZ47" s="1" t="str">
        <f t="shared" si="32"/>
        <v>2018-19</v>
      </c>
      <c r="BA47" s="85">
        <f t="shared" si="33"/>
        <v>2.3136148984198646</v>
      </c>
      <c r="BB47" s="85">
        <f t="shared" si="34"/>
        <v>0.99111332551424569</v>
      </c>
      <c r="BD47" s="1" t="str">
        <f t="shared" si="35"/>
        <v>2018-19</v>
      </c>
      <c r="BE47" s="85">
        <f t="shared" si="36"/>
        <v>0.12408401957274139</v>
      </c>
      <c r="BF47" s="85">
        <f t="shared" si="37"/>
        <v>4.330714065173763E-2</v>
      </c>
      <c r="BH47" s="1" t="str">
        <f t="shared" si="38"/>
        <v>2018-19</v>
      </c>
      <c r="BI47" s="85">
        <f t="shared" si="39"/>
        <v>0.1328350581321068</v>
      </c>
      <c r="BJ47" s="85">
        <f t="shared" si="40"/>
        <v>4.4110118644111199E-2</v>
      </c>
      <c r="BU47" s="1" t="str">
        <f t="shared" si="41"/>
        <v>2018-19</v>
      </c>
      <c r="BV47" s="161">
        <f t="shared" si="42"/>
        <v>2249.0296065149555</v>
      </c>
      <c r="BW47" s="161">
        <f t="shared" si="43"/>
        <v>2159.7850515636956</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12699.031478236835</v>
      </c>
      <c r="O48" s="81">
        <f>+W48</f>
        <v>12971.401567172963</v>
      </c>
      <c r="P48" s="85">
        <f t="shared" si="44"/>
        <v>1.437653450661434</v>
      </c>
      <c r="Q48" s="85">
        <f t="shared" si="44"/>
        <v>1.2433784508244292</v>
      </c>
      <c r="S48" s="13" t="str">
        <f t="shared" si="20"/>
        <v>2019-20</v>
      </c>
      <c r="T48" s="81">
        <f t="shared" si="7"/>
        <v>12699.031478236835</v>
      </c>
      <c r="U48" s="81">
        <f t="shared" si="8"/>
        <v>12395.611369766493</v>
      </c>
      <c r="V48" s="81">
        <f t="shared" si="9"/>
        <v>575.79019740647038</v>
      </c>
      <c r="W48" s="81">
        <f t="shared" si="10"/>
        <v>12971.401567172963</v>
      </c>
      <c r="X48" s="81">
        <f t="shared" si="11"/>
        <v>-272.45539118759467</v>
      </c>
      <c r="Y48" s="81">
        <f t="shared" si="12"/>
        <v>10482.708380604998</v>
      </c>
      <c r="AA48" s="87">
        <f>+T48-W48</f>
        <v>-272.37008893612801</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0.82547306056921765</v>
      </c>
      <c r="AQ48" s="86">
        <f t="shared" si="27"/>
        <v>0.9993169232270499</v>
      </c>
      <c r="AR48" s="86">
        <f t="shared" si="28"/>
        <v>4.4389204545454544E-2</v>
      </c>
      <c r="AS48" s="86">
        <f t="shared" si="29"/>
        <v>4.5341268615109731E-2</v>
      </c>
      <c r="AV48" s="1" t="str">
        <f t="shared" si="46"/>
        <v>2019-20</v>
      </c>
      <c r="AW48" s="85">
        <f t="shared" si="46"/>
        <v>1.5067883226954066</v>
      </c>
      <c r="AX48" s="85">
        <f t="shared" si="31"/>
        <v>0.82547306056921765</v>
      </c>
      <c r="AZ48" s="1" t="str">
        <f t="shared" si="32"/>
        <v>2019-20</v>
      </c>
      <c r="BA48" s="85">
        <f t="shared" si="33"/>
        <v>2.4490435374149659</v>
      </c>
      <c r="BB48" s="85">
        <f t="shared" si="34"/>
        <v>0.9993169232270499</v>
      </c>
      <c r="BD48" s="1" t="str">
        <f t="shared" si="35"/>
        <v>2019-20</v>
      </c>
      <c r="BE48" s="85">
        <f t="shared" si="36"/>
        <v>0.12350899759677168</v>
      </c>
      <c r="BF48" s="85">
        <f t="shared" si="37"/>
        <v>4.4389204545454544E-2</v>
      </c>
      <c r="BH48" s="1" t="str">
        <f t="shared" si="38"/>
        <v>2019-20</v>
      </c>
      <c r="BI48" s="85">
        <f t="shared" si="39"/>
        <v>0.1091098671131108</v>
      </c>
      <c r="BJ48" s="85">
        <f t="shared" si="40"/>
        <v>4.5341268615109731E-2</v>
      </c>
      <c r="BU48" s="1" t="str">
        <f t="shared" si="41"/>
        <v>2019-20</v>
      </c>
      <c r="BV48" s="161">
        <f t="shared" si="42"/>
        <v>7024.1997722913748</v>
      </c>
      <c r="BW48" s="161">
        <f t="shared" si="43"/>
        <v>2209.1577085085582</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11959.130587495683</v>
      </c>
      <c r="O49" s="81">
        <f>+W49</f>
        <v>13541.407726093828</v>
      </c>
      <c r="P49" s="85">
        <f t="shared" si="44"/>
        <v>1.1417862766105524</v>
      </c>
      <c r="Q49" s="85">
        <f t="shared" si="44"/>
        <v>1.2683569768441969</v>
      </c>
      <c r="S49" s="13" t="s">
        <v>324</v>
      </c>
      <c r="T49" s="81">
        <f t="shared" si="7"/>
        <v>11959.130587495683</v>
      </c>
      <c r="U49" s="81">
        <f t="shared" si="8"/>
        <v>12936.070064758827</v>
      </c>
      <c r="V49" s="81">
        <f t="shared" si="9"/>
        <v>605.33766133500069</v>
      </c>
      <c r="W49" s="81">
        <f t="shared" si="10"/>
        <v>13541.407726093828</v>
      </c>
      <c r="X49" s="81">
        <f t="shared" si="11"/>
        <v>-1582.2771385981448</v>
      </c>
      <c r="Y49" s="81">
        <f t="shared" si="12"/>
        <v>12312.321993821908</v>
      </c>
      <c r="AA49" s="87">
        <f>+T49-W49</f>
        <v>-1582.277138598145</v>
      </c>
      <c r="AI49" s="13" t="s">
        <v>324</v>
      </c>
      <c r="AJ49" s="86">
        <f t="shared" si="21"/>
        <v>2.3061104918267792</v>
      </c>
      <c r="AK49" s="86">
        <f t="shared" si="22"/>
        <v>2.9111792560242322</v>
      </c>
      <c r="AL49" s="86">
        <f t="shared" si="23"/>
        <v>0.11967197246527828</v>
      </c>
      <c r="AM49" s="86">
        <f t="shared" si="24"/>
        <v>0.15052663013800854</v>
      </c>
      <c r="AO49" s="13" t="s">
        <v>324</v>
      </c>
      <c r="AP49" s="86">
        <f t="shared" si="26"/>
        <v>1.0295332009080589</v>
      </c>
      <c r="AQ49" s="86">
        <f t="shared" si="27"/>
        <v>1.3342557944964923</v>
      </c>
      <c r="AR49" s="86">
        <f t="shared" si="28"/>
        <v>4.4702712862602592E-2</v>
      </c>
      <c r="AS49" s="86">
        <f t="shared" si="29"/>
        <v>5.0617196367763906E-2</v>
      </c>
      <c r="AV49" s="13" t="s">
        <v>324</v>
      </c>
      <c r="AW49" s="85">
        <f t="shared" si="46"/>
        <v>2.3061104918267792</v>
      </c>
      <c r="AX49" s="85">
        <f t="shared" si="31"/>
        <v>1.0295332009080589</v>
      </c>
      <c r="AZ49" s="13" t="s">
        <v>324</v>
      </c>
      <c r="BA49" s="85">
        <f t="shared" si="33"/>
        <v>2.9111792560242322</v>
      </c>
      <c r="BB49" s="85">
        <f t="shared" si="34"/>
        <v>1.3342557944964923</v>
      </c>
      <c r="BD49" s="13" t="s">
        <v>324</v>
      </c>
      <c r="BE49" s="85">
        <f t="shared" si="36"/>
        <v>0.11967197246527828</v>
      </c>
      <c r="BF49" s="85">
        <f t="shared" si="37"/>
        <v>4.4702712862602592E-2</v>
      </c>
      <c r="BH49" s="13" t="s">
        <v>324</v>
      </c>
      <c r="BI49" s="85">
        <f t="shared" si="39"/>
        <v>0.15052663013800854</v>
      </c>
      <c r="BJ49" s="85">
        <f t="shared" si="40"/>
        <v>5.0617196367763906E-2</v>
      </c>
      <c r="BU49" s="1" t="str">
        <f t="shared" si="41"/>
        <v>2020-21</v>
      </c>
      <c r="BV49" s="161">
        <f t="shared" si="42"/>
        <v>2838.0511125199437</v>
      </c>
      <c r="BW49" s="161">
        <f t="shared" si="43"/>
        <v>2731.273347071854</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12200.723532458866</v>
      </c>
      <c r="O50" s="153">
        <f t="shared" si="48"/>
        <v>12881.86714814701</v>
      </c>
      <c r="P50" s="132">
        <f t="shared" si="48"/>
        <v>1.2114926597388442</v>
      </c>
      <c r="Q50" s="132">
        <f t="shared" si="48"/>
        <v>1.2481618384934023</v>
      </c>
      <c r="S50" s="13" t="s">
        <v>333</v>
      </c>
      <c r="T50" s="153">
        <f>+AVERAGE(T45:T49)</f>
        <v>12200.723532458866</v>
      </c>
      <c r="U50" s="153">
        <f t="shared" ref="U50:Y50" si="49">+AVERAGE(U45:U49)</f>
        <v>12344.98263556615</v>
      </c>
      <c r="V50" s="153">
        <f t="shared" si="49"/>
        <v>536.88451258085934</v>
      </c>
      <c r="W50" s="153">
        <f t="shared" si="49"/>
        <v>12881.86714814701</v>
      </c>
      <c r="X50" s="153">
        <f t="shared" si="49"/>
        <v>-681.16067613843757</v>
      </c>
      <c r="Y50" s="153">
        <f t="shared" si="49"/>
        <v>10310.629555782425</v>
      </c>
      <c r="AA50" s="87">
        <f t="shared" ref="AA50:AA53" si="50">+T50-W50</f>
        <v>-681.14361568814456</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0.84543630860948515</v>
      </c>
      <c r="AQ50" s="132">
        <f t="shared" ref="AQ50:AS50" si="52">+AVERAGE(AQ45:AQ49)</f>
        <v>1.0505965095160192</v>
      </c>
      <c r="AR50" s="132">
        <f t="shared" si="52"/>
        <v>4.1628641083171602E-2</v>
      </c>
      <c r="AS50" s="132">
        <f t="shared" si="52"/>
        <v>4.3986126916989068E-2</v>
      </c>
      <c r="AV50" s="13" t="s">
        <v>333</v>
      </c>
      <c r="AW50" s="132">
        <f>+AVERAGE(AW45:AW49)</f>
        <v>1.9385230291101281</v>
      </c>
      <c r="AX50" s="132">
        <f t="shared" ref="AX50" si="53">+AVERAGE(AX45:AX49)</f>
        <v>0.84543630860948515</v>
      </c>
      <c r="AZ50" s="13" t="s">
        <v>333</v>
      </c>
      <c r="BA50" s="132">
        <f>+AVERAGE(BA45:BA49)</f>
        <v>2.4654788698141159</v>
      </c>
      <c r="BB50" s="132">
        <f t="shared" ref="BB50" si="54">+AVERAGE(BB45:BB49)</f>
        <v>1.0505965095160192</v>
      </c>
      <c r="BD50" s="13" t="s">
        <v>333</v>
      </c>
      <c r="BE50" s="132">
        <f>+AVERAGE(BE45:BE49)</f>
        <v>0.12083612224568414</v>
      </c>
      <c r="BF50" s="132">
        <f t="shared" ref="BF50" si="55">+AVERAGE(BF45:BF49)</f>
        <v>4.1628641083171602E-2</v>
      </c>
      <c r="BH50" s="13" t="s">
        <v>333</v>
      </c>
      <c r="BI50" s="132">
        <f>+AVERAGE(BI45:BI49)</f>
        <v>0.13261698226496788</v>
      </c>
      <c r="BJ50" s="132">
        <f t="shared" ref="BJ50" si="56">+AVERAGE(BJ45:BJ49)</f>
        <v>4.3986126916989068E-2</v>
      </c>
      <c r="BU50" s="158" t="s">
        <v>333</v>
      </c>
      <c r="BV50" s="165">
        <f>+AVERAGE(BV45:BV49)</f>
        <v>3286.4833816166329</v>
      </c>
      <c r="BW50" s="165">
        <f t="shared" ref="BW50" si="57">+AVERAGE(BW45:BW49)</f>
        <v>2350.4371304102433</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12459.981730032974</v>
      </c>
      <c r="O51" s="153">
        <f t="shared" si="59"/>
        <v>12882.460606697732</v>
      </c>
      <c r="P51" s="132">
        <f t="shared" si="59"/>
        <v>1.1523577490536738</v>
      </c>
      <c r="Q51" s="132">
        <f t="shared" si="59"/>
        <v>1.2063146767779993</v>
      </c>
      <c r="S51" s="13" t="s">
        <v>330</v>
      </c>
      <c r="T51" s="153">
        <f t="shared" ref="T51:Y51" si="60">+AVERAGE(T40:T49)</f>
        <v>12459.981730032974</v>
      </c>
      <c r="U51" s="153">
        <f t="shared" si="60"/>
        <v>12346.983194353137</v>
      </c>
      <c r="V51" s="153">
        <f t="shared" si="60"/>
        <v>535.4774123445934</v>
      </c>
      <c r="W51" s="153">
        <f t="shared" si="60"/>
        <v>12882.460606697732</v>
      </c>
      <c r="X51" s="153">
        <f t="shared" si="60"/>
        <v>-422.48740688990335</v>
      </c>
      <c r="Y51" s="153">
        <f t="shared" si="60"/>
        <v>7663.3444476362156</v>
      </c>
      <c r="AA51" s="87">
        <f t="shared" si="50"/>
        <v>-422.47887666475799</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0.62122321289171278</v>
      </c>
      <c r="AQ51" s="132">
        <f>+AVERAGE(AQ40:AQ49)</f>
        <v>0.76059988564252456</v>
      </c>
      <c r="AR51" s="132">
        <f>+AVERAGE(AR40:AR49)</f>
        <v>4.1558188586620096E-2</v>
      </c>
      <c r="AS51" s="132">
        <f>+AVERAGE(AS40:AS49)</f>
        <v>4.2946116404210782E-2</v>
      </c>
      <c r="AV51" s="13" t="s">
        <v>330</v>
      </c>
      <c r="AW51" s="132">
        <f>+AVERAGE(AW40:AW49)</f>
        <v>1.6491981720125621</v>
      </c>
      <c r="AX51" s="132">
        <f>+AVERAGE(AX40:AX49)</f>
        <v>0.62122321289171278</v>
      </c>
      <c r="AZ51" s="13" t="s">
        <v>330</v>
      </c>
      <c r="BA51" s="132">
        <f>+AVERAGE(BA40:BA49)</f>
        <v>2.0388630896900728</v>
      </c>
      <c r="BB51" s="132">
        <f>+AVERAGE(BB40:BB49)</f>
        <v>0.76059988564252456</v>
      </c>
      <c r="BD51" s="13" t="s">
        <v>330</v>
      </c>
      <c r="BE51" s="132">
        <f>+AVERAGE(BE40:BE49)</f>
        <v>0.11214528069309035</v>
      </c>
      <c r="BF51" s="132">
        <f>+AVERAGE(BF40:BF49)</f>
        <v>4.1558188586620096E-2</v>
      </c>
      <c r="BH51" s="13" t="s">
        <v>330</v>
      </c>
      <c r="BI51" s="132">
        <f>+AVERAGE(BI40:BI49)</f>
        <v>0.12322449286956083</v>
      </c>
      <c r="BJ51" s="132">
        <f>+AVERAGE(BJ40:BJ49)</f>
        <v>4.2946116404210782E-2</v>
      </c>
      <c r="BU51" s="158" t="s">
        <v>330</v>
      </c>
      <c r="BV51" s="165">
        <f>+AVERAGE(BV40:BV49)</f>
        <v>2719.5980905860192</v>
      </c>
      <c r="BW51" s="165">
        <f>+AVERAGE(BW40:BW49)</f>
        <v>2165.9416552178241</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11276.132368779963</v>
      </c>
      <c r="O52" s="153">
        <f t="shared" si="62"/>
        <v>11224.935636236169</v>
      </c>
      <c r="P52" s="132">
        <f t="shared" si="62"/>
        <v>1.137513845212105</v>
      </c>
      <c r="Q52" s="132">
        <f t="shared" si="62"/>
        <v>1.1811983355861098</v>
      </c>
      <c r="S52" s="13" t="s">
        <v>331</v>
      </c>
      <c r="T52" s="153">
        <f t="shared" ref="T52:Y52" si="63">+AVERAGE(T30:T49)</f>
        <v>11276.132368779963</v>
      </c>
      <c r="U52" s="153">
        <f t="shared" si="63"/>
        <v>10540.90110615382</v>
      </c>
      <c r="V52" s="153">
        <f t="shared" si="63"/>
        <v>684.03453008234806</v>
      </c>
      <c r="W52" s="153">
        <f t="shared" si="63"/>
        <v>11224.935636236169</v>
      </c>
      <c r="X52" s="153">
        <f t="shared" si="63"/>
        <v>51.192467431220408</v>
      </c>
      <c r="Y52" s="153">
        <f t="shared" si="63"/>
        <v>7203.2252901687943</v>
      </c>
      <c r="AA52" s="87">
        <f t="shared" si="50"/>
        <v>51.196732543794496</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0.68651133574237577</v>
      </c>
      <c r="AQ52" s="132">
        <f>+AVERAGE(AQ30:AQ49)</f>
        <v>0.83971421709345839</v>
      </c>
      <c r="AR52" s="132">
        <f>+AVERAGE(AR30:AR49)</f>
        <v>6.6291911377471965E-2</v>
      </c>
      <c r="AS52" s="132">
        <f>+AVERAGE(AS30:AS49)</f>
        <v>6.5572491765185412E-2</v>
      </c>
      <c r="AV52" s="13" t="s">
        <v>331</v>
      </c>
      <c r="AW52" s="132">
        <f>+AVERAGE(AW30:AW49)</f>
        <v>1.7674991846174977</v>
      </c>
      <c r="AX52" s="132">
        <f>+AVERAGE(AX30:AX49)</f>
        <v>0.68651133574237577</v>
      </c>
      <c r="AZ52" s="13" t="s">
        <v>331</v>
      </c>
      <c r="BA52" s="132">
        <f>+AVERAGE(BA30:BA49)</f>
        <v>2.4413254946367409</v>
      </c>
      <c r="BB52" s="132">
        <f>+AVERAGE(BB30:BB49)</f>
        <v>0.83971421709345839</v>
      </c>
      <c r="BD52" s="13" t="s">
        <v>331</v>
      </c>
      <c r="BE52" s="132">
        <f>+AVERAGE(BE30:BE49)</f>
        <v>0.13603435082818444</v>
      </c>
      <c r="BF52" s="132">
        <f>+AVERAGE(BF30:BF49)</f>
        <v>6.6291911377471965E-2</v>
      </c>
      <c r="BH52" s="13" t="s">
        <v>331</v>
      </c>
      <c r="BI52" s="132">
        <f>+AVERAGE(BI30:BI49)</f>
        <v>0.14368551747868608</v>
      </c>
      <c r="BJ52" s="132">
        <f>+AVERAGE(BJ30:BJ49)</f>
        <v>6.5572491765185412E-2</v>
      </c>
      <c r="BU52" s="158" t="s">
        <v>331</v>
      </c>
      <c r="BV52" s="165">
        <f>+AVERAGE(BV30:BV49)</f>
        <v>3064.0091135273315</v>
      </c>
      <c r="BW52" s="165">
        <f>+AVERAGE(BW30:BW49)</f>
        <v>1929.8531422206815</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10321.806280809556</v>
      </c>
      <c r="O53" s="153">
        <f t="shared" si="65"/>
        <v>10204.685578350867</v>
      </c>
      <c r="P53" s="132">
        <f t="shared" si="65"/>
        <v>1.1357051722730325</v>
      </c>
      <c r="Q53" s="132">
        <f t="shared" si="65"/>
        <v>1.1937078924893001</v>
      </c>
      <c r="S53" s="13" t="s">
        <v>332</v>
      </c>
      <c r="T53" s="153">
        <f t="shared" ref="T53:Y53" si="66">+AVERAGE(T25:T49)</f>
        <v>10321.806280809556</v>
      </c>
      <c r="U53" s="153">
        <f t="shared" si="66"/>
        <v>9441.5226376307473</v>
      </c>
      <c r="V53" s="153">
        <f t="shared" si="66"/>
        <v>763.16294072012033</v>
      </c>
      <c r="W53" s="153">
        <f t="shared" si="66"/>
        <v>10204.685578350867</v>
      </c>
      <c r="X53" s="153">
        <f t="shared" si="66"/>
        <v>117.11729036863326</v>
      </c>
      <c r="Y53" s="153">
        <f t="shared" si="66"/>
        <v>7488.179012905719</v>
      </c>
      <c r="AA53" s="87">
        <f t="shared" si="50"/>
        <v>117.12070245868927</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0.8165404581773652</v>
      </c>
      <c r="AQ53" s="132">
        <f>+AVERAGE(AQ25:AQ49)</f>
        <v>0.98810393463204316</v>
      </c>
      <c r="AR53" s="132">
        <f>+AVERAGE(AR25:AR49)</f>
        <v>8.8712985316426352E-2</v>
      </c>
      <c r="AS53" s="132">
        <f>+AVERAGE(AS25:AS49)</f>
        <v>8.6010415109286781E-2</v>
      </c>
      <c r="AV53" s="13" t="s">
        <v>332</v>
      </c>
      <c r="AW53" s="132">
        <f>+AVERAGE(AW25:AW49)</f>
        <v>1.8071288093109614</v>
      </c>
      <c r="AX53" s="132">
        <f>+AVERAGE(AX25:AX49)</f>
        <v>0.8165404581773652</v>
      </c>
      <c r="AZ53" s="13" t="s">
        <v>332</v>
      </c>
      <c r="BA53" s="132">
        <f>+AVERAGE(BA25:BA49)</f>
        <v>2.6604437249884332</v>
      </c>
      <c r="BB53" s="132">
        <f>+AVERAGE(BB25:BB49)</f>
        <v>0.98810393463204316</v>
      </c>
      <c r="BD53" s="13" t="s">
        <v>332</v>
      </c>
      <c r="BE53" s="132">
        <f>+AVERAGE(BE25:BE49)</f>
        <v>0.15275953928973265</v>
      </c>
      <c r="BF53" s="132">
        <f>+AVERAGE(BF25:BF49)</f>
        <v>8.8712985316426352E-2</v>
      </c>
      <c r="BH53" s="13" t="s">
        <v>332</v>
      </c>
      <c r="BI53" s="132">
        <f>+AVERAGE(BI25:BI49)</f>
        <v>0.16063751514026767</v>
      </c>
      <c r="BJ53" s="132">
        <f>+AVERAGE(BJ25:BJ49)</f>
        <v>8.6010415109286781E-2</v>
      </c>
      <c r="BU53" s="158" t="s">
        <v>332</v>
      </c>
      <c r="BV53" s="165">
        <f>+AVERAGE(BV25:BV49)</f>
        <v>3101.1927781471918</v>
      </c>
      <c r="BW53" s="165">
        <f>+AVERAGE(BW25:BW49)</f>
        <v>1748.7495228800356</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376</v>
      </c>
      <c r="D58" t="s">
        <v>288</v>
      </c>
      <c r="E58" t="s">
        <v>289</v>
      </c>
      <c r="F58" s="1"/>
      <c r="G58" s="1"/>
      <c r="H58" s="1"/>
      <c r="I58" s="1"/>
      <c r="J58" s="1"/>
      <c r="K58" s="1"/>
    </row>
    <row r="59" spans="1:75" x14ac:dyDescent="0.25">
      <c r="A59">
        <f>+'fiscal parms &amp; pop'!A128</f>
        <v>1990</v>
      </c>
      <c r="B59" s="1">
        <f>+'fiscal parms &amp; pop'!S143</f>
        <v>577368</v>
      </c>
      <c r="C59" s="109">
        <f>+'fiscal parms &amp; pop'!J128</f>
        <v>1007727</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pop'!J129</f>
        <v>1002713</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pop'!J130</f>
        <v>1003995</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pop'!J131</f>
        <v>1006900</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pop'!J132</f>
        <v>1009575</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pop'!J133</f>
        <v>1014187</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pop'!J134</f>
        <v>1018945</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pop'!J135</f>
        <v>1017902</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pop'!J136</f>
        <v>1017332</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pop'!J137</f>
        <v>1014524</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pop'!J138</f>
        <v>1007565</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pop'!J139</f>
        <v>1000239</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pop'!J140</f>
        <v>996816</v>
      </c>
      <c r="D71" s="1">
        <f>+'fiscal parms &amp; pop'!U155</f>
        <v>30738082</v>
      </c>
      <c r="E71" s="1">
        <f>+'fiscal parms &amp; pop'!V155</f>
        <v>1821410</v>
      </c>
      <c r="F71" s="1"/>
    </row>
    <row r="72" spans="1:24" x14ac:dyDescent="0.25">
      <c r="A72">
        <f>+'fiscal parms &amp; pop'!A141</f>
        <v>2003</v>
      </c>
      <c r="B72" s="1">
        <f>+'fiscal parms &amp; pop'!S156</f>
        <v>518445</v>
      </c>
      <c r="C72" s="109">
        <f>+'fiscal parms &amp; pop'!J141</f>
        <v>996431</v>
      </c>
      <c r="D72" s="1">
        <f>+'fiscal parms &amp; pop'!U156</f>
        <v>31020328</v>
      </c>
      <c r="E72" s="1">
        <f>+'fiscal parms &amp; pop'!V156</f>
        <v>1824331</v>
      </c>
      <c r="F72" s="1"/>
    </row>
    <row r="73" spans="1:24" x14ac:dyDescent="0.25">
      <c r="A73">
        <f>+'fiscal parms &amp; pop'!A142</f>
        <v>2004</v>
      </c>
      <c r="B73" s="1">
        <f>+'fiscal parms &amp; pop'!S157</f>
        <v>517402</v>
      </c>
      <c r="C73" s="109">
        <f>+'fiscal parms &amp; pop'!J142</f>
        <v>997312</v>
      </c>
      <c r="D73" s="1">
        <f>+'fiscal parms &amp; pop'!U157</f>
        <v>31315986</v>
      </c>
      <c r="E73" s="1">
        <f>+'fiscal parms &amp; pop'!V157</f>
        <v>1826701</v>
      </c>
      <c r="F73" s="1"/>
      <c r="N73" s="150"/>
      <c r="O73" s="152"/>
      <c r="P73" s="150"/>
      <c r="Q73" s="151" t="str">
        <f>+B18</f>
        <v>NL Rev PC</v>
      </c>
      <c r="R73" s="151" t="str">
        <f>+E18</f>
        <v>NL Expend PC</v>
      </c>
      <c r="S73" s="152" t="s">
        <v>334</v>
      </c>
      <c r="T73" s="151" t="str">
        <f>+N18</f>
        <v>SK Rev PC</v>
      </c>
      <c r="U73" s="151" t="str">
        <f>+O18</f>
        <v>SK Expend PC</v>
      </c>
      <c r="V73" s="152" t="s">
        <v>381</v>
      </c>
      <c r="W73" s="150" t="s">
        <v>387</v>
      </c>
      <c r="X73" s="150" t="s">
        <v>388</v>
      </c>
    </row>
    <row r="74" spans="1:24" x14ac:dyDescent="0.25">
      <c r="A74">
        <f>+'fiscal parms &amp; pop'!A143</f>
        <v>2005</v>
      </c>
      <c r="B74" s="1">
        <f>+'fiscal parms &amp; pop'!S158</f>
        <v>514315</v>
      </c>
      <c r="C74" s="109">
        <f>+'fiscal parms &amp; pop'!J143</f>
        <v>993523</v>
      </c>
      <c r="D74" s="1">
        <f>+'fiscal parms &amp; pop'!U158</f>
        <v>31622410</v>
      </c>
      <c r="E74" s="1">
        <f>+'fiscal parms &amp; pop'!V158</f>
        <v>1824007</v>
      </c>
      <c r="F74" s="1"/>
      <c r="P74" s="107" t="s">
        <v>324</v>
      </c>
      <c r="Q74" s="155">
        <f>+L49</f>
        <v>13654.771184996065</v>
      </c>
      <c r="R74" s="155">
        <f>+M49</f>
        <v>17175.338965683019</v>
      </c>
      <c r="S74" s="156">
        <f>+R74/Q74</f>
        <v>1.2578269333839422</v>
      </c>
      <c r="T74" s="155">
        <f>+N49</f>
        <v>11959.130587495683</v>
      </c>
      <c r="U74" s="155">
        <f>+O49</f>
        <v>13541.407726093828</v>
      </c>
      <c r="V74" s="156">
        <f>+U74/T74</f>
        <v>1.1323070374574347</v>
      </c>
      <c r="W74" s="157">
        <f>+P49</f>
        <v>1.1417862766105524</v>
      </c>
      <c r="X74" s="157">
        <f>+Q49</f>
        <v>1.2683569768441969</v>
      </c>
    </row>
    <row r="75" spans="1:24" x14ac:dyDescent="0.25">
      <c r="A75">
        <f>+'fiscal parms &amp; pop'!A144</f>
        <v>2006</v>
      </c>
      <c r="B75" s="1">
        <f>+'fiscal parms &amp; pop'!S159</f>
        <v>510584</v>
      </c>
      <c r="C75" s="109">
        <f>+'fiscal parms &amp; pop'!J144</f>
        <v>992302</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12200.723532458866</v>
      </c>
      <c r="U75" s="155">
        <f>+O50</f>
        <v>12881.86714814701</v>
      </c>
      <c r="V75" s="156">
        <f>+U75/T75</f>
        <v>1.055828132969002</v>
      </c>
      <c r="W75" s="157">
        <f>+P50</f>
        <v>1.2114926597388442</v>
      </c>
      <c r="X75" s="157">
        <f>+Q50</f>
        <v>1.2481618384934023</v>
      </c>
    </row>
    <row r="76" spans="1:24" x14ac:dyDescent="0.25">
      <c r="A76">
        <f>+'fiscal parms &amp; pop'!A145</f>
        <v>2007</v>
      </c>
      <c r="B76" s="1">
        <f>+'fiscal parms &amp; pop'!S160</f>
        <v>509039</v>
      </c>
      <c r="C76" s="109">
        <f>+'fiscal parms &amp; pop'!J145</f>
        <v>1002048</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12459.981730032974</v>
      </c>
      <c r="U76" s="155">
        <f>+O51</f>
        <v>12882.460606697732</v>
      </c>
      <c r="V76" s="156">
        <f t="shared" ref="V76:V78" si="68">+U76/T76</f>
        <v>1.0339068616486358</v>
      </c>
      <c r="W76" s="157">
        <f>+P51</f>
        <v>1.1523577490536738</v>
      </c>
      <c r="X76" s="157">
        <f>+Q51</f>
        <v>1.2063146767779993</v>
      </c>
    </row>
    <row r="77" spans="1:24" x14ac:dyDescent="0.25">
      <c r="A77">
        <f>+'fiscal parms &amp; pop'!A146</f>
        <v>2008</v>
      </c>
      <c r="B77" s="1">
        <f>+'fiscal parms &amp; pop'!S161</f>
        <v>511543</v>
      </c>
      <c r="C77" s="109">
        <f>+'fiscal parms &amp; pop'!J146</f>
        <v>1017346</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11276.132368779963</v>
      </c>
      <c r="U77" s="155">
        <f>+O52</f>
        <v>11224.935636236169</v>
      </c>
      <c r="V77" s="156">
        <f t="shared" si="68"/>
        <v>0.99545972582890729</v>
      </c>
      <c r="W77" s="157">
        <f>+P52</f>
        <v>1.137513845212105</v>
      </c>
      <c r="X77" s="157">
        <f>+Q52</f>
        <v>1.1811983355861098</v>
      </c>
    </row>
    <row r="78" spans="1:24" x14ac:dyDescent="0.25">
      <c r="A78">
        <f>+'fiscal parms &amp; pop'!A147</f>
        <v>2009</v>
      </c>
      <c r="B78" s="1">
        <f>+'fiscal parms &amp; pop'!S162</f>
        <v>516729</v>
      </c>
      <c r="C78" s="109">
        <f>+'fiscal parms &amp; pop'!J147</f>
        <v>1034782</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10321.806280809556</v>
      </c>
      <c r="U78" s="155">
        <f>+O53</f>
        <v>10204.685578350867</v>
      </c>
      <c r="V78" s="156">
        <f t="shared" si="68"/>
        <v>0.98865308074261748</v>
      </c>
      <c r="W78" s="157">
        <f>+P53</f>
        <v>1.1357051722730325</v>
      </c>
      <c r="X78" s="157">
        <f>+Q53</f>
        <v>1.1937078924893001</v>
      </c>
    </row>
    <row r="79" spans="1:24" x14ac:dyDescent="0.25">
      <c r="A79">
        <f>+'fiscal parms &amp; pop'!A148</f>
        <v>2010</v>
      </c>
      <c r="B79" s="1">
        <f>+'fiscal parms &amp; pop'!S163</f>
        <v>521972</v>
      </c>
      <c r="C79" s="109">
        <f>+'fiscal parms &amp; pop'!J148</f>
        <v>1051425</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pop'!J149</f>
        <v>1066349</v>
      </c>
      <c r="D80" s="1">
        <f>+'fiscal parms &amp; pop'!U164</f>
        <v>33704644</v>
      </c>
      <c r="E80" s="1">
        <f>+'fiscal parms &amp; pop'!V164</f>
        <v>1844037</v>
      </c>
      <c r="F80" s="1"/>
      <c r="G80" s="1"/>
      <c r="H80" s="1"/>
      <c r="I80" s="1"/>
      <c r="J80" s="1"/>
      <c r="N80" s="1"/>
      <c r="Q80" s="151" t="str">
        <f>+F18</f>
        <v>NL Deficit PC</v>
      </c>
      <c r="R80" s="151" t="str">
        <f>+X18</f>
        <v>SK Deficit PC</v>
      </c>
      <c r="S80" s="151" t="str">
        <f>+D18</f>
        <v>NL Debt Charge PC</v>
      </c>
      <c r="T80" s="151" t="str">
        <f>+V18</f>
        <v>SK Debt Charge PC</v>
      </c>
      <c r="U80" s="150" t="str">
        <f>+G18</f>
        <v>NL Net Debt PC</v>
      </c>
      <c r="V80" s="150" t="str">
        <f>+Y18</f>
        <v>SK Net Debt PC</v>
      </c>
    </row>
    <row r="81" spans="1:22" x14ac:dyDescent="0.25">
      <c r="A81">
        <f>+'fiscal parms &amp; pop'!A150</f>
        <v>2012</v>
      </c>
      <c r="B81" s="1">
        <f>+'fiscal parms &amp; pop'!S165</f>
        <v>526450</v>
      </c>
      <c r="C81" s="109">
        <f>+'fiscal parms &amp; pop'!J150</f>
        <v>1086018</v>
      </c>
      <c r="D81" s="1">
        <f>+'fiscal parms &amp; pop'!U165</f>
        <v>34109736</v>
      </c>
      <c r="E81" s="1">
        <f>+'fiscal parms &amp; pop'!V165</f>
        <v>1846800</v>
      </c>
      <c r="F81" s="1"/>
      <c r="G81" s="1"/>
      <c r="H81" s="1"/>
      <c r="I81" s="1"/>
      <c r="J81" s="1"/>
      <c r="N81" s="150"/>
      <c r="O81" s="152"/>
      <c r="P81" s="151" t="s">
        <v>324</v>
      </c>
      <c r="Q81" s="155">
        <f t="shared" ref="Q81" si="69">+F49</f>
        <v>-3520.5677806869526</v>
      </c>
      <c r="R81" s="155">
        <f t="shared" ref="R81" si="70">+X49</f>
        <v>-1582.2771385981448</v>
      </c>
      <c r="S81" s="155">
        <f t="shared" ref="S81" si="71">+D49</f>
        <v>2055.4066917830387</v>
      </c>
      <c r="T81" s="155">
        <f t="shared" ref="T81" si="72">+V49</f>
        <v>605.33766133500069</v>
      </c>
      <c r="U81" s="155">
        <f t="shared" ref="U81" si="73">+G49</f>
        <v>31489.41109321341</v>
      </c>
      <c r="V81" s="155">
        <f t="shared" ref="V81" si="74">+Y49</f>
        <v>12312.321993821908</v>
      </c>
    </row>
    <row r="82" spans="1:22" x14ac:dyDescent="0.25">
      <c r="A82">
        <f>+'fiscal parms &amp; pop'!A151</f>
        <v>2013</v>
      </c>
      <c r="B82" s="1">
        <f>+'fiscal parms &amp; pop'!S166</f>
        <v>527399</v>
      </c>
      <c r="C82" s="109">
        <f>+'fiscal parms &amp; pop'!J151</f>
        <v>1104825</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-681.16067613843757</v>
      </c>
      <c r="S82" s="155">
        <f>+D50</f>
        <v>1943.0023231240223</v>
      </c>
      <c r="T82" s="155">
        <f>+V50</f>
        <v>536.88451258085934</v>
      </c>
      <c r="U82" s="155">
        <f>+G50</f>
        <v>28328.155968112191</v>
      </c>
      <c r="V82" s="155">
        <f>+Y50</f>
        <v>10310.629555782425</v>
      </c>
    </row>
    <row r="83" spans="1:22" x14ac:dyDescent="0.25">
      <c r="A83">
        <f>+'fiscal parms &amp; pop'!A152</f>
        <v>2014</v>
      </c>
      <c r="B83" s="1">
        <f>+'fiscal parms &amp; pop'!S167</f>
        <v>528386</v>
      </c>
      <c r="C83" s="109">
        <f>+'fiscal parms &amp; pop'!J152</f>
        <v>1120639</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-422.48740688990335</v>
      </c>
      <c r="S83" s="155">
        <f t="shared" ref="S83:S85" si="77">+D51</f>
        <v>1747.4461804924292</v>
      </c>
      <c r="T83" s="155">
        <f t="shared" ref="T83:T85" si="78">+V51</f>
        <v>535.4774123445934</v>
      </c>
      <c r="U83" s="155">
        <f t="shared" ref="U83:U85" si="79">+G51</f>
        <v>23284.422240982134</v>
      </c>
      <c r="V83" s="155">
        <f t="shared" ref="V83:V85" si="80">+Y51</f>
        <v>7663.3444476362156</v>
      </c>
    </row>
    <row r="84" spans="1:22" x14ac:dyDescent="0.25">
      <c r="A84">
        <f>+'fiscal parms &amp; pop'!A153</f>
        <v>2015</v>
      </c>
      <c r="B84" s="1">
        <f>+'fiscal parms &amp; pop'!S168</f>
        <v>528815</v>
      </c>
      <c r="C84" s="109">
        <f>+'fiscal parms &amp; pop'!J153</f>
        <v>1131150</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51.192467431220408</v>
      </c>
      <c r="S84" s="155">
        <f t="shared" si="77"/>
        <v>1724.7635058988867</v>
      </c>
      <c r="T84" s="155">
        <f t="shared" si="78"/>
        <v>684.03453008234806</v>
      </c>
      <c r="U84" s="155">
        <f t="shared" si="79"/>
        <v>21409.571125302573</v>
      </c>
      <c r="V84" s="155">
        <f t="shared" si="80"/>
        <v>7203.2252901687943</v>
      </c>
    </row>
    <row r="85" spans="1:22" x14ac:dyDescent="0.25">
      <c r="A85">
        <f>+'fiscal parms &amp; pop'!A154</f>
        <v>2016</v>
      </c>
      <c r="B85" s="1">
        <f>+'fiscal parms &amp; pop'!S169</f>
        <v>530305</v>
      </c>
      <c r="C85" s="109">
        <f>+'fiscal parms &amp; pop'!J154</f>
        <v>1148588</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117.11729036863326</v>
      </c>
      <c r="S85" s="155">
        <f t="shared" si="77"/>
        <v>1714.1322980351456</v>
      </c>
      <c r="T85" s="155">
        <f t="shared" si="78"/>
        <v>763.16294072012033</v>
      </c>
      <c r="U85" s="155">
        <f t="shared" si="79"/>
        <v>20003.660885388967</v>
      </c>
      <c r="V85" s="155">
        <f t="shared" si="80"/>
        <v>7488.179012905719</v>
      </c>
    </row>
    <row r="86" spans="1:22" x14ac:dyDescent="0.25">
      <c r="A86">
        <f>+'fiscal parms &amp; pop'!A155</f>
        <v>2017</v>
      </c>
      <c r="B86" s="1">
        <f>+'fiscal parms &amp; pop'!S170</f>
        <v>528817</v>
      </c>
      <c r="C86" s="109">
        <f>+'fiscal parms &amp; pop'!J155</f>
        <v>1163925</v>
      </c>
      <c r="D86" s="1">
        <f>+'fiscal parms &amp; pop'!U170</f>
        <v>36058291</v>
      </c>
      <c r="E86" s="1">
        <f>+'fiscal parms &amp; pop'!V170</f>
        <v>1865545</v>
      </c>
      <c r="F86" s="1"/>
    </row>
    <row r="87" spans="1:22" x14ac:dyDescent="0.25">
      <c r="A87">
        <f>+'fiscal parms &amp; pop'!A156</f>
        <v>2018</v>
      </c>
      <c r="B87" s="1">
        <f>+'fiscal parms &amp; pop'!S171</f>
        <v>525560</v>
      </c>
      <c r="C87" s="109">
        <f>+'fiscal parms &amp; pop'!J156</f>
        <v>1161767</v>
      </c>
      <c r="D87" s="1">
        <f>+'fiscal parms &amp; pop'!U171</f>
        <v>36415881</v>
      </c>
      <c r="E87" s="1">
        <f>+'fiscal parms &amp; pop'!V171</f>
        <v>1882103</v>
      </c>
    </row>
    <row r="88" spans="1:22" x14ac:dyDescent="0.25">
      <c r="A88">
        <f>+'fiscal parms &amp; pop'!A157</f>
        <v>2019</v>
      </c>
      <c r="B88" s="1">
        <f>+'fiscal parms &amp; pop'!S172</f>
        <v>523476</v>
      </c>
      <c r="C88" s="109">
        <f>+'fiscal parms &amp; pop'!J157</f>
        <v>1172302</v>
      </c>
      <c r="D88" s="1">
        <f>+'fiscal parms &amp; pop'!U172</f>
        <v>36944789</v>
      </c>
      <c r="E88" s="1">
        <f>+'fiscal parms &amp; pop'!V172</f>
        <v>1903877</v>
      </c>
    </row>
    <row r="89" spans="1:22" x14ac:dyDescent="0.25">
      <c r="A89">
        <f>+'fiscal parms &amp; pop'!A158</f>
        <v>2020</v>
      </c>
      <c r="B89" s="1">
        <f>+'fiscal parms &amp; pop'!S173</f>
        <v>522103</v>
      </c>
      <c r="C89" s="109">
        <f>+'fiscal parms &amp; pop'!J158</f>
        <v>1178681</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377</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pop'!AQ48</f>
        <v>3522.1110000000003</v>
      </c>
      <c r="U123" s="14">
        <f>'fiscal parms &amp; pop'!AR48</f>
        <v>1547.0550000000003</v>
      </c>
      <c r="V123" s="14">
        <f>+T123+U123</f>
        <v>5069.1660000000011</v>
      </c>
      <c r="W123" s="14">
        <f>'fiscal parms &amp; pop'!AT48</f>
        <v>4912.4380000000001</v>
      </c>
      <c r="X123" s="14">
        <f>'fiscal parms &amp; pop'!AU48</f>
        <v>861.93499999999995</v>
      </c>
      <c r="Y123" s="14">
        <f>'fiscal parms &amp; pop'!AV48</f>
        <v>5774.3730000000005</v>
      </c>
      <c r="Z123" s="14">
        <f>'fiscal parms &amp; pop'!AW48</f>
        <v>-705.20699999999965</v>
      </c>
      <c r="AA123" s="14">
        <f>'fiscal parms &amp; pop'!AX48</f>
        <v>4604.6180000000013</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pop'!AQ49</f>
        <v>3300.4910000000004</v>
      </c>
      <c r="U124" s="14">
        <f>'fiscal parms &amp; pop'!AR49</f>
        <v>1302.3170000000002</v>
      </c>
      <c r="V124" s="14">
        <f t="shared" ref="V124:V153" si="81">+T124+U124</f>
        <v>4602.8080000000009</v>
      </c>
      <c r="W124" s="14">
        <f>'fiscal parms &amp; pop'!AT49</f>
        <v>5186.7700000000004</v>
      </c>
      <c r="X124" s="14">
        <f>'fiscal parms &amp; pop'!AU49</f>
        <v>948.649</v>
      </c>
      <c r="Y124" s="14">
        <f>'fiscal parms &amp; pop'!AV49</f>
        <v>6135.4189999999999</v>
      </c>
      <c r="Z124" s="14">
        <f>'fiscal parms &amp; pop'!AW49</f>
        <v>-1532.6109999999994</v>
      </c>
      <c r="AA124" s="14">
        <f>'fiscal parms &amp; pop'!AX49</f>
        <v>6547.9160000000011</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pop'!AQ50</f>
        <v>3814.3489999999997</v>
      </c>
      <c r="U125" s="14">
        <f>'fiscal parms &amp; pop'!AR50</f>
        <v>1139.4930000000002</v>
      </c>
      <c r="V125" s="14">
        <f t="shared" si="81"/>
        <v>4953.8419999999996</v>
      </c>
      <c r="W125" s="14">
        <f>'fiscal parms &amp; pop'!AT50</f>
        <v>4663.4180000000006</v>
      </c>
      <c r="X125" s="14">
        <f>'fiscal parms &amp; pop'!AU50</f>
        <v>1083.903</v>
      </c>
      <c r="Y125" s="14">
        <f>'fiscal parms &amp; pop'!AV50</f>
        <v>5747.3210000000008</v>
      </c>
      <c r="Z125" s="14">
        <f>'fiscal parms &amp; pop'!AW50</f>
        <v>-793.47900000000118</v>
      </c>
      <c r="AA125" s="14">
        <f>'fiscal parms &amp; pop'!AX50</f>
        <v>10268.485000000001</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pop'!AQ51</f>
        <v>4111.49</v>
      </c>
      <c r="U126" s="14">
        <f>'fiscal parms &amp; pop'!AR51</f>
        <v>1488.011</v>
      </c>
      <c r="V126" s="14">
        <f t="shared" si="81"/>
        <v>5599.5010000000002</v>
      </c>
      <c r="W126" s="14">
        <f>'fiscal parms &amp; pop'!AT51</f>
        <v>4566.6549999999997</v>
      </c>
      <c r="X126" s="14">
        <f>'fiscal parms &amp; pop'!AU51</f>
        <v>1285.5219999999999</v>
      </c>
      <c r="Y126" s="14">
        <f>'fiscal parms &amp; pop'!AV51</f>
        <v>5852.1769999999997</v>
      </c>
      <c r="Z126" s="14">
        <f>'fiscal parms &amp; pop'!AW51</f>
        <v>-252.67599999999948</v>
      </c>
      <c r="AA126" s="14">
        <f>'fiscal parms &amp; pop'!AX51</f>
        <v>10673.788</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pop'!AQ52</f>
        <v>4624.5370000000003</v>
      </c>
      <c r="U127" s="14">
        <f>'fiscal parms &amp; pop'!AR52</f>
        <v>1511.7539999999999</v>
      </c>
      <c r="V127" s="14">
        <f t="shared" si="81"/>
        <v>6136.2910000000002</v>
      </c>
      <c r="W127" s="14">
        <f>'fiscal parms &amp; pop'!AT52</f>
        <v>4613.5779999999986</v>
      </c>
      <c r="X127" s="14">
        <f>'fiscal parms &amp; pop'!AU52</f>
        <v>1338.559</v>
      </c>
      <c r="Y127" s="14">
        <f>'fiscal parms &amp; pop'!AV52</f>
        <v>5952.1369999999988</v>
      </c>
      <c r="Z127" s="14">
        <f>'fiscal parms &amp; pop'!AW52</f>
        <v>184.15400000000136</v>
      </c>
      <c r="AA127" s="14">
        <f>'fiscal parms &amp; pop'!AX52</f>
        <v>10489.634</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pop'!AQ53</f>
        <v>5346.3810000000003</v>
      </c>
      <c r="U128" s="14">
        <f>'fiscal parms &amp; pop'!AR53</f>
        <v>1045.693</v>
      </c>
      <c r="V128" s="14">
        <f t="shared" si="81"/>
        <v>6392.0740000000005</v>
      </c>
      <c r="W128" s="14">
        <f>'fiscal parms &amp; pop'!AT53</f>
        <v>4514.5499999999993</v>
      </c>
      <c r="X128" s="14">
        <f>'fiscal parms &amp; pop'!AU53</f>
        <v>1304.453</v>
      </c>
      <c r="Y128" s="14">
        <f>'fiscal parms &amp; pop'!AV53</f>
        <v>5819.0029999999988</v>
      </c>
      <c r="Z128" s="14">
        <f>'fiscal parms &amp; pop'!AW53</f>
        <v>573.07100000000173</v>
      </c>
      <c r="AA128" s="14">
        <f>'fiscal parms &amp; pop'!AX53</f>
        <v>9896.2479999999996</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pop'!AQ54</f>
        <v>5370.3990000000003</v>
      </c>
      <c r="U129" s="14">
        <f>'fiscal parms &amp; pop'!AR54</f>
        <v>852.63499999999999</v>
      </c>
      <c r="V129" s="14">
        <f t="shared" si="81"/>
        <v>6223.0340000000006</v>
      </c>
      <c r="W129" s="14">
        <f>'fiscal parms &amp; pop'!AT54</f>
        <v>4442.2690000000002</v>
      </c>
      <c r="X129" s="14">
        <f>'fiscal parms &amp; pop'!AU54</f>
        <v>1223.9570000000001</v>
      </c>
      <c r="Y129" s="14">
        <f>'fiscal parms &amp; pop'!AV54</f>
        <v>5666.2260000000006</v>
      </c>
      <c r="Z129" s="14">
        <f>'fiscal parms &amp; pop'!AW54</f>
        <v>556.80799999999999</v>
      </c>
      <c r="AA129" s="14">
        <f>'fiscal parms &amp; pop'!AX54</f>
        <v>9339.4399999999987</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pop'!AQ55</f>
        <v>5471.4570000000003</v>
      </c>
      <c r="U130" s="14">
        <f>'fiscal parms &amp; pop'!AR55</f>
        <v>675.42500000000007</v>
      </c>
      <c r="V130" s="14">
        <f t="shared" si="81"/>
        <v>6146.8820000000005</v>
      </c>
      <c r="W130" s="14">
        <f>'fiscal parms &amp; pop'!AT55</f>
        <v>4604.2960000000003</v>
      </c>
      <c r="X130" s="14">
        <f>'fiscal parms &amp; pop'!AU55</f>
        <v>1174.7940000000001</v>
      </c>
      <c r="Y130" s="14">
        <f>'fiscal parms &amp; pop'!AV55</f>
        <v>5779.09</v>
      </c>
      <c r="Z130" s="14">
        <f>'fiscal parms &amp; pop'!AW55</f>
        <v>367.79200000000037</v>
      </c>
      <c r="AA130" s="14">
        <f>'fiscal parms &amp; pop'!AX55</f>
        <v>8971.648000000001</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pop'!AQ56</f>
        <v>5258.6239999999998</v>
      </c>
      <c r="U131" s="14">
        <f>'fiscal parms &amp; pop'!AR56</f>
        <v>1087.441</v>
      </c>
      <c r="V131" s="14">
        <f t="shared" si="81"/>
        <v>6346.0649999999996</v>
      </c>
      <c r="W131" s="14">
        <f>'fiscal parms &amp; pop'!AT56</f>
        <v>5106.9259999999995</v>
      </c>
      <c r="X131" s="14">
        <f>'fiscal parms &amp; pop'!AU56</f>
        <v>1110.8330000000001</v>
      </c>
      <c r="Y131" s="14">
        <f>'fiscal parms &amp; pop'!AV56</f>
        <v>6217.759</v>
      </c>
      <c r="Z131" s="14">
        <f>'fiscal parms &amp; pop'!AW56</f>
        <v>128.30599999999959</v>
      </c>
      <c r="AA131" s="14">
        <f>'fiscal parms &amp; pop'!AX56</f>
        <v>8843.3419999999987</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pop'!AQ57</f>
        <v>5650.3289999999997</v>
      </c>
      <c r="U132" s="14">
        <f>'fiscal parms &amp; pop'!AR57</f>
        <v>1553.575</v>
      </c>
      <c r="V132" s="14">
        <f t="shared" si="81"/>
        <v>7203.9039999999995</v>
      </c>
      <c r="W132" s="14">
        <f>'fiscal parms &amp; pop'!AT57</f>
        <v>5759.7569999999996</v>
      </c>
      <c r="X132" s="14">
        <f>'fiscal parms &amp; pop'!AU57</f>
        <v>1025.7090000000001</v>
      </c>
      <c r="Y132" s="14">
        <f>'fiscal parms &amp; pop'!AV57</f>
        <v>6785.4659999999994</v>
      </c>
      <c r="Z132" s="14">
        <f>'fiscal parms &amp; pop'!AW57</f>
        <v>418.4380000000001</v>
      </c>
      <c r="AA132" s="14">
        <f>'fiscal parms &amp; pop'!AX57</f>
        <v>8424.9040000000023</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pop'!AQ58</f>
        <v>6062.0990000000002</v>
      </c>
      <c r="U133" s="14">
        <f>'fiscal parms &amp; pop'!AR58</f>
        <v>1028.8230000000001</v>
      </c>
      <c r="V133" s="14">
        <f t="shared" si="81"/>
        <v>7090.9220000000005</v>
      </c>
      <c r="W133" s="14">
        <f>'fiscal parms &amp; pop'!AT58</f>
        <v>5682.4939999999997</v>
      </c>
      <c r="X133" s="14">
        <f>'fiscal parms &amp; pop'!AU58</f>
        <v>947.22900000000004</v>
      </c>
      <c r="Y133" s="14">
        <f>'fiscal parms &amp; pop'!AV58</f>
        <v>6629.723</v>
      </c>
      <c r="Z133" s="14">
        <f>'fiscal parms &amp; pop'!AW58</f>
        <v>461.19900000000052</v>
      </c>
      <c r="AA133" s="14">
        <f>'fiscal parms &amp; pop'!AX58</f>
        <v>8225.0960000000014</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pop'!AQ59</f>
        <v>5422.58</v>
      </c>
      <c r="U134" s="14">
        <f>'fiscal parms &amp; pop'!AR59</f>
        <v>1517.88</v>
      </c>
      <c r="V134" s="14">
        <f t="shared" si="81"/>
        <v>6940.46</v>
      </c>
      <c r="W134" s="14">
        <f>'fiscal parms &amp; pop'!AT59</f>
        <v>6532.6440000000002</v>
      </c>
      <c r="X134" s="14">
        <f>'fiscal parms &amp; pop'!AU59</f>
        <v>890.78399999999999</v>
      </c>
      <c r="Y134" s="14">
        <f>'fiscal parms &amp; pop'!AV59</f>
        <v>7423.4279999999999</v>
      </c>
      <c r="Z134" s="14">
        <f>'fiscal parms &amp; pop'!AW59</f>
        <v>-482.96799999999985</v>
      </c>
      <c r="AA134" s="14">
        <f>'fiscal parms &amp; pop'!AX59</f>
        <v>8708.0640000000003</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pop'!AQ60</f>
        <v>6061.982</v>
      </c>
      <c r="U135" s="14">
        <f>'fiscal parms &amp; pop'!AR60</f>
        <v>1413.854</v>
      </c>
      <c r="V135" s="14">
        <f t="shared" si="81"/>
        <v>7475.8360000000002</v>
      </c>
      <c r="W135" s="14">
        <f>'fiscal parms &amp; pop'!AT60</f>
        <v>7235.1009999999997</v>
      </c>
      <c r="X135" s="14">
        <f>'fiscal parms &amp; pop'!AU60</f>
        <v>894.38900000000001</v>
      </c>
      <c r="Y135" s="14">
        <f>'fiscal parms &amp; pop'!AV60</f>
        <v>8129.49</v>
      </c>
      <c r="Z135" s="14">
        <f>'fiscal parms &amp; pop'!AW60</f>
        <v>-653.65399999999954</v>
      </c>
      <c r="AA135" s="14">
        <f>'fiscal parms &amp; pop'!AX60</f>
        <v>9283.8870000000006</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pop'!AQ61</f>
        <v>6394.71</v>
      </c>
      <c r="U136" s="14">
        <f>'fiscal parms &amp; pop'!AR61</f>
        <v>1290.4369999999999</v>
      </c>
      <c r="V136" s="14">
        <f t="shared" si="81"/>
        <v>7685.1469999999999</v>
      </c>
      <c r="W136" s="14">
        <f>'fiscal parms &amp; pop'!AT61</f>
        <v>6856.8240000000005</v>
      </c>
      <c r="X136" s="14">
        <f>'fiscal parms &amp; pop'!AU61</f>
        <v>927.83299999999997</v>
      </c>
      <c r="Y136" s="14">
        <f>'fiscal parms &amp; pop'!AV61</f>
        <v>7784.6570000000002</v>
      </c>
      <c r="Z136" s="14">
        <f>'fiscal parms &amp; pop'!AW61</f>
        <v>-99.510000000000218</v>
      </c>
      <c r="AA136" s="14">
        <f>'fiscal parms &amp; pop'!AX61</f>
        <v>9317.6170000000002</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pop'!AQ62</f>
        <v>7225.0999999999995</v>
      </c>
      <c r="U137" s="14">
        <f>'fiscal parms &amp; pop'!AR62</f>
        <v>1995.201</v>
      </c>
      <c r="V137" s="14">
        <f t="shared" si="81"/>
        <v>9220.3009999999995</v>
      </c>
      <c r="W137" s="14">
        <f>'fiscal parms &amp; pop'!AT62</f>
        <v>7472.9049999999988</v>
      </c>
      <c r="X137" s="14">
        <f>'fiscal parms &amp; pop'!AU62</f>
        <v>903.05499999999995</v>
      </c>
      <c r="Y137" s="14">
        <f>'fiscal parms &amp; pop'!AV62</f>
        <v>8375.9599999999991</v>
      </c>
      <c r="Z137" s="14">
        <f>'fiscal parms &amp; pop'!AW62</f>
        <v>844.34100000000035</v>
      </c>
      <c r="AA137" s="14">
        <f>'fiscal parms &amp; pop'!AX62</f>
        <v>8487.491</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pop'!AQ63</f>
        <v>8006.9580000000005</v>
      </c>
      <c r="U138" s="14">
        <f>'fiscal parms &amp; pop'!AR63</f>
        <v>1458.5530000000001</v>
      </c>
      <c r="V138" s="14">
        <f t="shared" si="81"/>
        <v>9465.5110000000004</v>
      </c>
      <c r="W138" s="14">
        <f>'fiscal parms &amp; pop'!AT63</f>
        <v>7945.8949999999995</v>
      </c>
      <c r="X138" s="14">
        <f>'fiscal parms &amp; pop'!AU63</f>
        <v>840.64</v>
      </c>
      <c r="Y138" s="14">
        <f>'fiscal parms &amp; pop'!AV63</f>
        <v>8786.5349999999999</v>
      </c>
      <c r="Z138" s="14">
        <f>'fiscal parms &amp; pop'!AW63</f>
        <v>678.97600000000057</v>
      </c>
      <c r="AA138" s="14">
        <f>'fiscal parms &amp; pop'!AX63</f>
        <v>7761.2420000000002</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pop'!AQ64</f>
        <v>8312.2929999999997</v>
      </c>
      <c r="U139" s="14">
        <f>'fiscal parms &amp; pop'!AR64</f>
        <v>1552.09</v>
      </c>
      <c r="V139" s="14">
        <f t="shared" si="81"/>
        <v>9864.3829999999998</v>
      </c>
      <c r="W139" s="14">
        <f>'fiscal parms &amp; pop'!AT64</f>
        <v>8473.76</v>
      </c>
      <c r="X139" s="14">
        <f>'fiscal parms &amp; pop'!AU64</f>
        <v>816.67499999999995</v>
      </c>
      <c r="Y139" s="14">
        <f>'fiscal parms &amp; pop'!AV64</f>
        <v>9290.4349999999995</v>
      </c>
      <c r="Z139" s="14">
        <f>'fiscal parms &amp; pop'!AW64</f>
        <v>573.94800000000032</v>
      </c>
      <c r="AA139" s="14">
        <f>'fiscal parms &amp; pop'!AX64</f>
        <v>7318.1379999999999</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pop'!AQ65</f>
        <v>9926.3340000000007</v>
      </c>
      <c r="U140" s="14">
        <f>'fiscal parms &amp; pop'!AR65</f>
        <v>1807.3309999999999</v>
      </c>
      <c r="V140" s="14">
        <f t="shared" si="81"/>
        <v>11733.665000000001</v>
      </c>
      <c r="W140" s="14">
        <f>'fiscal parms &amp; pop'!AT65</f>
        <v>9039.5439999999999</v>
      </c>
      <c r="X140" s="14">
        <f>'fiscal parms &amp; pop'!AU65</f>
        <v>820.82100000000003</v>
      </c>
      <c r="Y140" s="14">
        <f>'fiscal parms &amp; pop'!AV65</f>
        <v>9860.3649999999998</v>
      </c>
      <c r="Z140" s="14">
        <f>'fiscal parms &amp; pop'!AW65</f>
        <v>1873.3000000000011</v>
      </c>
      <c r="AA140" s="14">
        <f>'fiscal parms &amp; pop'!AX65</f>
        <v>5873.35</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pop'!AQ66</f>
        <v>12308.2</v>
      </c>
      <c r="U141" s="14">
        <f>'fiscal parms &amp; pop'!AR66</f>
        <v>1966.192</v>
      </c>
      <c r="V141" s="14">
        <f t="shared" si="81"/>
        <v>14274.392</v>
      </c>
      <c r="W141" s="14">
        <f>'fiscal parms &amp; pop'!AT66</f>
        <v>10501.929999999998</v>
      </c>
      <c r="X141" s="14">
        <f>'fiscal parms &amp; pop'!AU66</f>
        <v>804.43200000000002</v>
      </c>
      <c r="Y141" s="14">
        <f>'fiscal parms &amp; pop'!AV66</f>
        <v>11306.361999999999</v>
      </c>
      <c r="Z141" s="14">
        <f>'fiscal parms &amp; pop'!AW66</f>
        <v>2968.0300000000007</v>
      </c>
      <c r="AA141" s="14">
        <f>'fiscal parms &amp; pop'!AX66</f>
        <v>3523.9470000000001</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pop'!AQ67</f>
        <v>10073.325999999999</v>
      </c>
      <c r="U142" s="14">
        <f>'fiscal parms &amp; pop'!AR67</f>
        <v>2003.047</v>
      </c>
      <c r="V142" s="14">
        <f t="shared" si="81"/>
        <v>12076.373</v>
      </c>
      <c r="W142" s="14">
        <f>'fiscal parms &amp; pop'!AT67</f>
        <v>11711.726000000001</v>
      </c>
      <c r="X142" s="14">
        <f>'fiscal parms &amp; pop'!AU67</f>
        <v>773.89200000000005</v>
      </c>
      <c r="Y142" s="14">
        <f>'fiscal parms &amp; pop'!AV67</f>
        <v>12485.618</v>
      </c>
      <c r="Z142" s="14">
        <f>'fiscal parms &amp; pop'!AW67</f>
        <v>-409.2450000000008</v>
      </c>
      <c r="AA142" s="14">
        <f>'fiscal parms &amp; pop'!AX67</f>
        <v>3559.5659999999998</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pop'!AQ68</f>
        <v>11192.745999999999</v>
      </c>
      <c r="U143" s="14">
        <f>'fiscal parms &amp; pop'!AR68</f>
        <v>2104.8530000000001</v>
      </c>
      <c r="V143" s="14">
        <f t="shared" si="81"/>
        <v>13297.598999999998</v>
      </c>
      <c r="W143" s="14">
        <f>'fiscal parms &amp; pop'!AT68</f>
        <v>12601.616</v>
      </c>
      <c r="X143" s="14">
        <f>'fiscal parms &amp; pop'!AU68</f>
        <v>709.27499999999998</v>
      </c>
      <c r="Y143" s="14">
        <f>'fiscal parms &amp; pop'!AV68</f>
        <v>13310.891</v>
      </c>
      <c r="Z143" s="14">
        <f>'fiscal parms &amp; pop'!AW68</f>
        <v>-13.291999999999462</v>
      </c>
      <c r="AA143" s="14">
        <f>'fiscal parms &amp; pop'!AX68</f>
        <v>3783.3449999999998</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pop'!AQ69</f>
        <v>11391.891</v>
      </c>
      <c r="U144" s="14">
        <f>'fiscal parms &amp; pop'!AR69</f>
        <v>2214.5619999999999</v>
      </c>
      <c r="V144" s="14">
        <f t="shared" si="81"/>
        <v>13606.453</v>
      </c>
      <c r="W144" s="14">
        <f>'fiscal parms &amp; pop'!AT69</f>
        <v>13029.030999999999</v>
      </c>
      <c r="X144" s="14">
        <f>'fiscal parms &amp; pop'!AU69</f>
        <v>682.38499999999999</v>
      </c>
      <c r="Y144" s="14">
        <f>'fiscal parms &amp; pop'!AV69</f>
        <v>13711.415999999999</v>
      </c>
      <c r="Z144" s="14">
        <f>'fiscal parms &amp; pop'!AW69</f>
        <v>-104.96299999999974</v>
      </c>
      <c r="AA144" s="14">
        <f>'fiscal parms &amp; pop'!AX69</f>
        <v>4543.201</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pop'!AQ70</f>
        <v>12007.876</v>
      </c>
      <c r="U145" s="14">
        <f>'fiscal parms &amp; pop'!AR70</f>
        <v>2314.6709999999998</v>
      </c>
      <c r="V145" s="14">
        <f t="shared" si="81"/>
        <v>14322.547</v>
      </c>
      <c r="W145" s="14">
        <f>'fiscal parms &amp; pop'!AT70</f>
        <v>13642.324000000001</v>
      </c>
      <c r="X145" s="14">
        <f>'fiscal parms &amp; pop'!AU70</f>
        <v>642.77499999999998</v>
      </c>
      <c r="Y145" s="14">
        <f>'fiscal parms &amp; pop'!AV70</f>
        <v>14285.099</v>
      </c>
      <c r="Z145" s="14">
        <f>'fiscal parms &amp; pop'!AW70</f>
        <v>37.448</v>
      </c>
      <c r="AA145" s="14">
        <f>'fiscal parms &amp; pop'!AX70</f>
        <v>5109.366</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pop'!AQ71</f>
        <v>12395.761999999999</v>
      </c>
      <c r="U146" s="14">
        <f>'fiscal parms &amp; pop'!AR71</f>
        <v>2022.1990000000001</v>
      </c>
      <c r="V146" s="14">
        <f t="shared" si="81"/>
        <v>14417.960999999999</v>
      </c>
      <c r="W146" s="14">
        <f>'fiscal parms &amp; pop'!AT71</f>
        <v>13249.022999999999</v>
      </c>
      <c r="X146" s="14">
        <f>'fiscal parms &amp; pop'!AU71</f>
        <v>580.072</v>
      </c>
      <c r="Y146" s="14">
        <f>'fiscal parms &amp; pop'!AV71</f>
        <v>13829.094999999999</v>
      </c>
      <c r="Z146" s="14">
        <f>'fiscal parms &amp; pop'!AW71</f>
        <v>588.86599999999999</v>
      </c>
      <c r="AA146" s="14">
        <f>'fiscal parms &amp; pop'!AX71</f>
        <v>4615.3549999999996</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pop'!AQ72</f>
        <v>11858.666999999999</v>
      </c>
      <c r="U147" s="14">
        <f>'fiscal parms &amp; pop'!AR72</f>
        <v>2200.056</v>
      </c>
      <c r="V147" s="14">
        <f t="shared" si="81"/>
        <v>14058.723</v>
      </c>
      <c r="W147" s="14">
        <f>'fiscal parms &amp; pop'!AT72</f>
        <v>13472.005999999999</v>
      </c>
      <c r="X147" s="14">
        <f>'fiscal parms &amp; pop'!AU72</f>
        <v>524.84100000000001</v>
      </c>
      <c r="Y147" s="14">
        <f>'fiscal parms &amp; pop'!AV72</f>
        <v>13996.847</v>
      </c>
      <c r="Z147" s="14">
        <f>'fiscal parms &amp; pop'!AW72</f>
        <v>61.876000000000204</v>
      </c>
      <c r="AA147" s="14">
        <f>'fiscal parms &amp; pop'!AX72</f>
        <v>5551.8739999999998</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pop'!AQ73</f>
        <v>11478.206</v>
      </c>
      <c r="U148" s="14">
        <f>'fiscal parms &amp; pop'!AR73</f>
        <v>2155.489</v>
      </c>
      <c r="V148" s="14">
        <f t="shared" si="81"/>
        <v>13633.695</v>
      </c>
      <c r="W148" s="14">
        <f>'fiscal parms &amp; pop'!AT73</f>
        <v>14649.632</v>
      </c>
      <c r="X148" s="14">
        <f>'fiscal parms &amp; pop'!AU73</f>
        <v>503.57100000000003</v>
      </c>
      <c r="Y148" s="14">
        <f>'fiscal parms &amp; pop'!AV73</f>
        <v>15153.203</v>
      </c>
      <c r="Z148" s="14">
        <f>'fiscal parms &amp; pop'!AW73</f>
        <v>-1519.5079999999998</v>
      </c>
      <c r="AA148" s="14">
        <f>'fiscal parms &amp; pop'!AX73</f>
        <v>7899.3190000000004</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pop'!AQ74</f>
        <v>10671.314999999999</v>
      </c>
      <c r="U149" s="14">
        <f>'fiscal parms &amp; pop'!AR74</f>
        <v>2954.8339999999998</v>
      </c>
      <c r="V149" s="14">
        <f t="shared" si="81"/>
        <v>13626.148999999998</v>
      </c>
      <c r="W149" s="14">
        <f>'fiscal parms &amp; pop'!AT74</f>
        <v>14300.691000000001</v>
      </c>
      <c r="X149" s="14">
        <f>'fiscal parms &amp; pop'!AU74</f>
        <v>543.58100000000002</v>
      </c>
      <c r="Y149" s="14">
        <f>'fiscal parms &amp; pop'!AV74</f>
        <v>14844.272000000001</v>
      </c>
      <c r="Z149" s="14">
        <f>'fiscal parms &amp; pop'!AW74</f>
        <v>-1218.1230000000014</v>
      </c>
      <c r="AA149" s="14">
        <f>'fiscal parms &amp; pop'!AX74</f>
        <v>10191.941000000001</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pop'!AQ75</f>
        <v>11599.013999999999</v>
      </c>
      <c r="U150" s="14">
        <f>'fiscal parms &amp; pop'!AR75</f>
        <v>2420.2539999999999</v>
      </c>
      <c r="V150" s="14">
        <f t="shared" si="81"/>
        <v>14019.268</v>
      </c>
      <c r="W150" s="14">
        <f>'fiscal parms &amp; pop'!AT75</f>
        <v>13761.458999999999</v>
      </c>
      <c r="X150" s="14">
        <f>'fiscal parms &amp; pop'!AU75</f>
        <v>560.34400000000005</v>
      </c>
      <c r="Y150" s="14">
        <f>'fiscal parms &amp; pop'!AV75</f>
        <v>14321.803</v>
      </c>
      <c r="Z150" s="14">
        <f>'fiscal parms &amp; pop'!AW75</f>
        <v>-302.53499999999985</v>
      </c>
      <c r="AA150" s="14">
        <f>'fiscal parms &amp; pop'!AX75</f>
        <v>11288.371999999999</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pop'!AQ76</f>
        <v>11940.012000000001</v>
      </c>
      <c r="U151" s="14">
        <f>'fiscal parms &amp; pop'!AR76</f>
        <v>2509.1669999999999</v>
      </c>
      <c r="V151" s="14">
        <f t="shared" si="81"/>
        <v>14449.179</v>
      </c>
      <c r="W151" s="14">
        <f>'fiscal parms &amp; pop'!AT76</f>
        <v>14079.733</v>
      </c>
      <c r="X151" s="14">
        <f>'fiscal parms &amp; pop'!AU76</f>
        <v>637.35500000000002</v>
      </c>
      <c r="Y151" s="14">
        <f>'fiscal parms &amp; pop'!AV76</f>
        <v>14717.088</v>
      </c>
      <c r="Z151" s="14">
        <f>'fiscal parms &amp; pop'!AW76</f>
        <v>-267.90899999999965</v>
      </c>
      <c r="AA151" s="14">
        <f>'fiscal parms &amp; pop'!AX76</f>
        <v>11833.905000000001</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pop'!AQ77</f>
        <v>12297.3</v>
      </c>
      <c r="U152" s="14">
        <f>'fiscal parms &amp; pop'!AR77</f>
        <v>2589.8000000000002</v>
      </c>
      <c r="V152" s="14">
        <f t="shared" si="81"/>
        <v>14887.099999999999</v>
      </c>
      <c r="W152" s="14">
        <f>'fiscal parms &amp; pop'!AT77</f>
        <v>14531.4</v>
      </c>
      <c r="X152" s="14">
        <f>'fiscal parms &amp; pop'!AU77</f>
        <v>675</v>
      </c>
      <c r="Y152" s="14">
        <f>'fiscal parms &amp; pop'!AV77</f>
        <v>15206.4</v>
      </c>
      <c r="Z152" s="14">
        <f>'fiscal parms &amp; pop'!AW77</f>
        <v>-319.39999999999964</v>
      </c>
      <c r="AA152" s="14">
        <f>'fiscal parms &amp; pop'!AX77</f>
        <v>12288.9</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pop'!AQ78</f>
        <v>10876.7</v>
      </c>
      <c r="U153" s="14">
        <f>'fiscal parms &amp; pop'!AR78</f>
        <v>3219.3</v>
      </c>
      <c r="V153" s="14">
        <f t="shared" si="81"/>
        <v>14096</v>
      </c>
      <c r="W153" s="14">
        <f>'fiscal parms &amp; pop'!AT78</f>
        <v>15247.5</v>
      </c>
      <c r="X153" s="14">
        <f>'fiscal parms &amp; pop'!AU78</f>
        <v>713.5</v>
      </c>
      <c r="Y153" s="14">
        <f>'fiscal parms &amp; pop'!AV78</f>
        <v>15961</v>
      </c>
      <c r="Z153" s="14">
        <f>'fiscal parms &amp; pop'!AW78</f>
        <v>-1865</v>
      </c>
      <c r="AA153" s="14">
        <f>'fiscal parms &amp; pop'!AX78</f>
        <v>14512.3</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C1001D1D-7AF6-4CAD-94BD-5AD83EA4FE61}"/>
    <hyperlink ref="A4" r:id="rId2" xr:uid="{F6673F64-6286-4012-9566-B68BB520CD8C}"/>
  </hyperlinks>
  <pageMargins left="0.7" right="0.7" top="0.75" bottom="0.75" header="0.3" footer="0.3"/>
  <pageSetup scale="70"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5E52-8F0A-4888-9F40-4649F1069D34}">
  <dimension ref="A1:BW195"/>
  <sheetViews>
    <sheetView topLeftCell="AL61" workbookViewId="0">
      <selection activeCell="AV58" sqref="AV58"/>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160</v>
      </c>
      <c r="O18" t="s">
        <v>163</v>
      </c>
      <c r="P18" t="s">
        <v>165</v>
      </c>
      <c r="Q18" t="s">
        <v>166</v>
      </c>
      <c r="T18" t="s">
        <v>160</v>
      </c>
      <c r="U18" t="s">
        <v>161</v>
      </c>
      <c r="V18" t="s">
        <v>162</v>
      </c>
      <c r="W18" t="s">
        <v>163</v>
      </c>
      <c r="X18" t="s">
        <v>164</v>
      </c>
      <c r="Y18" t="s">
        <v>396</v>
      </c>
      <c r="AJ18" t="s">
        <v>222</v>
      </c>
      <c r="AK18" t="s">
        <v>223</v>
      </c>
      <c r="AL18" t="s">
        <v>224</v>
      </c>
      <c r="AM18" t="s">
        <v>225</v>
      </c>
      <c r="AP18" t="s">
        <v>258</v>
      </c>
      <c r="AQ18" t="s">
        <v>259</v>
      </c>
      <c r="AR18" t="s">
        <v>260</v>
      </c>
      <c r="AS18" t="s">
        <v>261</v>
      </c>
      <c r="AW18" t="str">
        <f>+AJ18</f>
        <v>NL Net Debt/Total Revenue</v>
      </c>
      <c r="AX18" t="str">
        <f>+AP18</f>
        <v>AB Net Debt/Total Revenue</v>
      </c>
      <c r="BA18" t="str">
        <f>+AK18</f>
        <v>NL Net Debt/Own Source Revenue</v>
      </c>
      <c r="BB18" t="str">
        <f>+AQ18</f>
        <v>AB Net Debt/Own Source Revenue</v>
      </c>
      <c r="BE18" t="str">
        <f>+AL18</f>
        <v>NL Debt Cost/Total Expenditure</v>
      </c>
      <c r="BF18" t="str">
        <f>+AR18</f>
        <v>AB Debt Cost/Total Expenditure</v>
      </c>
      <c r="BI18" t="str">
        <f>+AM18</f>
        <v>NL Debt Cost/Total Revenue</v>
      </c>
      <c r="BJ18" t="str">
        <f>+AS18</f>
        <v>AB Debt Cost/Total Revenue</v>
      </c>
      <c r="BV18" t="s">
        <v>420</v>
      </c>
      <c r="BW18" t="s">
        <v>423</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5567.5746961678133</v>
      </c>
      <c r="O19" s="81">
        <f>+W19</f>
        <v>6286.6298137835638</v>
      </c>
      <c r="P19" s="85">
        <f t="shared" ref="P19:Q45" si="6">+L19/N19</f>
        <v>0.92299380060360403</v>
      </c>
      <c r="Q19" s="85">
        <f t="shared" si="6"/>
        <v>0.91313359797971461</v>
      </c>
      <c r="S19" s="13" t="str">
        <f>+A19</f>
        <v>1990-91</v>
      </c>
      <c r="T19" s="81">
        <f t="shared" ref="T19:T49" si="7">+V123/C59*1000000</f>
        <v>5567.5746961678133</v>
      </c>
      <c r="U19" s="81">
        <f t="shared" ref="U19:U49" si="8">+W123/C59*1000000</f>
        <v>5783.4482303865152</v>
      </c>
      <c r="V19" s="81">
        <f t="shared" ref="V19:V49" si="9">+X123/C59*1000000</f>
        <v>503.18158339704877</v>
      </c>
      <c r="W19" s="81">
        <f t="shared" ref="W19:W49" si="10">+Y123/C59*1000000</f>
        <v>6286.6298137835638</v>
      </c>
      <c r="X19" s="81">
        <f t="shared" ref="X19:X49" si="11">+Z123/C59*1000000</f>
        <v>-719.05511761575133</v>
      </c>
      <c r="Y19" s="81">
        <f t="shared" ref="Y19:Y49" si="12">+AA123/C59*1000000</f>
        <v>2234.0948304961012</v>
      </c>
      <c r="AA19" s="87">
        <f t="shared" ref="AA19:AA44" si="13">+T19-W19</f>
        <v>-719.05511761575053</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0.40126894606979202</v>
      </c>
      <c r="AQ19" s="86">
        <f>+AA123/T123</f>
        <v>0.48155668358714043</v>
      </c>
      <c r="AR19" s="86">
        <f>+X123/Y123</f>
        <v>8.0039957545108328E-2</v>
      </c>
      <c r="AS19" s="86">
        <f>+X123/V123</f>
        <v>9.0377158970743748E-2</v>
      </c>
      <c r="AV19" s="1" t="str">
        <f>+AI19</f>
        <v>1990-91</v>
      </c>
      <c r="AW19" s="85">
        <f>+AJ19</f>
        <v>1.1964273677114932</v>
      </c>
      <c r="AX19" s="85">
        <f>+AP19</f>
        <v>0.40126894606979202</v>
      </c>
      <c r="AZ19" s="1" t="str">
        <f>+AI19</f>
        <v>1990-91</v>
      </c>
      <c r="BA19" s="85">
        <f>+AK19</f>
        <v>2.2618835223652352</v>
      </c>
      <c r="BB19" s="85">
        <f>+AQ19</f>
        <v>0.48155668358714043</v>
      </c>
      <c r="BD19" s="1" t="str">
        <f>+AI19</f>
        <v>1990-91</v>
      </c>
      <c r="BE19" s="85">
        <f>+AL19</f>
        <v>0.14783972966449432</v>
      </c>
      <c r="BF19" s="85">
        <f>+AR19</f>
        <v>8.0039957545108328E-2</v>
      </c>
      <c r="BH19" s="1" t="str">
        <f>+AI19</f>
        <v>1990-91</v>
      </c>
      <c r="BI19" s="85">
        <f>+AM19</f>
        <v>0.16514998314796089</v>
      </c>
      <c r="BJ19" s="85">
        <f>+AS19</f>
        <v>9.0377158970743748E-2</v>
      </c>
      <c r="BU19" s="1" t="str">
        <f>+BH19</f>
        <v>1990-91</v>
      </c>
      <c r="BV19" s="161">
        <f>+C123/B59*1000000</f>
        <v>2420.6398691995396</v>
      </c>
      <c r="BW19" s="161">
        <f>+U123/C59*1000000</f>
        <v>928.25619714042136</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5298.9789785619441</v>
      </c>
      <c r="O20" s="81">
        <f t="shared" ref="O20:O45" si="19">+W20</f>
        <v>6313.297889986753</v>
      </c>
      <c r="P20" s="85">
        <f t="shared" si="6"/>
        <v>1.0118764040824419</v>
      </c>
      <c r="Q20" s="85">
        <f t="shared" si="6"/>
        <v>0.92472527434578622</v>
      </c>
      <c r="S20" s="13" t="str">
        <f t="shared" ref="S20:S48" si="20">+A20</f>
        <v>1991-92</v>
      </c>
      <c r="T20" s="81">
        <f t="shared" si="7"/>
        <v>5298.9789785619441</v>
      </c>
      <c r="U20" s="81">
        <f t="shared" si="8"/>
        <v>5806.4132860858253</v>
      </c>
      <c r="V20" s="81">
        <f t="shared" si="9"/>
        <v>506.88460390092837</v>
      </c>
      <c r="W20" s="81">
        <f t="shared" si="10"/>
        <v>6313.297889986753</v>
      </c>
      <c r="X20" s="81">
        <f t="shared" si="11"/>
        <v>-1014.3189114248084</v>
      </c>
      <c r="Y20" s="81">
        <f t="shared" si="12"/>
        <v>3062.5242544668727</v>
      </c>
      <c r="AA20" s="87">
        <f t="shared" si="13"/>
        <v>-1014.3189114248089</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0.57794610374128919</v>
      </c>
      <c r="AQ20" s="86">
        <f t="shared" ref="AQ20:AQ49" si="27">+AA124/T124</f>
        <v>0.68518954048111713</v>
      </c>
      <c r="AR20" s="86">
        <f t="shared" ref="AR20:AR49" si="28">+X124/Y124</f>
        <v>8.0288402786264201E-2</v>
      </c>
      <c r="AS20" s="86">
        <f t="shared" ref="AS20:AS49" si="29">+X124/V124</f>
        <v>9.5657032411645554E-2</v>
      </c>
      <c r="AV20" s="1" t="str">
        <f t="shared" ref="AV20:AW46" si="30">+AI20</f>
        <v>1991-92</v>
      </c>
      <c r="AW20" s="85">
        <f t="shared" si="30"/>
        <v>1.2606177606177607</v>
      </c>
      <c r="AX20" s="85">
        <f t="shared" ref="AX20:AX49" si="31">+AP20</f>
        <v>0.57794610374128919</v>
      </c>
      <c r="AZ20" s="1" t="str">
        <f t="shared" ref="AZ20:AZ48" si="32">+AI20</f>
        <v>1991-92</v>
      </c>
      <c r="BA20" s="85">
        <f t="shared" ref="BA20:BA49" si="33">+AK20</f>
        <v>2.3307555026769782</v>
      </c>
      <c r="BB20" s="85">
        <f t="shared" ref="BB20:BB49" si="34">+AQ20</f>
        <v>0.68518954048111713</v>
      </c>
      <c r="BD20" s="1" t="str">
        <f t="shared" ref="BD20:BD48" si="35">+AI20</f>
        <v>1991-92</v>
      </c>
      <c r="BE20" s="85">
        <f t="shared" ref="BE20:BE49" si="36">+AL20</f>
        <v>0.14657210401891252</v>
      </c>
      <c r="BF20" s="85">
        <f t="shared" ref="BF20:BF49" si="37">+AR20</f>
        <v>8.0288402786264201E-2</v>
      </c>
      <c r="BH20" s="1" t="str">
        <f t="shared" ref="BH20:BH48" si="38">+AI20</f>
        <v>1991-92</v>
      </c>
      <c r="BI20" s="85">
        <f t="shared" ref="BI20:BI49" si="39">+AM20</f>
        <v>0.15958815958815958</v>
      </c>
      <c r="BJ20" s="85">
        <f t="shared" ref="BJ20:BJ49" si="40">+AS20</f>
        <v>9.5657032411645554E-2</v>
      </c>
      <c r="BU20" s="1" t="str">
        <f t="shared" ref="BU20:BU49" si="41">+BH20</f>
        <v>1991-92</v>
      </c>
      <c r="BV20" s="161">
        <f t="shared" ref="BV20:BV49" si="42">+C124/B60*1000000</f>
        <v>2461.8558977579341</v>
      </c>
      <c r="BW20" s="161">
        <f t="shared" ref="BW20:BW49" si="43">+U124/C60*1000000</f>
        <v>829.37739603272144</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5420.7284462325733</v>
      </c>
      <c r="O21" s="81">
        <f t="shared" si="19"/>
        <v>6683.324014537322</v>
      </c>
      <c r="P21" s="85">
        <f t="shared" si="6"/>
        <v>1.0155830419203828</v>
      </c>
      <c r="Q21" s="85">
        <f t="shared" si="6"/>
        <v>0.89105358137731983</v>
      </c>
      <c r="S21" s="13" t="str">
        <f t="shared" si="20"/>
        <v>1992-93</v>
      </c>
      <c r="T21" s="81">
        <f t="shared" si="7"/>
        <v>5420.7284462325733</v>
      </c>
      <c r="U21" s="81">
        <f t="shared" si="8"/>
        <v>6144.3278919667928</v>
      </c>
      <c r="V21" s="81">
        <f t="shared" si="9"/>
        <v>538.99612257052911</v>
      </c>
      <c r="W21" s="81">
        <f t="shared" si="10"/>
        <v>6683.324014537322</v>
      </c>
      <c r="X21" s="81">
        <f t="shared" si="11"/>
        <v>-1262.5955683047489</v>
      </c>
      <c r="Y21" s="81">
        <f t="shared" si="12"/>
        <v>4491.2545125256775</v>
      </c>
      <c r="AA21" s="87">
        <f t="shared" si="13"/>
        <v>-1262.5955683047487</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0.82853338939107279</v>
      </c>
      <c r="AQ21" s="86">
        <f t="shared" si="27"/>
        <v>1.0008464533604198</v>
      </c>
      <c r="AR21" s="86">
        <f t="shared" si="28"/>
        <v>8.0647911338448425E-2</v>
      </c>
      <c r="AS21" s="86">
        <f t="shared" si="29"/>
        <v>9.9432415387849485E-2</v>
      </c>
      <c r="AV21" s="1" t="str">
        <f t="shared" si="30"/>
        <v>1992-93</v>
      </c>
      <c r="AW21" s="85">
        <f t="shared" si="30"/>
        <v>1.3370423995871765</v>
      </c>
      <c r="AX21" s="85">
        <f t="shared" si="31"/>
        <v>0.82853338939107279</v>
      </c>
      <c r="AZ21" s="1" t="str">
        <f t="shared" si="32"/>
        <v>1992-93</v>
      </c>
      <c r="BA21" s="85">
        <f t="shared" si="33"/>
        <v>2.5216048981732242</v>
      </c>
      <c r="BB21" s="85">
        <f t="shared" si="34"/>
        <v>1.0008464533604198</v>
      </c>
      <c r="BD21" s="1" t="str">
        <f t="shared" si="35"/>
        <v>1992-93</v>
      </c>
      <c r="BE21" s="85">
        <f t="shared" si="36"/>
        <v>0.14117143051497033</v>
      </c>
      <c r="BF21" s="85">
        <f t="shared" si="37"/>
        <v>8.0647911338448425E-2</v>
      </c>
      <c r="BH21" s="1" t="str">
        <f t="shared" si="38"/>
        <v>1992-93</v>
      </c>
      <c r="BI21" s="85">
        <f t="shared" si="39"/>
        <v>0.15271090826198266</v>
      </c>
      <c r="BJ21" s="85">
        <f t="shared" si="40"/>
        <v>9.9432415387849485E-2</v>
      </c>
      <c r="BU21" s="1" t="str">
        <f t="shared" si="41"/>
        <v>1992-93</v>
      </c>
      <c r="BV21" s="161">
        <f t="shared" si="42"/>
        <v>2586.1519128301748</v>
      </c>
      <c r="BW21" s="161">
        <f t="shared" si="43"/>
        <v>933.27235599421419</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5775.8955524929406</v>
      </c>
      <c r="O22" s="81">
        <f t="shared" si="19"/>
        <v>6400.8739950481613</v>
      </c>
      <c r="P22" s="85">
        <f t="shared" si="6"/>
        <v>0.942851624802588</v>
      </c>
      <c r="Q22" s="85">
        <f t="shared" si="6"/>
        <v>0.90608030323533584</v>
      </c>
      <c r="S22" s="13" t="str">
        <f t="shared" si="20"/>
        <v>1993-94</v>
      </c>
      <c r="T22" s="81">
        <f t="shared" si="7"/>
        <v>5775.8955524929406</v>
      </c>
      <c r="U22" s="81">
        <f t="shared" si="8"/>
        <v>5780.7694095734551</v>
      </c>
      <c r="V22" s="81">
        <f t="shared" si="9"/>
        <v>620.10458547470614</v>
      </c>
      <c r="W22" s="81">
        <f t="shared" si="10"/>
        <v>6400.8739950481613</v>
      </c>
      <c r="X22" s="81">
        <f t="shared" si="11"/>
        <v>-624.97844255522079</v>
      </c>
      <c r="Y22" s="81">
        <f t="shared" si="12"/>
        <v>5015.9487600157763</v>
      </c>
      <c r="AA22" s="87">
        <f t="shared" si="13"/>
        <v>-624.97844255522068</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0.86842788523951708</v>
      </c>
      <c r="AQ22" s="86">
        <f t="shared" si="27"/>
        <v>1.0047311504956444</v>
      </c>
      <c r="AR22" s="86">
        <f t="shared" si="28"/>
        <v>9.687811163825924E-2</v>
      </c>
      <c r="AS22" s="86">
        <f t="shared" si="29"/>
        <v>0.10736076853174088</v>
      </c>
      <c r="AV22" s="1" t="str">
        <f t="shared" si="30"/>
        <v>1993-94</v>
      </c>
      <c r="AW22" s="85">
        <f t="shared" si="30"/>
        <v>2.0431769294140221</v>
      </c>
      <c r="AX22" s="85">
        <f t="shared" si="31"/>
        <v>0.86842788523951708</v>
      </c>
      <c r="AZ22" s="1" t="str">
        <f t="shared" si="32"/>
        <v>1993-94</v>
      </c>
      <c r="BA22" s="85">
        <f t="shared" si="33"/>
        <v>3.804577805238111</v>
      </c>
      <c r="BB22" s="85">
        <f t="shared" si="34"/>
        <v>1.0047311504956444</v>
      </c>
      <c r="BD22" s="1" t="str">
        <f t="shared" si="35"/>
        <v>1993-94</v>
      </c>
      <c r="BE22" s="85">
        <f t="shared" si="36"/>
        <v>0.14861628399237028</v>
      </c>
      <c r="BF22" s="85">
        <f t="shared" si="37"/>
        <v>9.687811163825924E-2</v>
      </c>
      <c r="BH22" s="1" t="str">
        <f t="shared" si="38"/>
        <v>1993-94</v>
      </c>
      <c r="BI22" s="85">
        <f t="shared" si="39"/>
        <v>0.15827403729555611</v>
      </c>
      <c r="BJ22" s="85">
        <f t="shared" si="40"/>
        <v>0.10736076853174088</v>
      </c>
      <c r="BU22" s="1" t="str">
        <f t="shared" si="41"/>
        <v>1993-94</v>
      </c>
      <c r="BV22" s="161">
        <f t="shared" si="42"/>
        <v>2521.2413595711555</v>
      </c>
      <c r="BW22" s="161">
        <f t="shared" si="43"/>
        <v>783.56625371350412</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5985.323294105101</v>
      </c>
      <c r="O23" s="81">
        <f t="shared" si="19"/>
        <v>5743.8959996386002</v>
      </c>
      <c r="P23" s="85">
        <f t="shared" si="6"/>
        <v>1.0677148257127989</v>
      </c>
      <c r="Q23" s="85">
        <f t="shared" si="6"/>
        <v>1.2259245233877194</v>
      </c>
      <c r="S23" s="13" t="str">
        <f t="shared" si="20"/>
        <v>1994-95</v>
      </c>
      <c r="T23" s="81">
        <f t="shared" si="7"/>
        <v>5985.323294105101</v>
      </c>
      <c r="U23" s="81">
        <f t="shared" si="8"/>
        <v>5097.3744411439502</v>
      </c>
      <c r="V23" s="81">
        <f t="shared" si="9"/>
        <v>646.52155849464907</v>
      </c>
      <c r="W23" s="81">
        <f t="shared" si="10"/>
        <v>5743.8959996386002</v>
      </c>
      <c r="X23" s="81">
        <f t="shared" si="11"/>
        <v>241.42729446650119</v>
      </c>
      <c r="Y23" s="81">
        <f t="shared" si="12"/>
        <v>4705.2402312666118</v>
      </c>
      <c r="AA23" s="87">
        <f t="shared" si="13"/>
        <v>241.42729446650083</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0.78612967087354613</v>
      </c>
      <c r="AQ23" s="86">
        <f t="shared" si="27"/>
        <v>0.89265893923428175</v>
      </c>
      <c r="AR23" s="86">
        <f t="shared" si="28"/>
        <v>0.11255801959773079</v>
      </c>
      <c r="AS23" s="86">
        <f t="shared" si="29"/>
        <v>0.10801781737193764</v>
      </c>
      <c r="AV23" s="1" t="str">
        <f t="shared" si="30"/>
        <v>1994-95</v>
      </c>
      <c r="AW23" s="85">
        <f t="shared" si="30"/>
        <v>1.8606954197177863</v>
      </c>
      <c r="AX23" s="85">
        <f t="shared" si="31"/>
        <v>0.78612967087354613</v>
      </c>
      <c r="AZ23" s="1" t="str">
        <f t="shared" si="32"/>
        <v>1994-95</v>
      </c>
      <c r="BA23" s="85">
        <f t="shared" si="33"/>
        <v>3.4836541442955751</v>
      </c>
      <c r="BB23" s="85">
        <f t="shared" si="34"/>
        <v>0.89265893923428175</v>
      </c>
      <c r="BD23" s="1" t="str">
        <f t="shared" si="35"/>
        <v>1994-95</v>
      </c>
      <c r="BE23" s="85">
        <f t="shared" si="36"/>
        <v>0.24828003905912019</v>
      </c>
      <c r="BF23" s="85">
        <f t="shared" si="37"/>
        <v>0.11255801959773079</v>
      </c>
      <c r="BH23" s="1" t="str">
        <f t="shared" si="38"/>
        <v>1994-95</v>
      </c>
      <c r="BI23" s="85">
        <f t="shared" si="39"/>
        <v>0.27357047150612895</v>
      </c>
      <c r="BJ23" s="85">
        <f t="shared" si="40"/>
        <v>0.10801781737193764</v>
      </c>
      <c r="BU23" s="1" t="str">
        <f t="shared" si="41"/>
        <v>1994-95</v>
      </c>
      <c r="BV23" s="161">
        <f t="shared" si="42"/>
        <v>2977.2501766858263</v>
      </c>
      <c r="BW23" s="161">
        <f t="shared" si="43"/>
        <v>714.28412734030803</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5673.7583465318758</v>
      </c>
      <c r="O24" s="81">
        <f t="shared" si="19"/>
        <v>5252.8433702599978</v>
      </c>
      <c r="P24" s="85">
        <f t="shared" si="6"/>
        <v>1.1640026985179162</v>
      </c>
      <c r="Q24" s="85">
        <f t="shared" si="6"/>
        <v>1.3210720564103458</v>
      </c>
      <c r="S24" s="13" t="str">
        <f t="shared" si="20"/>
        <v>1995-96</v>
      </c>
      <c r="T24" s="81">
        <f t="shared" si="7"/>
        <v>5673.7583465318758</v>
      </c>
      <c r="U24" s="81">
        <f t="shared" si="8"/>
        <v>4637.3786395340458</v>
      </c>
      <c r="V24" s="81">
        <f t="shared" si="9"/>
        <v>615.46473072595222</v>
      </c>
      <c r="W24" s="81">
        <f t="shared" si="10"/>
        <v>5252.8433702599978</v>
      </c>
      <c r="X24" s="81">
        <f t="shared" si="11"/>
        <v>420.91497627187817</v>
      </c>
      <c r="Y24" s="81">
        <f t="shared" si="12"/>
        <v>4244.6221803542048</v>
      </c>
      <c r="AA24" s="87">
        <f t="shared" si="13"/>
        <v>420.914976271878</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0.74811472768288756</v>
      </c>
      <c r="AQ24" s="86">
        <f t="shared" si="27"/>
        <v>0.84310307256482897</v>
      </c>
      <c r="AR24" s="86">
        <f t="shared" si="28"/>
        <v>0.11716791979949874</v>
      </c>
      <c r="AS24" s="86">
        <f t="shared" si="29"/>
        <v>0.10847566870770223</v>
      </c>
      <c r="AV24" s="1" t="str">
        <f t="shared" si="30"/>
        <v>1995-96</v>
      </c>
      <c r="AW24" s="85">
        <f t="shared" si="30"/>
        <v>1.9004121163212526</v>
      </c>
      <c r="AX24" s="85">
        <f t="shared" si="31"/>
        <v>0.74811472768288756</v>
      </c>
      <c r="AZ24" s="1" t="str">
        <f t="shared" si="32"/>
        <v>1995-96</v>
      </c>
      <c r="BA24" s="85">
        <f t="shared" si="33"/>
        <v>3.2726935992430066</v>
      </c>
      <c r="BB24" s="85">
        <f t="shared" si="34"/>
        <v>0.84310307256482897</v>
      </c>
      <c r="BD24" s="1" t="str">
        <f t="shared" si="35"/>
        <v>1995-96</v>
      </c>
      <c r="BE24" s="85">
        <f t="shared" si="36"/>
        <v>0.208785473407992</v>
      </c>
      <c r="BF24" s="85">
        <f t="shared" si="37"/>
        <v>0.11716791979949874</v>
      </c>
      <c r="BH24" s="1" t="str">
        <f t="shared" si="38"/>
        <v>1995-96</v>
      </c>
      <c r="BI24" s="85">
        <f t="shared" si="39"/>
        <v>0.21937968794657831</v>
      </c>
      <c r="BJ24" s="85">
        <f t="shared" si="40"/>
        <v>0.10847566870770223</v>
      </c>
      <c r="BU24" s="1" t="str">
        <f t="shared" si="41"/>
        <v>1995-96</v>
      </c>
      <c r="BV24" s="161">
        <f t="shared" si="42"/>
        <v>2771.0157085779447</v>
      </c>
      <c r="BW24" s="161">
        <f t="shared" si="43"/>
        <v>639.23490749195753</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6000.433132394015</v>
      </c>
      <c r="O25" s="81">
        <f t="shared" si="19"/>
        <v>4969.8518953866351</v>
      </c>
      <c r="P25" s="85">
        <f t="shared" si="6"/>
        <v>1.1327291384594853</v>
      </c>
      <c r="Q25" s="85">
        <f t="shared" si="6"/>
        <v>1.4061713645495681</v>
      </c>
      <c r="S25" s="13" t="str">
        <f t="shared" si="20"/>
        <v>1996-97</v>
      </c>
      <c r="T25" s="81">
        <f t="shared" si="7"/>
        <v>6000.433132394015</v>
      </c>
      <c r="U25" s="81">
        <f t="shared" si="8"/>
        <v>4443.0302980073393</v>
      </c>
      <c r="V25" s="81">
        <f t="shared" si="9"/>
        <v>526.8215973792968</v>
      </c>
      <c r="W25" s="81">
        <f t="shared" si="10"/>
        <v>4969.8518953866351</v>
      </c>
      <c r="X25" s="81">
        <f t="shared" si="11"/>
        <v>1030.5812370073795</v>
      </c>
      <c r="Y25" s="81">
        <f t="shared" si="12"/>
        <v>3138.2279696144296</v>
      </c>
      <c r="AA25" s="87">
        <f t="shared" si="13"/>
        <v>1030.58123700738</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0.52300024021138602</v>
      </c>
      <c r="AQ25" s="86">
        <f t="shared" si="27"/>
        <v>0.5691784850663355</v>
      </c>
      <c r="AR25" s="86">
        <f t="shared" si="28"/>
        <v>0.10600348027842227</v>
      </c>
      <c r="AS25" s="86">
        <f t="shared" si="29"/>
        <v>8.7797261590199377E-2</v>
      </c>
      <c r="AV25" s="1" t="str">
        <f t="shared" si="30"/>
        <v>1996-97</v>
      </c>
      <c r="AW25" s="85">
        <f t="shared" si="30"/>
        <v>1.9068485502309032</v>
      </c>
      <c r="AX25" s="85">
        <f t="shared" si="31"/>
        <v>0.52300024021138602</v>
      </c>
      <c r="AZ25" s="1" t="str">
        <f t="shared" si="32"/>
        <v>1996-97</v>
      </c>
      <c r="BA25" s="85">
        <f t="shared" si="33"/>
        <v>3.2591327601335456</v>
      </c>
      <c r="BB25" s="85">
        <f t="shared" si="34"/>
        <v>0.5691784850663355</v>
      </c>
      <c r="BD25" s="1" t="str">
        <f t="shared" si="35"/>
        <v>1996-97</v>
      </c>
      <c r="BE25" s="85">
        <f t="shared" si="36"/>
        <v>0.20937105083589655</v>
      </c>
      <c r="BF25" s="85">
        <f t="shared" si="37"/>
        <v>0.10600348027842227</v>
      </c>
      <c r="BH25" s="1" t="str">
        <f t="shared" si="38"/>
        <v>1996-97</v>
      </c>
      <c r="BI25" s="85">
        <f t="shared" si="39"/>
        <v>0.21527304615539911</v>
      </c>
      <c r="BJ25" s="85">
        <f t="shared" si="40"/>
        <v>8.7797261590199377E-2</v>
      </c>
      <c r="BU25" s="1" t="str">
        <f t="shared" si="41"/>
        <v>1996-97</v>
      </c>
      <c r="BV25" s="161">
        <f t="shared" si="42"/>
        <v>2820.165517832831</v>
      </c>
      <c r="BW25" s="161">
        <f t="shared" si="43"/>
        <v>486.82351440453488</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6273.8352024561036</v>
      </c>
      <c r="O26" s="81">
        <f t="shared" si="19"/>
        <v>5302.0515589529905</v>
      </c>
      <c r="P26" s="85">
        <f t="shared" si="6"/>
        <v>1.1946359815116128</v>
      </c>
      <c r="Q26" s="85">
        <f t="shared" si="6"/>
        <v>1.3682008710110829</v>
      </c>
      <c r="S26" s="13" t="str">
        <f t="shared" si="20"/>
        <v>1997-98</v>
      </c>
      <c r="T26" s="81">
        <f t="shared" si="7"/>
        <v>6273.8352024561036</v>
      </c>
      <c r="U26" s="81">
        <f t="shared" si="8"/>
        <v>4834.8886583307658</v>
      </c>
      <c r="V26" s="81">
        <f t="shared" si="9"/>
        <v>467.16290062222424</v>
      </c>
      <c r="W26" s="81">
        <f t="shared" si="10"/>
        <v>5302.0515589529905</v>
      </c>
      <c r="X26" s="81">
        <f t="shared" si="11"/>
        <v>971.78364350311392</v>
      </c>
      <c r="Y26" s="81">
        <f t="shared" si="12"/>
        <v>2112.8343289109521</v>
      </c>
      <c r="AA26" s="87">
        <f t="shared" si="13"/>
        <v>971.78364350311313</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0.33676917877661372</v>
      </c>
      <c r="AQ26" s="86">
        <f t="shared" si="27"/>
        <v>0.36081105545833081</v>
      </c>
      <c r="AR26" s="86">
        <f t="shared" si="28"/>
        <v>8.8109837376699543E-2</v>
      </c>
      <c r="AS26" s="86">
        <f t="shared" si="29"/>
        <v>7.4462093049453643E-2</v>
      </c>
      <c r="AV26" s="1" t="str">
        <f t="shared" si="30"/>
        <v>1997-98</v>
      </c>
      <c r="AW26" s="85">
        <f t="shared" si="30"/>
        <v>1.7682144803284048</v>
      </c>
      <c r="AX26" s="85">
        <f t="shared" si="31"/>
        <v>0.33676917877661372</v>
      </c>
      <c r="AZ26" s="1" t="str">
        <f t="shared" si="32"/>
        <v>1997-98</v>
      </c>
      <c r="BA26" s="85">
        <f t="shared" si="33"/>
        <v>3.4608494172622351</v>
      </c>
      <c r="BB26" s="85">
        <f t="shared" si="34"/>
        <v>0.36081105545833081</v>
      </c>
      <c r="BD26" s="1" t="str">
        <f t="shared" si="35"/>
        <v>1997-98</v>
      </c>
      <c r="BE26" s="85">
        <f t="shared" si="36"/>
        <v>0.21644441152640662</v>
      </c>
      <c r="BF26" s="85">
        <f t="shared" si="37"/>
        <v>8.8109837376699543E-2</v>
      </c>
      <c r="BH26" s="1" t="str">
        <f t="shared" si="38"/>
        <v>1997-98</v>
      </c>
      <c r="BI26" s="85">
        <f t="shared" si="39"/>
        <v>0.20949395139317759</v>
      </c>
      <c r="BJ26" s="85">
        <f t="shared" si="40"/>
        <v>7.4462093049453643E-2</v>
      </c>
      <c r="BU26" s="1" t="str">
        <f t="shared" si="41"/>
        <v>1997-98</v>
      </c>
      <c r="BV26" s="161">
        <f t="shared" si="42"/>
        <v>3665.6356471371969</v>
      </c>
      <c r="BW26" s="161">
        <f t="shared" si="43"/>
        <v>418.04365464152136</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5801.5236631384041</v>
      </c>
      <c r="O27" s="81">
        <f t="shared" si="19"/>
        <v>5397.6004685647031</v>
      </c>
      <c r="P27" s="85">
        <f t="shared" si="6"/>
        <v>1.2618809459290796</v>
      </c>
      <c r="Q27" s="85">
        <f t="shared" si="6"/>
        <v>1.4205341037133867</v>
      </c>
      <c r="S27" s="13" t="str">
        <f t="shared" si="20"/>
        <v>1998-99</v>
      </c>
      <c r="T27" s="81">
        <f t="shared" si="7"/>
        <v>5801.5236631384041</v>
      </c>
      <c r="U27" s="81">
        <f t="shared" si="8"/>
        <v>4921.930028498834</v>
      </c>
      <c r="V27" s="81">
        <f t="shared" si="9"/>
        <v>475.67044006586946</v>
      </c>
      <c r="W27" s="81">
        <f t="shared" si="10"/>
        <v>5397.6004685647031</v>
      </c>
      <c r="X27" s="81">
        <f t="shared" si="11"/>
        <v>403.92319457370064</v>
      </c>
      <c r="Y27" s="81">
        <f t="shared" si="12"/>
        <v>1681.9210049029582</v>
      </c>
      <c r="AA27" s="87">
        <f t="shared" si="13"/>
        <v>403.92319457370104</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0.28991022058386351</v>
      </c>
      <c r="AQ27" s="86">
        <f t="shared" si="27"/>
        <v>0.31490570911909066</v>
      </c>
      <c r="AR27" s="86">
        <f t="shared" si="28"/>
        <v>8.8126278118609402E-2</v>
      </c>
      <c r="AS27" s="86">
        <f t="shared" si="29"/>
        <v>8.1990605862417507E-2</v>
      </c>
      <c r="AV27" s="1" t="str">
        <f t="shared" si="30"/>
        <v>1998-99</v>
      </c>
      <c r="AW27" s="85">
        <f t="shared" si="30"/>
        <v>1.9864980643202348</v>
      </c>
      <c r="AX27" s="85">
        <f t="shared" si="31"/>
        <v>0.28991022058386351</v>
      </c>
      <c r="AZ27" s="1" t="str">
        <f t="shared" si="32"/>
        <v>1998-99</v>
      </c>
      <c r="BA27" s="85">
        <f t="shared" si="33"/>
        <v>3.7063991105592762</v>
      </c>
      <c r="BB27" s="85">
        <f t="shared" si="34"/>
        <v>0.31490570911909066</v>
      </c>
      <c r="BD27" s="1" t="str">
        <f t="shared" si="35"/>
        <v>1998-99</v>
      </c>
      <c r="BE27" s="85">
        <f t="shared" si="36"/>
        <v>0.24346128860105243</v>
      </c>
      <c r="BF27" s="85">
        <f t="shared" si="37"/>
        <v>8.8126278118609402E-2</v>
      </c>
      <c r="BH27" s="1" t="str">
        <f t="shared" si="38"/>
        <v>1998-99</v>
      </c>
      <c r="BI27" s="85">
        <f t="shared" si="39"/>
        <v>0.25498924622352676</v>
      </c>
      <c r="BJ27" s="85">
        <f t="shared" si="40"/>
        <v>8.1990605862417507E-2</v>
      </c>
      <c r="BU27" s="1" t="str">
        <f t="shared" si="41"/>
        <v>1998-99</v>
      </c>
      <c r="BV27" s="161">
        <f t="shared" si="42"/>
        <v>3397.1265719848179</v>
      </c>
      <c r="BW27" s="161">
        <f t="shared" si="43"/>
        <v>460.49313813483377</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6808.3633511385542</v>
      </c>
      <c r="O28" s="81">
        <f t="shared" si="19"/>
        <v>5834.3369372762209</v>
      </c>
      <c r="P28" s="85">
        <f t="shared" si="6"/>
        <v>1.0738001041322629</v>
      </c>
      <c r="Q28" s="85">
        <f t="shared" si="6"/>
        <v>1.3395037142757125</v>
      </c>
      <c r="S28" s="13" t="str">
        <f t="shared" si="20"/>
        <v>1999-00</v>
      </c>
      <c r="T28" s="81">
        <f t="shared" si="7"/>
        <v>6808.3633511385542</v>
      </c>
      <c r="U28" s="81">
        <f t="shared" si="8"/>
        <v>5510.5645966460434</v>
      </c>
      <c r="V28" s="81">
        <f t="shared" si="9"/>
        <v>323.7723406301775</v>
      </c>
      <c r="W28" s="81">
        <f t="shared" si="10"/>
        <v>5834.3369372762209</v>
      </c>
      <c r="X28" s="81">
        <f t="shared" si="11"/>
        <v>974.02641386233313</v>
      </c>
      <c r="Y28" s="81">
        <f t="shared" si="12"/>
        <v>702.40986868931805</v>
      </c>
      <c r="AA28" s="87">
        <f t="shared" si="13"/>
        <v>974.02641386233336</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0.10316868129134955</v>
      </c>
      <c r="AQ28" s="86">
        <f t="shared" si="27"/>
        <v>0.11233277365541895</v>
      </c>
      <c r="AR28" s="86">
        <f t="shared" si="28"/>
        <v>5.5494282231380969E-2</v>
      </c>
      <c r="AS28" s="86">
        <f t="shared" si="29"/>
        <v>4.7555091279908472E-2</v>
      </c>
      <c r="AV28" s="1" t="str">
        <f t="shared" si="30"/>
        <v>1999-00</v>
      </c>
      <c r="AW28" s="85">
        <f t="shared" si="30"/>
        <v>2.0741645514202993</v>
      </c>
      <c r="AX28" s="85">
        <f t="shared" si="31"/>
        <v>0.10316868129134955</v>
      </c>
      <c r="AZ28" s="1" t="str">
        <f t="shared" si="32"/>
        <v>1999-00</v>
      </c>
      <c r="BA28" s="85">
        <f t="shared" si="33"/>
        <v>3.5492304086873947</v>
      </c>
      <c r="BB28" s="85">
        <f t="shared" si="34"/>
        <v>0.11233277365541895</v>
      </c>
      <c r="BD28" s="1" t="str">
        <f t="shared" si="35"/>
        <v>1999-00</v>
      </c>
      <c r="BE28" s="85">
        <f t="shared" si="36"/>
        <v>0.21188365337277001</v>
      </c>
      <c r="BF28" s="85">
        <f t="shared" si="37"/>
        <v>5.5494282231380969E-2</v>
      </c>
      <c r="BH28" s="1" t="str">
        <f t="shared" si="38"/>
        <v>1999-00</v>
      </c>
      <c r="BI28" s="85">
        <f t="shared" si="39"/>
        <v>0.22649922173809003</v>
      </c>
      <c r="BJ28" s="85">
        <f t="shared" si="40"/>
        <v>4.7555091279908472E-2</v>
      </c>
      <c r="BU28" s="1" t="str">
        <f t="shared" si="41"/>
        <v>1999-00</v>
      </c>
      <c r="BV28" s="161">
        <f t="shared" si="42"/>
        <v>3038.389061911128</v>
      </c>
      <c r="BW28" s="161">
        <f t="shared" si="43"/>
        <v>555.42535421913283</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8497.109711144205</v>
      </c>
      <c r="O29" s="81">
        <f t="shared" si="19"/>
        <v>6314.4972468525712</v>
      </c>
      <c r="P29" s="85">
        <f t="shared" si="6"/>
        <v>0.89875695649052556</v>
      </c>
      <c r="Q29" s="85">
        <f t="shared" si="6"/>
        <v>1.3142964847245571</v>
      </c>
      <c r="S29" s="13" t="str">
        <f t="shared" si="20"/>
        <v>2000-01</v>
      </c>
      <c r="T29" s="81">
        <f t="shared" si="7"/>
        <v>8497.109711144205</v>
      </c>
      <c r="U29" s="81">
        <f t="shared" si="8"/>
        <v>5988.287056978269</v>
      </c>
      <c r="V29" s="81">
        <f t="shared" si="9"/>
        <v>326.21018987430256</v>
      </c>
      <c r="W29" s="81">
        <f t="shared" si="10"/>
        <v>6314.4972468525712</v>
      </c>
      <c r="X29" s="81">
        <f t="shared" si="11"/>
        <v>2182.6124642916348</v>
      </c>
      <c r="Y29" s="81">
        <f t="shared" si="12"/>
        <v>-1431.3304249586745</v>
      </c>
      <c r="AA29" s="87">
        <f t="shared" si="13"/>
        <v>2182.6124642916338</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-0.16844909311709172</v>
      </c>
      <c r="AQ29" s="86">
        <f t="shared" si="27"/>
        <v>-0.18132748587332378</v>
      </c>
      <c r="AR29" s="86">
        <f t="shared" si="28"/>
        <v>5.1660516605166053E-2</v>
      </c>
      <c r="AS29" s="86">
        <f t="shared" si="29"/>
        <v>3.8390723547616253E-2</v>
      </c>
      <c r="AV29" s="1" t="str">
        <f t="shared" si="30"/>
        <v>2000-01</v>
      </c>
      <c r="AW29" s="85">
        <f t="shared" si="30"/>
        <v>2.0925108941242412</v>
      </c>
      <c r="AX29" s="85">
        <f t="shared" si="31"/>
        <v>-0.16844909311709172</v>
      </c>
      <c r="AZ29" s="1" t="str">
        <f t="shared" si="32"/>
        <v>2000-01</v>
      </c>
      <c r="BA29" s="85">
        <f t="shared" si="33"/>
        <v>3.7089715353335531</v>
      </c>
      <c r="BB29" s="85">
        <f t="shared" si="34"/>
        <v>-0.18132748587332378</v>
      </c>
      <c r="BD29" s="1" t="str">
        <f t="shared" si="35"/>
        <v>2000-01</v>
      </c>
      <c r="BE29" s="85">
        <f t="shared" si="36"/>
        <v>0.21714106134350178</v>
      </c>
      <c r="BF29" s="85">
        <f t="shared" si="37"/>
        <v>5.1660516605166053E-2</v>
      </c>
      <c r="BH29" s="1" t="str">
        <f t="shared" si="38"/>
        <v>2000-01</v>
      </c>
      <c r="BI29" s="85">
        <f t="shared" si="39"/>
        <v>0.23597206342277632</v>
      </c>
      <c r="BJ29" s="85">
        <f t="shared" si="40"/>
        <v>3.8390723547616253E-2</v>
      </c>
      <c r="BU29" s="1" t="str">
        <f t="shared" si="41"/>
        <v>2000-01</v>
      </c>
      <c r="BV29" s="161">
        <f t="shared" si="42"/>
        <v>3328.3203842671687</v>
      </c>
      <c r="BW29" s="161">
        <f t="shared" si="43"/>
        <v>603.48885126745972</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7169.84883345258</v>
      </c>
      <c r="O30" s="81">
        <f t="shared" si="19"/>
        <v>6825.8425864037736</v>
      </c>
      <c r="P30" s="85">
        <f t="shared" si="6"/>
        <v>1.0810846469218696</v>
      </c>
      <c r="Q30" s="85">
        <f t="shared" si="6"/>
        <v>1.2668513672531228</v>
      </c>
      <c r="S30" s="13" t="str">
        <f t="shared" si="20"/>
        <v>2001-02</v>
      </c>
      <c r="T30" s="81">
        <f t="shared" si="7"/>
        <v>7169.84883345258</v>
      </c>
      <c r="U30" s="81">
        <f t="shared" si="8"/>
        <v>6572.7429331568392</v>
      </c>
      <c r="V30" s="81">
        <f t="shared" si="9"/>
        <v>253.09965324693502</v>
      </c>
      <c r="W30" s="81">
        <f t="shared" si="10"/>
        <v>6825.8425864037736</v>
      </c>
      <c r="X30" s="81">
        <f t="shared" si="11"/>
        <v>344.00624704880573</v>
      </c>
      <c r="Y30" s="81">
        <f t="shared" si="12"/>
        <v>-1649.0717717368129</v>
      </c>
      <c r="AA30" s="87">
        <f t="shared" si="13"/>
        <v>344.00624704880647</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-0.23000091215908056</v>
      </c>
      <c r="AQ30" s="86">
        <f t="shared" si="27"/>
        <v>-0.25648458956362524</v>
      </c>
      <c r="AR30" s="86">
        <f t="shared" si="28"/>
        <v>3.7079620580626617E-2</v>
      </c>
      <c r="AS30" s="86">
        <f t="shared" si="29"/>
        <v>3.5300556417039129E-2</v>
      </c>
      <c r="AV30" s="1" t="str">
        <f t="shared" si="30"/>
        <v>2001-02</v>
      </c>
      <c r="AW30" s="85">
        <f t="shared" si="30"/>
        <v>2.2074108671960144</v>
      </c>
      <c r="AX30" s="85">
        <f t="shared" si="31"/>
        <v>-0.23000091215908056</v>
      </c>
      <c r="AZ30" s="1" t="str">
        <f t="shared" si="32"/>
        <v>2001-02</v>
      </c>
      <c r="BA30" s="85">
        <f t="shared" si="33"/>
        <v>3.7378267937958611</v>
      </c>
      <c r="BB30" s="85">
        <f t="shared" si="34"/>
        <v>-0.25648458956362524</v>
      </c>
      <c r="BD30" s="1" t="str">
        <f t="shared" si="35"/>
        <v>2001-02</v>
      </c>
      <c r="BE30" s="85">
        <f t="shared" si="36"/>
        <v>0.20865524533909222</v>
      </c>
      <c r="BF30" s="85">
        <f t="shared" si="37"/>
        <v>3.7079620580626617E-2</v>
      </c>
      <c r="BH30" s="1" t="str">
        <f t="shared" si="38"/>
        <v>2001-02</v>
      </c>
      <c r="BI30" s="85">
        <f t="shared" si="39"/>
        <v>0.23277779013416566</v>
      </c>
      <c r="BJ30" s="85">
        <f t="shared" si="40"/>
        <v>3.5300556417039129E-2</v>
      </c>
      <c r="BU30" s="1" t="str">
        <f t="shared" si="41"/>
        <v>2001-02</v>
      </c>
      <c r="BV30" s="161">
        <f t="shared" si="42"/>
        <v>3173.6571106760712</v>
      </c>
      <c r="BW30" s="161">
        <f t="shared" si="43"/>
        <v>740.33283585408378</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7244.2781327139483</v>
      </c>
      <c r="O31" s="81">
        <f t="shared" si="19"/>
        <v>6612.2978190445683</v>
      </c>
      <c r="P31" s="85">
        <f t="shared" si="6"/>
        <v>1.0894620443010656</v>
      </c>
      <c r="Q31" s="85">
        <f t="shared" si="6"/>
        <v>1.3811783764115775</v>
      </c>
      <c r="S31" s="13" t="str">
        <f t="shared" si="20"/>
        <v>2002-03</v>
      </c>
      <c r="T31" s="81">
        <f t="shared" si="7"/>
        <v>7244.2781327139483</v>
      </c>
      <c r="U31" s="81">
        <f t="shared" si="8"/>
        <v>6460.136650958264</v>
      </c>
      <c r="V31" s="81">
        <f t="shared" si="9"/>
        <v>152.1611680863048</v>
      </c>
      <c r="W31" s="81">
        <f t="shared" si="10"/>
        <v>6612.2978190445683</v>
      </c>
      <c r="X31" s="81">
        <f t="shared" si="11"/>
        <v>631.98031366937937</v>
      </c>
      <c r="Y31" s="81">
        <f t="shared" si="12"/>
        <v>-2163.8213167567164</v>
      </c>
      <c r="AA31" s="87">
        <f t="shared" si="13"/>
        <v>631.98031366937994</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-0.29869384873356281</v>
      </c>
      <c r="AQ31" s="86">
        <f t="shared" si="27"/>
        <v>-0.32878375752865746</v>
      </c>
      <c r="AR31" s="86">
        <f t="shared" si="28"/>
        <v>2.3011844331641287E-2</v>
      </c>
      <c r="AS31" s="86">
        <f t="shared" si="29"/>
        <v>2.1004324419733475E-2</v>
      </c>
      <c r="AV31" s="1" t="str">
        <f t="shared" si="30"/>
        <v>2002-03</v>
      </c>
      <c r="AW31" s="85">
        <f t="shared" si="30"/>
        <v>2.5891918194124321</v>
      </c>
      <c r="AX31" s="85">
        <f t="shared" si="31"/>
        <v>-0.29869384873356281</v>
      </c>
      <c r="AZ31" s="1" t="str">
        <f t="shared" si="32"/>
        <v>2002-03</v>
      </c>
      <c r="BA31" s="85">
        <f t="shared" si="33"/>
        <v>4.2283975672156462</v>
      </c>
      <c r="BB31" s="85">
        <f t="shared" si="34"/>
        <v>-0.32878375752865746</v>
      </c>
      <c r="BD31" s="1" t="str">
        <f t="shared" si="35"/>
        <v>2002-03</v>
      </c>
      <c r="BE31" s="85">
        <f t="shared" si="36"/>
        <v>0.2063513910859629</v>
      </c>
      <c r="BF31" s="85">
        <f t="shared" si="37"/>
        <v>2.3011844331641287E-2</v>
      </c>
      <c r="BH31" s="1" t="str">
        <f t="shared" si="38"/>
        <v>2002-03</v>
      </c>
      <c r="BI31" s="85">
        <f t="shared" si="39"/>
        <v>0.23878242417590459</v>
      </c>
      <c r="BJ31" s="85">
        <f t="shared" si="40"/>
        <v>2.1004324419733475E-2</v>
      </c>
      <c r="BU31" s="1" t="str">
        <f t="shared" si="41"/>
        <v>2002-03</v>
      </c>
      <c r="BV31" s="161">
        <f t="shared" si="42"/>
        <v>3059.6015654025255</v>
      </c>
      <c r="BW31" s="161">
        <f t="shared" si="43"/>
        <v>662.98794666175661</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8133.2716695592508</v>
      </c>
      <c r="O32" s="81">
        <f t="shared" si="19"/>
        <v>6875.2804088911453</v>
      </c>
      <c r="P32" s="85">
        <f t="shared" si="6"/>
        <v>1.0006327218823063</v>
      </c>
      <c r="Q32" s="85">
        <f t="shared" si="6"/>
        <v>1.4400303434105457</v>
      </c>
      <c r="S32" s="13" t="str">
        <f t="shared" si="20"/>
        <v>2003-04</v>
      </c>
      <c r="T32" s="81">
        <f t="shared" si="7"/>
        <v>8133.2716695592508</v>
      </c>
      <c r="U32" s="81">
        <f t="shared" si="8"/>
        <v>6790.1366447450282</v>
      </c>
      <c r="V32" s="81">
        <f t="shared" si="9"/>
        <v>85.143764146118016</v>
      </c>
      <c r="W32" s="81">
        <f t="shared" si="10"/>
        <v>6875.2804088911453</v>
      </c>
      <c r="X32" s="81">
        <f t="shared" si="11"/>
        <v>1257.991260668105</v>
      </c>
      <c r="Y32" s="81">
        <f t="shared" si="12"/>
        <v>-3314.008945436357</v>
      </c>
      <c r="AA32" s="87">
        <f t="shared" si="13"/>
        <v>1257.9912606681055</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-0.40746320546992698</v>
      </c>
      <c r="AQ32" s="86">
        <f t="shared" si="27"/>
        <v>-0.45938765733199771</v>
      </c>
      <c r="AR32" s="86">
        <f t="shared" si="28"/>
        <v>1.238404240734817E-2</v>
      </c>
      <c r="AS32" s="86">
        <f t="shared" si="29"/>
        <v>1.0468574960404837E-2</v>
      </c>
      <c r="AV32" s="1" t="str">
        <f t="shared" si="30"/>
        <v>2003-04</v>
      </c>
      <c r="AW32" s="85">
        <f t="shared" si="30"/>
        <v>2.7223966314967192</v>
      </c>
      <c r="AX32" s="85">
        <f t="shared" si="31"/>
        <v>-0.40746320546992698</v>
      </c>
      <c r="AZ32" s="1" t="str">
        <f t="shared" si="32"/>
        <v>2003-04</v>
      </c>
      <c r="BA32" s="85">
        <f t="shared" si="33"/>
        <v>4.2915883632461735</v>
      </c>
      <c r="BB32" s="85">
        <f t="shared" si="34"/>
        <v>-0.45938765733199771</v>
      </c>
      <c r="BD32" s="1" t="str">
        <f t="shared" si="35"/>
        <v>2003-04</v>
      </c>
      <c r="BE32" s="85">
        <f t="shared" si="36"/>
        <v>0.19122223341359301</v>
      </c>
      <c r="BF32" s="85">
        <f t="shared" si="37"/>
        <v>1.238404240734817E-2</v>
      </c>
      <c r="BH32" s="1" t="str">
        <f t="shared" si="38"/>
        <v>2003-04</v>
      </c>
      <c r="BI32" s="85">
        <f t="shared" si="39"/>
        <v>0.23262718512595151</v>
      </c>
      <c r="BJ32" s="85">
        <f t="shared" si="40"/>
        <v>1.0468574960404837E-2</v>
      </c>
      <c r="BU32" s="1" t="str">
        <f t="shared" si="41"/>
        <v>2003-04</v>
      </c>
      <c r="BV32" s="161">
        <f t="shared" si="42"/>
        <v>2975.7602060006366</v>
      </c>
      <c r="BW32" s="161">
        <f t="shared" si="43"/>
        <v>919.30130587284611</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9130.1626396103984</v>
      </c>
      <c r="O33" s="81">
        <f t="shared" si="19"/>
        <v>7512.6907315277631</v>
      </c>
      <c r="P33" s="85">
        <f t="shared" si="6"/>
        <v>0.94908229842979286</v>
      </c>
      <c r="Q33" s="85">
        <f t="shared" si="6"/>
        <v>1.2791803750766684</v>
      </c>
      <c r="S33" s="13" t="str">
        <f t="shared" si="20"/>
        <v>2004-05</v>
      </c>
      <c r="T33" s="81">
        <f t="shared" si="7"/>
        <v>9130.1626396103984</v>
      </c>
      <c r="U33" s="81">
        <f t="shared" si="8"/>
        <v>7419.4344283126138</v>
      </c>
      <c r="V33" s="81">
        <f t="shared" si="9"/>
        <v>93.256303215150012</v>
      </c>
      <c r="W33" s="81">
        <f t="shared" si="10"/>
        <v>7512.6907315277631</v>
      </c>
      <c r="X33" s="81">
        <f t="shared" si="11"/>
        <v>1617.4719080826351</v>
      </c>
      <c r="Y33" s="81">
        <f t="shared" si="12"/>
        <v>-5545.0444928293009</v>
      </c>
      <c r="AA33" s="87">
        <f t="shared" si="13"/>
        <v>1617.4719080826353</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-0.60733249906990905</v>
      </c>
      <c r="AQ33" s="86">
        <f t="shared" si="27"/>
        <v>-0.68153180507059363</v>
      </c>
      <c r="AR33" s="86">
        <f t="shared" si="28"/>
        <v>1.2413169468535493E-2</v>
      </c>
      <c r="AS33" s="86">
        <f t="shared" si="29"/>
        <v>1.0214090032806846E-2</v>
      </c>
      <c r="AV33" s="1" t="str">
        <f t="shared" si="30"/>
        <v>2004-05</v>
      </c>
      <c r="AW33" s="85">
        <f t="shared" si="30"/>
        <v>2.651460901260664</v>
      </c>
      <c r="AX33" s="85">
        <f t="shared" si="31"/>
        <v>-0.60733249906990905</v>
      </c>
      <c r="AZ33" s="1" t="str">
        <f t="shared" si="32"/>
        <v>2004-05</v>
      </c>
      <c r="BA33" s="85">
        <f t="shared" si="33"/>
        <v>4.0026566211146495</v>
      </c>
      <c r="BB33" s="85">
        <f t="shared" si="34"/>
        <v>-0.68153180507059363</v>
      </c>
      <c r="BD33" s="1" t="str">
        <f t="shared" si="35"/>
        <v>2004-05</v>
      </c>
      <c r="BE33" s="85">
        <f t="shared" si="36"/>
        <v>0.1891064819786826</v>
      </c>
      <c r="BF33" s="85">
        <f t="shared" si="37"/>
        <v>1.2413169468535493E-2</v>
      </c>
      <c r="BH33" s="1" t="str">
        <f t="shared" si="38"/>
        <v>2004-05</v>
      </c>
      <c r="BI33" s="85">
        <f t="shared" si="39"/>
        <v>0.20972554278185615</v>
      </c>
      <c r="BJ33" s="85">
        <f t="shared" si="40"/>
        <v>1.0214090032806846E-2</v>
      </c>
      <c r="BU33" s="1" t="str">
        <f t="shared" si="41"/>
        <v>2004-05</v>
      </c>
      <c r="BV33" s="161">
        <f t="shared" si="42"/>
        <v>2925.1781013602576</v>
      </c>
      <c r="BW33" s="161">
        <f t="shared" si="43"/>
        <v>994.01337764757568</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10804.00693874528</v>
      </c>
      <c r="O34" s="81">
        <f t="shared" si="19"/>
        <v>8186.0214749469988</v>
      </c>
      <c r="P34" s="85">
        <f t="shared" si="6"/>
        <v>0.99980656938635404</v>
      </c>
      <c r="Q34" s="85">
        <f t="shared" si="6"/>
        <v>1.2722231955355887</v>
      </c>
      <c r="S34" s="13" t="str">
        <f t="shared" si="20"/>
        <v>2005-06</v>
      </c>
      <c r="T34" s="81">
        <f t="shared" si="7"/>
        <v>10804.00693874528</v>
      </c>
      <c r="U34" s="81">
        <f t="shared" si="8"/>
        <v>8111.3595159978295</v>
      </c>
      <c r="V34" s="81">
        <f t="shared" si="9"/>
        <v>74.661958949169048</v>
      </c>
      <c r="W34" s="81">
        <f t="shared" si="10"/>
        <v>8186.0214749469988</v>
      </c>
      <c r="X34" s="81">
        <f t="shared" si="11"/>
        <v>2617.9854637982826</v>
      </c>
      <c r="Y34" s="81">
        <f t="shared" si="12"/>
        <v>-7834.0866765132141</v>
      </c>
      <c r="AA34" s="87">
        <f t="shared" si="13"/>
        <v>2617.9854637982817</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-0.72510937108145013</v>
      </c>
      <c r="AQ34" s="86">
        <f t="shared" si="27"/>
        <v>-0.80080012309586091</v>
      </c>
      <c r="AR34" s="86">
        <f t="shared" si="28"/>
        <v>9.1206649258945977E-3</v>
      </c>
      <c r="AS34" s="86">
        <f t="shared" si="29"/>
        <v>6.9105804330258872E-3</v>
      </c>
      <c r="AV34" s="1" t="str">
        <f t="shared" si="30"/>
        <v>2005-06</v>
      </c>
      <c r="AW34" s="85">
        <f t="shared" si="30"/>
        <v>2.1031219377678836</v>
      </c>
      <c r="AX34" s="85">
        <f t="shared" si="31"/>
        <v>-0.72510937108145013</v>
      </c>
      <c r="AZ34" s="1" t="str">
        <f t="shared" si="32"/>
        <v>2005-06</v>
      </c>
      <c r="BA34" s="85">
        <f t="shared" si="33"/>
        <v>3.178834340973113</v>
      </c>
      <c r="BB34" s="85">
        <f t="shared" si="34"/>
        <v>-0.80080012309586091</v>
      </c>
      <c r="BD34" s="1" t="str">
        <f t="shared" si="35"/>
        <v>2005-06</v>
      </c>
      <c r="BE34" s="85">
        <f t="shared" si="36"/>
        <v>0.17679329747030884</v>
      </c>
      <c r="BF34" s="85">
        <f t="shared" si="37"/>
        <v>9.1206649258945977E-3</v>
      </c>
      <c r="BH34" s="1" t="str">
        <f t="shared" si="38"/>
        <v>2005-06</v>
      </c>
      <c r="BI34" s="85">
        <f t="shared" si="39"/>
        <v>0.17045162456251256</v>
      </c>
      <c r="BJ34" s="85">
        <f t="shared" si="40"/>
        <v>6.9105804330258872E-3</v>
      </c>
      <c r="BU34" s="1" t="str">
        <f t="shared" si="41"/>
        <v>2005-06</v>
      </c>
      <c r="BV34" s="161">
        <f t="shared" si="42"/>
        <v>3655.3512924958436</v>
      </c>
      <c r="BW34" s="161">
        <f t="shared" si="43"/>
        <v>1021.182922401538</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11269.491877647521</v>
      </c>
      <c r="O35" s="81">
        <f t="shared" si="19"/>
        <v>8670.5261444203043</v>
      </c>
      <c r="P35" s="85">
        <f t="shared" si="6"/>
        <v>0.95953157094121522</v>
      </c>
      <c r="Q35" s="85">
        <f t="shared" si="6"/>
        <v>1.2123429638341925</v>
      </c>
      <c r="S35" s="13" t="str">
        <f t="shared" si="20"/>
        <v>2006-07</v>
      </c>
      <c r="T35" s="81">
        <f t="shared" si="7"/>
        <v>11269.491877647521</v>
      </c>
      <c r="U35" s="81">
        <f t="shared" si="8"/>
        <v>8607.685654919198</v>
      </c>
      <c r="V35" s="81">
        <f t="shared" si="9"/>
        <v>62.840489501107889</v>
      </c>
      <c r="W35" s="81">
        <f t="shared" si="10"/>
        <v>8670.5261444203043</v>
      </c>
      <c r="X35" s="81">
        <f t="shared" si="11"/>
        <v>2598.9657332272159</v>
      </c>
      <c r="Y35" s="81">
        <f t="shared" si="12"/>
        <v>-9976.4392006572834</v>
      </c>
      <c r="AA35" s="87">
        <f t="shared" si="13"/>
        <v>2598.9657332272163</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-0.88526078273724618</v>
      </c>
      <c r="AQ35" s="86">
        <f t="shared" si="27"/>
        <v>-0.9620349492671928</v>
      </c>
      <c r="AR35" s="86">
        <f t="shared" si="28"/>
        <v>7.2475981796730152E-3</v>
      </c>
      <c r="AS35" s="86">
        <f t="shared" si="29"/>
        <v>5.5761599709520972E-3</v>
      </c>
      <c r="AV35" s="1" t="str">
        <f t="shared" si="30"/>
        <v>2006-07</v>
      </c>
      <c r="AW35" s="85">
        <f t="shared" si="30"/>
        <v>2.0934666699026985</v>
      </c>
      <c r="AX35" s="85">
        <f t="shared" si="31"/>
        <v>-0.88526078273724618</v>
      </c>
      <c r="AZ35" s="1" t="str">
        <f t="shared" si="32"/>
        <v>2006-07</v>
      </c>
      <c r="BA35" s="85">
        <f t="shared" si="33"/>
        <v>3.0589232401509885</v>
      </c>
      <c r="BB35" s="85">
        <f t="shared" si="34"/>
        <v>-0.9620349492671928</v>
      </c>
      <c r="BD35" s="1" t="str">
        <f t="shared" si="35"/>
        <v>2006-07</v>
      </c>
      <c r="BE35" s="85">
        <f t="shared" si="36"/>
        <v>0.14475168159377508</v>
      </c>
      <c r="BF35" s="85">
        <f t="shared" si="37"/>
        <v>7.2475981796730152E-3</v>
      </c>
      <c r="BH35" s="1" t="str">
        <f t="shared" si="38"/>
        <v>2006-07</v>
      </c>
      <c r="BI35" s="85">
        <f t="shared" si="39"/>
        <v>0.14071194381766461</v>
      </c>
      <c r="BJ35" s="85">
        <f t="shared" si="40"/>
        <v>5.5761599709520972E-3</v>
      </c>
      <c r="BU35" s="1" t="str">
        <f t="shared" si="41"/>
        <v>2006-07</v>
      </c>
      <c r="BV35" s="161">
        <f t="shared" si="42"/>
        <v>3412.9330335459003</v>
      </c>
      <c r="BW35" s="161">
        <f t="shared" si="43"/>
        <v>899.34970323213474</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10906.278288381633</v>
      </c>
      <c r="O36" s="81">
        <f t="shared" si="19"/>
        <v>10209.927004058873</v>
      </c>
      <c r="P36" s="85">
        <f t="shared" si="6"/>
        <v>1.2862497968073674</v>
      </c>
      <c r="Q36" s="85">
        <f t="shared" si="6"/>
        <v>1.1006256893382298</v>
      </c>
      <c r="S36" s="13" t="str">
        <f t="shared" si="20"/>
        <v>2007-08</v>
      </c>
      <c r="T36" s="81">
        <f t="shared" si="7"/>
        <v>10906.278288381633</v>
      </c>
      <c r="U36" s="81">
        <f t="shared" si="8"/>
        <v>10149.028281196153</v>
      </c>
      <c r="V36" s="81">
        <f t="shared" si="9"/>
        <v>60.89872286271806</v>
      </c>
      <c r="W36" s="81">
        <f t="shared" si="10"/>
        <v>10209.927004058873</v>
      </c>
      <c r="X36" s="81">
        <f t="shared" si="11"/>
        <v>696.35128432276201</v>
      </c>
      <c r="Y36" s="81">
        <f t="shared" si="12"/>
        <v>-9973.1618759197063</v>
      </c>
      <c r="AA36" s="87">
        <f t="shared" si="13"/>
        <v>696.35128432275997</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-0.91444227005870837</v>
      </c>
      <c r="AQ36" s="86">
        <f t="shared" si="27"/>
        <v>-0.99345182413470534</v>
      </c>
      <c r="AR36" s="86">
        <f t="shared" si="28"/>
        <v>5.9646580076927365E-3</v>
      </c>
      <c r="AS36" s="86">
        <f t="shared" si="29"/>
        <v>5.5838225701239398E-3</v>
      </c>
      <c r="AV36" s="1" t="str">
        <f t="shared" si="30"/>
        <v>2007-08</v>
      </c>
      <c r="AW36" s="85">
        <f t="shared" si="30"/>
        <v>1.4267168004033106</v>
      </c>
      <c r="AX36" s="85">
        <f t="shared" si="31"/>
        <v>-0.91444227005870837</v>
      </c>
      <c r="AZ36" s="1" t="str">
        <f t="shared" si="32"/>
        <v>2007-08</v>
      </c>
      <c r="BA36" s="85">
        <f t="shared" si="33"/>
        <v>1.9032915898696285</v>
      </c>
      <c r="BB36" s="85">
        <f t="shared" si="34"/>
        <v>-0.99345182413470534</v>
      </c>
      <c r="BD36" s="1" t="str">
        <f t="shared" si="35"/>
        <v>2007-08</v>
      </c>
      <c r="BE36" s="85">
        <f t="shared" si="36"/>
        <v>0.13134179266980267</v>
      </c>
      <c r="BF36" s="85">
        <f t="shared" si="37"/>
        <v>5.9646580076927365E-3</v>
      </c>
      <c r="BH36" s="1" t="str">
        <f t="shared" si="38"/>
        <v>2007-08</v>
      </c>
      <c r="BI36" s="85">
        <f t="shared" si="39"/>
        <v>0.10521152795866068</v>
      </c>
      <c r="BJ36" s="85">
        <f t="shared" si="40"/>
        <v>5.5838225701239398E-3</v>
      </c>
      <c r="BU36" s="1" t="str">
        <f t="shared" si="41"/>
        <v>2007-08</v>
      </c>
      <c r="BV36" s="161">
        <f t="shared" si="42"/>
        <v>3512.5913731560845</v>
      </c>
      <c r="BW36" s="161">
        <f t="shared" si="43"/>
        <v>867.37994058675065</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10936.507075704547</v>
      </c>
      <c r="O37" s="81">
        <f t="shared" si="19"/>
        <v>11195.423492423706</v>
      </c>
      <c r="P37" s="85">
        <f t="shared" si="6"/>
        <v>1.5429387460168922</v>
      </c>
      <c r="Q37" s="85">
        <f t="shared" si="6"/>
        <v>1.0968441139764622</v>
      </c>
      <c r="S37" s="13" t="str">
        <f t="shared" si="20"/>
        <v>2008-09</v>
      </c>
      <c r="T37" s="81">
        <f t="shared" si="7"/>
        <v>10936.507075704547</v>
      </c>
      <c r="U37" s="81">
        <f t="shared" si="8"/>
        <v>11137.577504585268</v>
      </c>
      <c r="V37" s="81">
        <f t="shared" si="9"/>
        <v>57.845987838437267</v>
      </c>
      <c r="W37" s="81">
        <f t="shared" si="10"/>
        <v>11195.423492423706</v>
      </c>
      <c r="X37" s="81">
        <f t="shared" si="11"/>
        <v>-258.91641671915909</v>
      </c>
      <c r="Y37" s="81">
        <f t="shared" si="12"/>
        <v>-8816.2291368572114</v>
      </c>
      <c r="AA37" s="87">
        <f t="shared" si="13"/>
        <v>-258.91641671915932</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-0.80612841703750793</v>
      </c>
      <c r="AQ37" s="86">
        <f t="shared" si="27"/>
        <v>-0.91233775577747722</v>
      </c>
      <c r="AR37" s="86">
        <f t="shared" si="28"/>
        <v>5.1669316375198724E-3</v>
      </c>
      <c r="AS37" s="86">
        <f t="shared" si="29"/>
        <v>5.2892561983471078E-3</v>
      </c>
      <c r="AV37" s="1" t="str">
        <f t="shared" si="30"/>
        <v>2008-09</v>
      </c>
      <c r="AW37" s="85">
        <f t="shared" si="30"/>
        <v>0.92313357300849708</v>
      </c>
      <c r="AX37" s="85">
        <f t="shared" si="31"/>
        <v>-0.80612841703750793</v>
      </c>
      <c r="AZ37" s="1" t="str">
        <f t="shared" si="32"/>
        <v>2008-09</v>
      </c>
      <c r="BA37" s="85">
        <f t="shared" si="33"/>
        <v>1.3118209453035676</v>
      </c>
      <c r="BB37" s="85">
        <f t="shared" si="34"/>
        <v>-0.91233775577747722</v>
      </c>
      <c r="BD37" s="1" t="str">
        <f t="shared" si="35"/>
        <v>2008-09</v>
      </c>
      <c r="BE37" s="85">
        <f t="shared" si="36"/>
        <v>0.11855635884137718</v>
      </c>
      <c r="BF37" s="85">
        <f t="shared" si="37"/>
        <v>5.1669316375198724E-3</v>
      </c>
      <c r="BH37" s="1" t="str">
        <f t="shared" si="38"/>
        <v>2008-09</v>
      </c>
      <c r="BI37" s="85">
        <f t="shared" si="39"/>
        <v>8.6274602028438258E-2</v>
      </c>
      <c r="BJ37" s="85">
        <f t="shared" si="40"/>
        <v>5.2892561983471078E-3</v>
      </c>
      <c r="BU37" s="1" t="str">
        <f t="shared" si="41"/>
        <v>2008-09</v>
      </c>
      <c r="BV37" s="161">
        <f t="shared" si="42"/>
        <v>4999.8064678824649</v>
      </c>
      <c r="BW37" s="161">
        <f t="shared" si="43"/>
        <v>1273.1679438671433</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10739.60640288419</v>
      </c>
      <c r="O38" s="81">
        <f t="shared" si="19"/>
        <v>10868.986152017944</v>
      </c>
      <c r="P38" s="85">
        <f t="shared" si="6"/>
        <v>1.3148612675190026</v>
      </c>
      <c r="Q38" s="85">
        <f t="shared" si="6"/>
        <v>1.3050097838655894</v>
      </c>
      <c r="S38" s="13" t="str">
        <f t="shared" si="20"/>
        <v>2009-10</v>
      </c>
      <c r="T38" s="81">
        <f t="shared" si="7"/>
        <v>10739.60640288419</v>
      </c>
      <c r="U38" s="81">
        <f t="shared" si="8"/>
        <v>10810.819626146887</v>
      </c>
      <c r="V38" s="81">
        <f t="shared" si="9"/>
        <v>58.166525871057317</v>
      </c>
      <c r="W38" s="81">
        <f t="shared" si="10"/>
        <v>10868.986152017944</v>
      </c>
      <c r="X38" s="81">
        <f t="shared" si="11"/>
        <v>-129.37974913375365</v>
      </c>
      <c r="Y38" s="81">
        <f t="shared" si="12"/>
        <v>-7424.9298468208999</v>
      </c>
      <c r="AA38" s="87">
        <f t="shared" si="13"/>
        <v>-129.37974913375365</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-0.69135958696092326</v>
      </c>
      <c r="AQ38" s="86">
        <f t="shared" si="27"/>
        <v>-0.79944395668715251</v>
      </c>
      <c r="AR38" s="86">
        <f t="shared" si="28"/>
        <v>5.3516054816444931E-3</v>
      </c>
      <c r="AS38" s="86">
        <f t="shared" si="29"/>
        <v>5.4160761287710066E-3</v>
      </c>
      <c r="AV38" s="1" t="str">
        <f t="shared" si="30"/>
        <v>2009-10</v>
      </c>
      <c r="AW38" s="85">
        <f t="shared" si="30"/>
        <v>1.1265362602507571</v>
      </c>
      <c r="AX38" s="85">
        <f t="shared" si="31"/>
        <v>-0.69135958696092326</v>
      </c>
      <c r="AZ38" s="1" t="str">
        <f t="shared" si="32"/>
        <v>2009-10</v>
      </c>
      <c r="BA38" s="85">
        <f t="shared" si="33"/>
        <v>1.4292479173534633</v>
      </c>
      <c r="BB38" s="85">
        <f t="shared" si="34"/>
        <v>-0.79944395668715251</v>
      </c>
      <c r="BD38" s="1" t="str">
        <f t="shared" si="35"/>
        <v>2009-10</v>
      </c>
      <c r="BE38" s="85">
        <f t="shared" si="36"/>
        <v>0.12148834965378254</v>
      </c>
      <c r="BF38" s="85">
        <f t="shared" si="37"/>
        <v>5.3516054816444931E-3</v>
      </c>
      <c r="BH38" s="1" t="str">
        <f t="shared" si="38"/>
        <v>2009-10</v>
      </c>
      <c r="BI38" s="85">
        <f t="shared" si="39"/>
        <v>0.12203070999282149</v>
      </c>
      <c r="BJ38" s="85">
        <f t="shared" si="40"/>
        <v>5.4160761287710066E-3</v>
      </c>
      <c r="BU38" s="1" t="str">
        <f t="shared" si="41"/>
        <v>2009-10</v>
      </c>
      <c r="BV38" s="161">
        <f t="shared" si="42"/>
        <v>2990.8172368881947</v>
      </c>
      <c r="BW38" s="161">
        <f t="shared" si="43"/>
        <v>1451.9886972111597</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10442.126650972399</v>
      </c>
      <c r="O39" s="81">
        <f t="shared" si="19"/>
        <v>11048.142929823476</v>
      </c>
      <c r="P39" s="85">
        <f t="shared" si="6"/>
        <v>1.4928697157028403</v>
      </c>
      <c r="Q39" s="85">
        <f t="shared" si="6"/>
        <v>1.3080481704080842</v>
      </c>
      <c r="S39" s="13" t="str">
        <f t="shared" si="20"/>
        <v>2010-11</v>
      </c>
      <c r="T39" s="81">
        <f t="shared" si="7"/>
        <v>10442.126650972399</v>
      </c>
      <c r="U39" s="81">
        <f t="shared" si="8"/>
        <v>10921.688604616707</v>
      </c>
      <c r="V39" s="81">
        <f t="shared" si="9"/>
        <v>126.45432520676756</v>
      </c>
      <c r="W39" s="81">
        <f t="shared" si="10"/>
        <v>11048.142929823476</v>
      </c>
      <c r="X39" s="81">
        <f t="shared" si="11"/>
        <v>-606.01627885107666</v>
      </c>
      <c r="Y39" s="81">
        <f t="shared" si="12"/>
        <v>-5801.0921688604622</v>
      </c>
      <c r="AA39" s="87">
        <f t="shared" si="13"/>
        <v>-606.016278851077</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-0.55554700328407225</v>
      </c>
      <c r="AQ39" s="86">
        <f t="shared" si="27"/>
        <v>-0.64589547786660306</v>
      </c>
      <c r="AR39" s="86">
        <f t="shared" si="28"/>
        <v>1.14457539162908E-2</v>
      </c>
      <c r="AS39" s="86">
        <f t="shared" si="29"/>
        <v>1.2110016420361249E-2</v>
      </c>
      <c r="AV39" s="1" t="str">
        <f t="shared" si="30"/>
        <v>2010-11</v>
      </c>
      <c r="AW39" s="85">
        <f t="shared" si="30"/>
        <v>1.0145665115253593</v>
      </c>
      <c r="AX39" s="85">
        <f t="shared" si="31"/>
        <v>-0.55554700328407225</v>
      </c>
      <c r="AZ39" s="1" t="str">
        <f t="shared" si="32"/>
        <v>2010-11</v>
      </c>
      <c r="BA39" s="85">
        <f t="shared" si="33"/>
        <v>1.2952916168110009</v>
      </c>
      <c r="BB39" s="85">
        <f t="shared" si="34"/>
        <v>-0.64589547786660306</v>
      </c>
      <c r="BD39" s="1" t="str">
        <f t="shared" si="35"/>
        <v>2010-11</v>
      </c>
      <c r="BE39" s="85">
        <f t="shared" si="36"/>
        <v>0.11096737758640804</v>
      </c>
      <c r="BF39" s="85">
        <f t="shared" si="37"/>
        <v>1.14457539162908E-2</v>
      </c>
      <c r="BH39" s="1" t="str">
        <f t="shared" si="38"/>
        <v>2010-11</v>
      </c>
      <c r="BI39" s="85">
        <f t="shared" si="39"/>
        <v>0.10287207030013827</v>
      </c>
      <c r="BJ39" s="85">
        <f t="shared" si="40"/>
        <v>1.2110016420361249E-2</v>
      </c>
      <c r="BU39" s="1" t="str">
        <f t="shared" si="41"/>
        <v>2010-11</v>
      </c>
      <c r="BV39" s="161">
        <f t="shared" si="42"/>
        <v>3378.5049772784741</v>
      </c>
      <c r="BW39" s="161">
        <f t="shared" si="43"/>
        <v>1460.6546208205439</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11449.291077943039</v>
      </c>
      <c r="O40" s="81">
        <f t="shared" si="19"/>
        <v>11479.368717829788</v>
      </c>
      <c r="P40" s="85">
        <f t="shared" si="6"/>
        <v>1.4658702592785713</v>
      </c>
      <c r="Q40" s="85">
        <f t="shared" si="6"/>
        <v>1.3003998100444942</v>
      </c>
      <c r="S40" s="13" t="str">
        <f t="shared" si="20"/>
        <v>2011-12</v>
      </c>
      <c r="T40" s="81">
        <f t="shared" si="7"/>
        <v>11449.291077943039</v>
      </c>
      <c r="U40" s="81">
        <f t="shared" si="8"/>
        <v>11345.074694124914</v>
      </c>
      <c r="V40" s="81">
        <f t="shared" si="9"/>
        <v>134.29402370487398</v>
      </c>
      <c r="W40" s="81">
        <f t="shared" si="10"/>
        <v>11479.368717829788</v>
      </c>
      <c r="X40" s="81">
        <f t="shared" si="11"/>
        <v>-30.077639886749772</v>
      </c>
      <c r="Y40" s="81">
        <f t="shared" si="12"/>
        <v>-5010.5654306075867</v>
      </c>
      <c r="AA40" s="87">
        <f t="shared" si="13"/>
        <v>-30.077639886749239</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-0.43763106348657682</v>
      </c>
      <c r="AQ40" s="86">
        <f t="shared" si="27"/>
        <v>-0.49710755699814152</v>
      </c>
      <c r="AR40" s="86">
        <f t="shared" si="28"/>
        <v>1.1698728998597991E-2</v>
      </c>
      <c r="AS40" s="86">
        <f t="shared" si="29"/>
        <v>1.1729461919575988E-2</v>
      </c>
      <c r="AV40" s="1" t="str">
        <f t="shared" si="30"/>
        <v>2011-12</v>
      </c>
      <c r="AW40" s="85">
        <f t="shared" si="30"/>
        <v>0.88934981186565099</v>
      </c>
      <c r="AX40" s="85">
        <f t="shared" si="31"/>
        <v>-0.43763106348657682</v>
      </c>
      <c r="AZ40" s="1" t="str">
        <f t="shared" si="32"/>
        <v>2011-12</v>
      </c>
      <c r="BA40" s="85">
        <f t="shared" si="33"/>
        <v>1.0858184232556476</v>
      </c>
      <c r="BB40" s="85">
        <f t="shared" si="34"/>
        <v>-0.49710755699814152</v>
      </c>
      <c r="BD40" s="1" t="str">
        <f t="shared" si="35"/>
        <v>2011-12</v>
      </c>
      <c r="BE40" s="85">
        <f t="shared" si="36"/>
        <v>0.10072239940869887</v>
      </c>
      <c r="BF40" s="85">
        <f t="shared" si="37"/>
        <v>1.1698728998597991E-2</v>
      </c>
      <c r="BH40" s="1" t="str">
        <f t="shared" si="38"/>
        <v>2011-12</v>
      </c>
      <c r="BI40" s="85">
        <f t="shared" si="39"/>
        <v>8.9587379995978128E-2</v>
      </c>
      <c r="BJ40" s="85">
        <f t="shared" si="40"/>
        <v>1.1729461919575988E-2</v>
      </c>
      <c r="BU40" s="1" t="str">
        <f t="shared" si="41"/>
        <v>2011-12</v>
      </c>
      <c r="BV40" s="161">
        <f t="shared" si="42"/>
        <v>3036.7574094778088</v>
      </c>
      <c r="BW40" s="161">
        <f t="shared" si="43"/>
        <v>1369.8518095789896</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10962.815225387843</v>
      </c>
      <c r="O41" s="81">
        <f t="shared" si="19"/>
        <v>11761.371176484989</v>
      </c>
      <c r="P41" s="85">
        <f t="shared" si="6"/>
        <v>1.3004689874434712</v>
      </c>
      <c r="Q41" s="85">
        <f t="shared" si="6"/>
        <v>1.243669129277299</v>
      </c>
      <c r="S41" s="13" t="str">
        <f t="shared" si="20"/>
        <v>2012-13</v>
      </c>
      <c r="T41" s="81">
        <f t="shared" si="7"/>
        <v>10962.815225387843</v>
      </c>
      <c r="U41" s="81">
        <f t="shared" si="8"/>
        <v>11624.799813438365</v>
      </c>
      <c r="V41" s="81">
        <f t="shared" si="9"/>
        <v>136.57136304662365</v>
      </c>
      <c r="W41" s="81">
        <f t="shared" si="10"/>
        <v>11761.371176484989</v>
      </c>
      <c r="X41" s="81">
        <f t="shared" si="11"/>
        <v>-798.55595109714477</v>
      </c>
      <c r="Y41" s="81">
        <f t="shared" si="12"/>
        <v>-3724.7906657338585</v>
      </c>
      <c r="AA41" s="87">
        <f t="shared" si="13"/>
        <v>-798.55595109714523</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-0.33976588943211733</v>
      </c>
      <c r="AQ41" s="86">
        <f t="shared" si="27"/>
        <v>-0.38544610954082448</v>
      </c>
      <c r="AR41" s="86">
        <f t="shared" si="28"/>
        <v>1.1611857239883443E-2</v>
      </c>
      <c r="AS41" s="86">
        <f t="shared" si="29"/>
        <v>1.2457690861226025E-2</v>
      </c>
      <c r="AV41" s="1" t="str">
        <f t="shared" si="30"/>
        <v>2012-13</v>
      </c>
      <c r="AW41" s="85">
        <f t="shared" si="30"/>
        <v>1.1122180781462325</v>
      </c>
      <c r="AX41" s="85">
        <f t="shared" si="31"/>
        <v>-0.33976588943211733</v>
      </c>
      <c r="AZ41" s="1" t="str">
        <f t="shared" si="32"/>
        <v>2012-13</v>
      </c>
      <c r="BA41" s="85">
        <f t="shared" si="33"/>
        <v>1.2816300781422123</v>
      </c>
      <c r="BB41" s="85">
        <f t="shared" si="34"/>
        <v>-0.38544610954082448</v>
      </c>
      <c r="BD41" s="1" t="str">
        <f t="shared" si="35"/>
        <v>2012-13</v>
      </c>
      <c r="BE41" s="85">
        <f t="shared" si="36"/>
        <v>0.10126344747197526</v>
      </c>
      <c r="BF41" s="85">
        <f t="shared" si="37"/>
        <v>1.1611857239883443E-2</v>
      </c>
      <c r="BH41" s="1" t="str">
        <f t="shared" si="38"/>
        <v>2012-13</v>
      </c>
      <c r="BI41" s="85">
        <f t="shared" si="39"/>
        <v>0.10389470751621513</v>
      </c>
      <c r="BJ41" s="85">
        <f t="shared" si="40"/>
        <v>1.2457690861226025E-2</v>
      </c>
      <c r="BU41" s="1" t="str">
        <f t="shared" si="41"/>
        <v>2012-13</v>
      </c>
      <c r="BV41" s="161">
        <f t="shared" si="42"/>
        <v>1884.5322442777092</v>
      </c>
      <c r="BW41" s="161">
        <f t="shared" si="43"/>
        <v>1299.2317216624085</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12364.836978951713</v>
      </c>
      <c r="O42" s="81">
        <f t="shared" si="19"/>
        <v>12440.375692542428</v>
      </c>
      <c r="P42" s="85">
        <f t="shared" si="6"/>
        <v>1.1481734877496688</v>
      </c>
      <c r="Q42" s="85">
        <f t="shared" si="6"/>
        <v>1.2004250788643263</v>
      </c>
      <c r="S42" s="13" t="str">
        <f t="shared" si="20"/>
        <v>2013-14</v>
      </c>
      <c r="T42" s="81">
        <f t="shared" si="7"/>
        <v>12364.836978951713</v>
      </c>
      <c r="U42" s="81">
        <f t="shared" si="8"/>
        <v>12290.048649933091</v>
      </c>
      <c r="V42" s="81">
        <f t="shared" si="9"/>
        <v>150.3270426093373</v>
      </c>
      <c r="W42" s="81">
        <f t="shared" si="10"/>
        <v>12440.375692542428</v>
      </c>
      <c r="X42" s="81">
        <f t="shared" si="11"/>
        <v>-75.538713590715233</v>
      </c>
      <c r="Y42" s="81">
        <f t="shared" si="12"/>
        <v>-3259.6705811728511</v>
      </c>
      <c r="AA42" s="87">
        <f t="shared" si="13"/>
        <v>-75.538713590714906</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-0.2636242262410487</v>
      </c>
      <c r="AQ42" s="86">
        <f t="shared" si="27"/>
        <v>-0.30753982300884958</v>
      </c>
      <c r="AR42" s="86">
        <f t="shared" si="28"/>
        <v>1.2083802477078976E-2</v>
      </c>
      <c r="AS42" s="86">
        <f t="shared" si="29"/>
        <v>1.2157624307157017E-2</v>
      </c>
      <c r="AV42" s="1" t="str">
        <f t="shared" si="30"/>
        <v>2013-14</v>
      </c>
      <c r="AW42" s="85">
        <f t="shared" si="30"/>
        <v>1.2133537193861961</v>
      </c>
      <c r="AX42" s="85">
        <f t="shared" si="31"/>
        <v>-0.2636242262410487</v>
      </c>
      <c r="AZ42" s="1" t="str">
        <f t="shared" si="32"/>
        <v>2013-14</v>
      </c>
      <c r="BA42" s="85">
        <f t="shared" si="33"/>
        <v>1.4047792745332039</v>
      </c>
      <c r="BB42" s="85">
        <f t="shared" si="34"/>
        <v>-0.30753982300884958</v>
      </c>
      <c r="BD42" s="1" t="str">
        <f t="shared" si="35"/>
        <v>2013-14</v>
      </c>
      <c r="BE42" s="85">
        <f t="shared" si="36"/>
        <v>0.10805139486993399</v>
      </c>
      <c r="BF42" s="85">
        <f t="shared" si="37"/>
        <v>1.2083802477078976E-2</v>
      </c>
      <c r="BH42" s="1" t="str">
        <f t="shared" si="38"/>
        <v>2013-14</v>
      </c>
      <c r="BI42" s="85">
        <f t="shared" si="39"/>
        <v>0.11365878897443624</v>
      </c>
      <c r="BJ42" s="85">
        <f t="shared" si="40"/>
        <v>1.2157624307157017E-2</v>
      </c>
      <c r="BU42" s="1" t="str">
        <f t="shared" si="41"/>
        <v>2013-14</v>
      </c>
      <c r="BV42" s="161">
        <f t="shared" si="42"/>
        <v>1934.584631370177</v>
      </c>
      <c r="BW42" s="161">
        <f t="shared" si="43"/>
        <v>1765.6548981352944</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12043.814453064149</v>
      </c>
      <c r="O43" s="81">
        <f t="shared" si="19"/>
        <v>11772.420319656043</v>
      </c>
      <c r="P43" s="85">
        <f t="shared" si="6"/>
        <v>1.0875790487109616</v>
      </c>
      <c r="Q43" s="85">
        <f t="shared" si="6"/>
        <v>1.2743623935314854</v>
      </c>
      <c r="S43" s="13" t="str">
        <f t="shared" si="20"/>
        <v>2014-15</v>
      </c>
      <c r="T43" s="81">
        <f t="shared" si="7"/>
        <v>12043.814453064149</v>
      </c>
      <c r="U43" s="81">
        <f t="shared" si="8"/>
        <v>11596.683490668909</v>
      </c>
      <c r="V43" s="81">
        <f t="shared" si="9"/>
        <v>175.73682898713275</v>
      </c>
      <c r="W43" s="81">
        <f t="shared" si="10"/>
        <v>11772.420319656043</v>
      </c>
      <c r="X43" s="81">
        <f t="shared" si="11"/>
        <v>271.39413340810665</v>
      </c>
      <c r="Y43" s="81">
        <f t="shared" si="12"/>
        <v>-3177.3802847618158</v>
      </c>
      <c r="AA43" s="87">
        <f t="shared" si="13"/>
        <v>271.39413340810643</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-0.26381843535902672</v>
      </c>
      <c r="AQ43" s="86">
        <f t="shared" si="27"/>
        <v>-0.3000988528471919</v>
      </c>
      <c r="AR43" s="86">
        <f t="shared" si="28"/>
        <v>1.4927841872389696E-2</v>
      </c>
      <c r="AS43" s="86">
        <f t="shared" si="29"/>
        <v>1.4591459348032578E-2</v>
      </c>
      <c r="AV43" s="1" t="str">
        <f t="shared" si="30"/>
        <v>2014-15</v>
      </c>
      <c r="AW43" s="85">
        <f t="shared" si="30"/>
        <v>1.4924709407455474</v>
      </c>
      <c r="AX43" s="85">
        <f t="shared" si="31"/>
        <v>-0.26381843535902672</v>
      </c>
      <c r="AZ43" s="1" t="str">
        <f t="shared" si="32"/>
        <v>2014-15</v>
      </c>
      <c r="BA43" s="85">
        <f t="shared" si="33"/>
        <v>1.7463567995728768</v>
      </c>
      <c r="BB43" s="85">
        <f t="shared" si="34"/>
        <v>-0.3000988528471919</v>
      </c>
      <c r="BD43" s="1" t="str">
        <f t="shared" si="35"/>
        <v>2014-15</v>
      </c>
      <c r="BE43" s="85">
        <f t="shared" si="36"/>
        <v>9.6997093864138878E-2</v>
      </c>
      <c r="BF43" s="85">
        <f t="shared" si="37"/>
        <v>1.4927841872389696E-2</v>
      </c>
      <c r="BH43" s="1" t="str">
        <f t="shared" si="38"/>
        <v>2014-15</v>
      </c>
      <c r="BI43" s="85">
        <f t="shared" si="39"/>
        <v>0.11109449529606276</v>
      </c>
      <c r="BJ43" s="85">
        <f t="shared" si="40"/>
        <v>1.4591459348032578E-2</v>
      </c>
      <c r="BU43" s="1" t="str">
        <f t="shared" si="41"/>
        <v>2014-15</v>
      </c>
      <c r="BV43" s="161">
        <f t="shared" si="42"/>
        <v>1904.2783116888031</v>
      </c>
      <c r="BW43" s="161">
        <f t="shared" si="43"/>
        <v>1456.0356108047481</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10201.968772434027</v>
      </c>
      <c r="O44" s="81">
        <f t="shared" si="19"/>
        <v>11744.029422191647</v>
      </c>
      <c r="P44" s="85">
        <f t="shared" si="6"/>
        <v>1.1079158174554353</v>
      </c>
      <c r="Q44" s="85">
        <f t="shared" si="6"/>
        <v>1.3176589384495712</v>
      </c>
      <c r="S44" s="13" t="str">
        <f t="shared" si="20"/>
        <v xml:space="preserve">2015-16 </v>
      </c>
      <c r="T44" s="81">
        <f t="shared" si="7"/>
        <v>10201.968772434027</v>
      </c>
      <c r="U44" s="81">
        <f t="shared" si="8"/>
        <v>11558.273591050398</v>
      </c>
      <c r="V44" s="81">
        <f t="shared" si="9"/>
        <v>185.75583114124697</v>
      </c>
      <c r="W44" s="81">
        <f t="shared" si="10"/>
        <v>11744.029422191647</v>
      </c>
      <c r="X44" s="81">
        <f t="shared" si="11"/>
        <v>-1542.0606497576198</v>
      </c>
      <c r="Y44" s="81">
        <f t="shared" si="12"/>
        <v>-938.11482247750882</v>
      </c>
      <c r="AA44" s="87">
        <f t="shared" si="13"/>
        <v>-1542.0606497576191</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-9.1954292686360545E-2</v>
      </c>
      <c r="AQ44" s="86">
        <f t="shared" si="27"/>
        <v>-0.11046593567663557</v>
      </c>
      <c r="AR44" s="86">
        <f t="shared" si="28"/>
        <v>1.5817044087972118E-2</v>
      </c>
      <c r="AS44" s="86">
        <f t="shared" si="29"/>
        <v>1.8207841573007345E-2</v>
      </c>
      <c r="AV44" s="1" t="str">
        <f t="shared" si="30"/>
        <v xml:space="preserve">2015-16 </v>
      </c>
      <c r="AW44" s="85">
        <f t="shared" si="30"/>
        <v>2.0919740244313556</v>
      </c>
      <c r="AX44" s="85">
        <f t="shared" si="31"/>
        <v>-9.1954292686360545E-2</v>
      </c>
      <c r="AZ44" s="1" t="str">
        <f t="shared" si="32"/>
        <v xml:space="preserve">2015-16 </v>
      </c>
      <c r="BA44" s="85">
        <f t="shared" si="33"/>
        <v>2.542651972326206</v>
      </c>
      <c r="BB44" s="85">
        <f t="shared" si="34"/>
        <v>-0.11046593567663557</v>
      </c>
      <c r="BD44" s="1" t="str">
        <f t="shared" si="35"/>
        <v xml:space="preserve">2015-16 </v>
      </c>
      <c r="BE44" s="85">
        <f t="shared" si="36"/>
        <v>0.1102378600877357</v>
      </c>
      <c r="BF44" s="85">
        <f t="shared" si="37"/>
        <v>1.5817044087972118E-2</v>
      </c>
      <c r="BH44" s="1" t="str">
        <f t="shared" si="38"/>
        <v xml:space="preserve">2015-16 </v>
      </c>
      <c r="BI44" s="85">
        <f t="shared" si="39"/>
        <v>0.15092464558807661</v>
      </c>
      <c r="BJ44" s="85">
        <f t="shared" si="40"/>
        <v>1.8207841573007345E-2</v>
      </c>
      <c r="BU44" s="1" t="str">
        <f t="shared" si="41"/>
        <v xml:space="preserve">2015-16 </v>
      </c>
      <c r="BV44" s="161">
        <f t="shared" si="42"/>
        <v>2003.4114009625293</v>
      </c>
      <c r="BW44" s="161">
        <f t="shared" si="43"/>
        <v>1709.6238994984353</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9983.2970444549774</v>
      </c>
      <c r="O45" s="81">
        <f t="shared" si="19"/>
        <v>12528.869014459529</v>
      </c>
      <c r="P45" s="85">
        <f t="shared" si="6"/>
        <v>1.3518711715592828</v>
      </c>
      <c r="Q45" s="85">
        <f t="shared" si="6"/>
        <v>1.2499526869920885</v>
      </c>
      <c r="S45" s="13" t="str">
        <f t="shared" si="20"/>
        <v xml:space="preserve">2016-17 </v>
      </c>
      <c r="T45" s="81">
        <f t="shared" si="7"/>
        <v>9983.2970444549774</v>
      </c>
      <c r="U45" s="81">
        <f t="shared" si="8"/>
        <v>12288.569286578906</v>
      </c>
      <c r="V45" s="81">
        <f t="shared" si="9"/>
        <v>240.2997278806225</v>
      </c>
      <c r="W45" s="81">
        <f t="shared" si="10"/>
        <v>12528.869014459529</v>
      </c>
      <c r="X45" s="81">
        <f t="shared" si="11"/>
        <v>-2545.5719700045511</v>
      </c>
      <c r="Y45" s="81">
        <f t="shared" si="12"/>
        <v>2101.0882886693721</v>
      </c>
      <c r="AA45" s="87">
        <f>+T45-W45</f>
        <v>-2545.571970004552</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0.21046035987042774</v>
      </c>
      <c r="AQ45" s="86">
        <f t="shared" si="27"/>
        <v>0.25939849624060152</v>
      </c>
      <c r="AR45" s="86">
        <f t="shared" si="28"/>
        <v>1.9179682348286452E-2</v>
      </c>
      <c r="AS45" s="86">
        <f t="shared" si="29"/>
        <v>2.4070177097864895E-2</v>
      </c>
      <c r="AV45" s="1" t="str">
        <f t="shared" si="30"/>
        <v xml:space="preserve">2016-17 </v>
      </c>
      <c r="AW45" s="85">
        <f t="shared" si="30"/>
        <v>1.8999134561564754</v>
      </c>
      <c r="AX45" s="85">
        <f t="shared" si="31"/>
        <v>0.21046035987042774</v>
      </c>
      <c r="AZ45" s="1" t="str">
        <f t="shared" si="32"/>
        <v xml:space="preserve">2016-17 </v>
      </c>
      <c r="BA45" s="85">
        <f t="shared" si="33"/>
        <v>2.2464135012732283</v>
      </c>
      <c r="BB45" s="85">
        <f t="shared" si="34"/>
        <v>0.25939849624060152</v>
      </c>
      <c r="BD45" s="1" t="str">
        <f t="shared" si="35"/>
        <v xml:space="preserve">2016-17 </v>
      </c>
      <c r="BE45" s="85">
        <f t="shared" si="36"/>
        <v>0.11510158295682589</v>
      </c>
      <c r="BF45" s="85">
        <f t="shared" si="37"/>
        <v>1.9179682348286452E-2</v>
      </c>
      <c r="BH45" s="1" t="str">
        <f t="shared" si="38"/>
        <v xml:space="preserve">2016-17 </v>
      </c>
      <c r="BI45" s="85">
        <f t="shared" si="39"/>
        <v>0.13356031647605318</v>
      </c>
      <c r="BJ45" s="85">
        <f t="shared" si="40"/>
        <v>2.4070177097864895E-2</v>
      </c>
      <c r="BU45" s="1" t="str">
        <f t="shared" si="41"/>
        <v xml:space="preserve">2016-17 </v>
      </c>
      <c r="BV45" s="161">
        <f t="shared" si="42"/>
        <v>2081.7227821725237</v>
      </c>
      <c r="BW45" s="161">
        <f t="shared" si="43"/>
        <v>1883.4494388600069</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11034.419362530429</v>
      </c>
      <c r="O46" s="81">
        <f>+W46</f>
        <v>12906.269379352116</v>
      </c>
      <c r="P46" s="85">
        <f t="shared" ref="P46:Q49" si="44">+L46/N46</f>
        <v>1.2476280663530206</v>
      </c>
      <c r="Q46" s="85">
        <f t="shared" si="44"/>
        <v>1.2001215249964996</v>
      </c>
      <c r="S46" s="13" t="str">
        <f t="shared" si="20"/>
        <v>2017-18</v>
      </c>
      <c r="T46" s="81">
        <f t="shared" si="7"/>
        <v>11034.419362530429</v>
      </c>
      <c r="U46" s="81">
        <f t="shared" si="8"/>
        <v>12574.968491419075</v>
      </c>
      <c r="V46" s="81">
        <f t="shared" si="9"/>
        <v>331.30088793304174</v>
      </c>
      <c r="W46" s="81">
        <f t="shared" si="10"/>
        <v>12906.269379352116</v>
      </c>
      <c r="X46" s="81">
        <f t="shared" si="11"/>
        <v>-1871.850016821686</v>
      </c>
      <c r="Y46" s="81">
        <f t="shared" si="12"/>
        <v>4513.1580113920845</v>
      </c>
      <c r="AA46" s="87">
        <f>+T46-W46</f>
        <v>-1871.8500168216869</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0.40900729464002539</v>
      </c>
      <c r="AQ46" s="86">
        <f t="shared" si="27"/>
        <v>0.48738945299705205</v>
      </c>
      <c r="AR46" s="86">
        <f t="shared" si="28"/>
        <v>2.5669763910481216E-2</v>
      </c>
      <c r="AS46" s="86">
        <f t="shared" si="29"/>
        <v>3.0024315466751241E-2</v>
      </c>
      <c r="AV46" s="1" t="str">
        <f t="shared" si="30"/>
        <v>2017-18</v>
      </c>
      <c r="AW46" s="85">
        <f t="shared" si="30"/>
        <v>2.0155801841858918</v>
      </c>
      <c r="AX46" s="85">
        <f t="shared" si="31"/>
        <v>0.40900729464002539</v>
      </c>
      <c r="AZ46" s="1" t="str">
        <f t="shared" si="32"/>
        <v>2017-18</v>
      </c>
      <c r="BA46" s="85">
        <f t="shared" si="33"/>
        <v>2.4071431559382894</v>
      </c>
      <c r="BB46" s="85">
        <f t="shared" si="34"/>
        <v>0.48738945299705205</v>
      </c>
      <c r="BD46" s="1" t="str">
        <f t="shared" si="35"/>
        <v>2017-18</v>
      </c>
      <c r="BE46" s="85">
        <f t="shared" si="36"/>
        <v>0.12181403863680342</v>
      </c>
      <c r="BF46" s="85">
        <f t="shared" si="37"/>
        <v>2.5669763910481216E-2</v>
      </c>
      <c r="BH46" s="1" t="str">
        <f t="shared" si="38"/>
        <v>2017-18</v>
      </c>
      <c r="BI46" s="85">
        <f t="shared" si="39"/>
        <v>0.13705303946556008</v>
      </c>
      <c r="BJ46" s="85">
        <f t="shared" si="40"/>
        <v>3.0024315466751241E-2</v>
      </c>
      <c r="BU46" s="1" t="str">
        <f t="shared" si="41"/>
        <v>2017-18</v>
      </c>
      <c r="BV46" s="161">
        <f t="shared" si="42"/>
        <v>2239.4136345843644</v>
      </c>
      <c r="BW46" s="161">
        <f t="shared" si="43"/>
        <v>1774.5595448019124</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11532.998702968051</v>
      </c>
      <c r="O47" s="81">
        <f>+W47</f>
        <v>13094.32272248751</v>
      </c>
      <c r="P47" s="85">
        <f t="shared" si="44"/>
        <v>1.2913108100077511</v>
      </c>
      <c r="Q47" s="85">
        <f t="shared" si="44"/>
        <v>1.2175501152270192</v>
      </c>
      <c r="S47" s="13" t="str">
        <f t="shared" si="20"/>
        <v>2018-19</v>
      </c>
      <c r="T47" s="81">
        <f t="shared" si="7"/>
        <v>11532.998702968051</v>
      </c>
      <c r="U47" s="81">
        <f t="shared" si="8"/>
        <v>12635.766673840088</v>
      </c>
      <c r="V47" s="81">
        <f t="shared" si="9"/>
        <v>458.55604864742253</v>
      </c>
      <c r="W47" s="81">
        <f t="shared" si="10"/>
        <v>13094.32272248751</v>
      </c>
      <c r="X47" s="81">
        <f t="shared" si="11"/>
        <v>-1561.3240195194583</v>
      </c>
      <c r="Y47" s="81">
        <f t="shared" si="12"/>
        <v>6392.5644589980866</v>
      </c>
      <c r="AA47" s="87">
        <f>+T47-W47</f>
        <v>-1561.3240195194594</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0.55428467683369642</v>
      </c>
      <c r="AQ47" s="86">
        <f t="shared" si="27"/>
        <v>0.66115642821049592</v>
      </c>
      <c r="AR47" s="86">
        <f t="shared" si="28"/>
        <v>3.5019455252918288E-2</v>
      </c>
      <c r="AS47" s="86">
        <f t="shared" si="29"/>
        <v>3.9760348583877995E-2</v>
      </c>
      <c r="AV47" s="1" t="str">
        <f t="shared" ref="AV47:AW49" si="46">+AI47</f>
        <v>2018-19</v>
      </c>
      <c r="AW47" s="85">
        <f t="shared" si="46"/>
        <v>1.9642226906860865</v>
      </c>
      <c r="AX47" s="85">
        <f t="shared" si="31"/>
        <v>0.55428467683369642</v>
      </c>
      <c r="AZ47" s="1" t="str">
        <f t="shared" si="32"/>
        <v>2018-19</v>
      </c>
      <c r="BA47" s="85">
        <f t="shared" si="33"/>
        <v>2.3136148984198646</v>
      </c>
      <c r="BB47" s="85">
        <f t="shared" si="34"/>
        <v>0.66115642821049592</v>
      </c>
      <c r="BD47" s="1" t="str">
        <f t="shared" si="35"/>
        <v>2018-19</v>
      </c>
      <c r="BE47" s="85">
        <f t="shared" si="36"/>
        <v>0.12408401957274139</v>
      </c>
      <c r="BF47" s="85">
        <f t="shared" si="37"/>
        <v>3.5019455252918288E-2</v>
      </c>
      <c r="BH47" s="1" t="str">
        <f t="shared" si="38"/>
        <v>2018-19</v>
      </c>
      <c r="BI47" s="85">
        <f t="shared" si="39"/>
        <v>0.1328350581321068</v>
      </c>
      <c r="BJ47" s="85">
        <f t="shared" si="40"/>
        <v>3.9760348583877995E-2</v>
      </c>
      <c r="BU47" s="1" t="str">
        <f t="shared" si="41"/>
        <v>2018-19</v>
      </c>
      <c r="BV47" s="161">
        <f t="shared" si="42"/>
        <v>2249.0296065149555</v>
      </c>
      <c r="BW47" s="161">
        <f t="shared" si="43"/>
        <v>1864.2362343032962</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10597.71730891713</v>
      </c>
      <c r="O48" s="81">
        <f>+W48</f>
        <v>13383.790793210161</v>
      </c>
      <c r="P48" s="85">
        <f t="shared" si="44"/>
        <v>1.7227112115345555</v>
      </c>
      <c r="Q48" s="85">
        <f t="shared" si="44"/>
        <v>1.2050667434069053</v>
      </c>
      <c r="S48" s="13" t="str">
        <f t="shared" si="20"/>
        <v>2019-20</v>
      </c>
      <c r="T48" s="81">
        <f t="shared" si="7"/>
        <v>10597.71730891713</v>
      </c>
      <c r="U48" s="81">
        <f t="shared" si="8"/>
        <v>12871.375204221113</v>
      </c>
      <c r="V48" s="81">
        <f t="shared" si="9"/>
        <v>512.41558898904873</v>
      </c>
      <c r="W48" s="81">
        <f t="shared" si="10"/>
        <v>13383.790793210161</v>
      </c>
      <c r="X48" s="81">
        <f t="shared" si="11"/>
        <v>-2786.0734842930292</v>
      </c>
      <c r="Y48" s="81">
        <f t="shared" si="12"/>
        <v>9203.7634918909953</v>
      </c>
      <c r="AA48" s="87">
        <f>+T48-W48</f>
        <v>-2786.0734842930306</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0.86846659743856003</v>
      </c>
      <c r="AQ48" s="86">
        <f t="shared" si="27"/>
        <v>1.0805340223944875</v>
      </c>
      <c r="AR48" s="86">
        <f t="shared" si="28"/>
        <v>3.8286282033712482E-2</v>
      </c>
      <c r="AS48" s="86">
        <f t="shared" si="29"/>
        <v>4.8351505711318798E-2</v>
      </c>
      <c r="AV48" s="1" t="str">
        <f t="shared" si="46"/>
        <v>2019-20</v>
      </c>
      <c r="AW48" s="85">
        <f t="shared" si="46"/>
        <v>1.5067883226954066</v>
      </c>
      <c r="AX48" s="85">
        <f t="shared" si="31"/>
        <v>0.86846659743856003</v>
      </c>
      <c r="AZ48" s="1" t="str">
        <f t="shared" si="32"/>
        <v>2019-20</v>
      </c>
      <c r="BA48" s="85">
        <f t="shared" si="33"/>
        <v>2.4490435374149659</v>
      </c>
      <c r="BB48" s="85">
        <f t="shared" si="34"/>
        <v>1.0805340223944875</v>
      </c>
      <c r="BD48" s="1" t="str">
        <f t="shared" si="35"/>
        <v>2019-20</v>
      </c>
      <c r="BE48" s="85">
        <f t="shared" si="36"/>
        <v>0.12350899759677168</v>
      </c>
      <c r="BF48" s="85">
        <f t="shared" si="37"/>
        <v>3.8286282033712482E-2</v>
      </c>
      <c r="BH48" s="1" t="str">
        <f t="shared" si="38"/>
        <v>2019-20</v>
      </c>
      <c r="BI48" s="85">
        <f t="shared" si="39"/>
        <v>0.1091098671131108</v>
      </c>
      <c r="BJ48" s="85">
        <f t="shared" si="40"/>
        <v>4.8351505711318798E-2</v>
      </c>
      <c r="BU48" s="1" t="str">
        <f t="shared" si="41"/>
        <v>2019-20</v>
      </c>
      <c r="BV48" s="161">
        <f t="shared" si="42"/>
        <v>7024.1997722913748</v>
      </c>
      <c r="BW48" s="161">
        <f t="shared" si="43"/>
        <v>2079.925826983736</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11306.513344110057</v>
      </c>
      <c r="O49" s="81">
        <f>+W49</f>
        <v>12959.657846579144</v>
      </c>
      <c r="P49" s="85">
        <f t="shared" si="44"/>
        <v>1.2076907150257152</v>
      </c>
      <c r="Q49" s="85">
        <f t="shared" si="44"/>
        <v>1.3252926249296506</v>
      </c>
      <c r="S49" s="13" t="s">
        <v>324</v>
      </c>
      <c r="T49" s="81">
        <f t="shared" si="7"/>
        <v>11306.513344110057</v>
      </c>
      <c r="U49" s="81">
        <f t="shared" si="8"/>
        <v>12393.156207908138</v>
      </c>
      <c r="V49" s="81">
        <f t="shared" si="9"/>
        <v>566.50163867100753</v>
      </c>
      <c r="W49" s="81">
        <f t="shared" si="10"/>
        <v>12959.657846579144</v>
      </c>
      <c r="X49" s="81">
        <f t="shared" si="11"/>
        <v>-1650.8830188815787</v>
      </c>
      <c r="Y49" s="81">
        <f t="shared" si="12"/>
        <v>9860.0684415392934</v>
      </c>
      <c r="AA49" s="87">
        <f>+T49-W49</f>
        <v>-1653.1445024690875</v>
      </c>
      <c r="AI49" s="13" t="s">
        <v>324</v>
      </c>
      <c r="AJ49" s="86">
        <f t="shared" si="21"/>
        <v>2.3061104918267792</v>
      </c>
      <c r="AK49" s="86">
        <f t="shared" si="22"/>
        <v>2.9111792560242322</v>
      </c>
      <c r="AL49" s="86">
        <f t="shared" si="23"/>
        <v>0.11967197246527828</v>
      </c>
      <c r="AM49" s="86">
        <f t="shared" si="24"/>
        <v>0.15052663013800854</v>
      </c>
      <c r="AO49" s="13" t="s">
        <v>324</v>
      </c>
      <c r="AP49" s="86">
        <f t="shared" si="26"/>
        <v>0.87206976558124649</v>
      </c>
      <c r="AQ49" s="86">
        <f t="shared" si="27"/>
        <v>1.0663796898693929</v>
      </c>
      <c r="AR49" s="86">
        <f t="shared" si="28"/>
        <v>4.3712700240812481E-2</v>
      </c>
      <c r="AS49" s="86">
        <f t="shared" si="29"/>
        <v>5.0104008320665652E-2</v>
      </c>
      <c r="AV49" s="13" t="s">
        <v>324</v>
      </c>
      <c r="AW49" s="85">
        <f t="shared" si="46"/>
        <v>2.3061104918267792</v>
      </c>
      <c r="AX49" s="85">
        <f t="shared" si="31"/>
        <v>0.87206976558124649</v>
      </c>
      <c r="AZ49" s="13" t="s">
        <v>324</v>
      </c>
      <c r="BA49" s="85">
        <f t="shared" si="33"/>
        <v>2.9111792560242322</v>
      </c>
      <c r="BB49" s="85">
        <f t="shared" si="34"/>
        <v>1.0663796898693929</v>
      </c>
      <c r="BD49" s="13" t="s">
        <v>324</v>
      </c>
      <c r="BE49" s="85">
        <f t="shared" si="36"/>
        <v>0.11967197246527828</v>
      </c>
      <c r="BF49" s="85">
        <f t="shared" si="37"/>
        <v>4.3712700240812481E-2</v>
      </c>
      <c r="BH49" s="13" t="s">
        <v>324</v>
      </c>
      <c r="BI49" s="85">
        <f t="shared" si="39"/>
        <v>0.15052663013800854</v>
      </c>
      <c r="BJ49" s="85">
        <f t="shared" si="40"/>
        <v>5.0104008320665652E-2</v>
      </c>
      <c r="BU49" s="1" t="str">
        <f t="shared" si="41"/>
        <v>2020-21</v>
      </c>
      <c r="BV49" s="161">
        <f t="shared" si="42"/>
        <v>2838.0511125199437</v>
      </c>
      <c r="BW49" s="161">
        <f t="shared" si="43"/>
        <v>2060.21154822071</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10890.989152596127</v>
      </c>
      <c r="O50" s="153">
        <f t="shared" si="48"/>
        <v>12974.581951217693</v>
      </c>
      <c r="P50" s="132">
        <f t="shared" si="48"/>
        <v>1.3642423948960651</v>
      </c>
      <c r="Q50" s="132">
        <f t="shared" si="48"/>
        <v>1.2395967391104326</v>
      </c>
      <c r="S50" s="13" t="s">
        <v>333</v>
      </c>
      <c r="T50" s="153">
        <f>+AVERAGE(T45:T49)</f>
        <v>10890.989152596127</v>
      </c>
      <c r="U50" s="153">
        <f t="shared" ref="U50:Y50" si="49">+AVERAGE(U45:U49)</f>
        <v>12552.767172793465</v>
      </c>
      <c r="V50" s="153">
        <f t="shared" si="49"/>
        <v>421.81477842422862</v>
      </c>
      <c r="W50" s="153">
        <f t="shared" si="49"/>
        <v>12974.581951217693</v>
      </c>
      <c r="X50" s="153">
        <f t="shared" si="49"/>
        <v>-2083.1405019040608</v>
      </c>
      <c r="Y50" s="153">
        <f t="shared" si="49"/>
        <v>6414.1285384979656</v>
      </c>
      <c r="AA50" s="87">
        <f t="shared" ref="AA50:AA53" si="50">+T50-W50</f>
        <v>-2083.5927986215665</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0.58285773887279124</v>
      </c>
      <c r="AQ50" s="132">
        <f t="shared" ref="AQ50:AS50" si="52">+AVERAGE(AQ45:AQ49)</f>
        <v>0.71097161794240604</v>
      </c>
      <c r="AR50" s="132">
        <f t="shared" si="52"/>
        <v>3.2373576757242187E-2</v>
      </c>
      <c r="AS50" s="132">
        <f t="shared" si="52"/>
        <v>3.846207103609571E-2</v>
      </c>
      <c r="AV50" s="13" t="s">
        <v>333</v>
      </c>
      <c r="AW50" s="132">
        <f>+AVERAGE(AW45:AW49)</f>
        <v>1.9385230291101281</v>
      </c>
      <c r="AX50" s="132">
        <f t="shared" ref="AX50" si="53">+AVERAGE(AX45:AX49)</f>
        <v>0.58285773887279124</v>
      </c>
      <c r="AZ50" s="13" t="s">
        <v>333</v>
      </c>
      <c r="BA50" s="132">
        <f>+AVERAGE(BA45:BA49)</f>
        <v>2.4654788698141159</v>
      </c>
      <c r="BB50" s="132">
        <f t="shared" ref="BB50" si="54">+AVERAGE(BB45:BB49)</f>
        <v>0.71097161794240604</v>
      </c>
      <c r="BD50" s="13" t="s">
        <v>333</v>
      </c>
      <c r="BE50" s="132">
        <f>+AVERAGE(BE45:BE49)</f>
        <v>0.12083612224568414</v>
      </c>
      <c r="BF50" s="132">
        <f t="shared" ref="BF50" si="55">+AVERAGE(BF45:BF49)</f>
        <v>3.2373576757242187E-2</v>
      </c>
      <c r="BH50" s="13" t="s">
        <v>333</v>
      </c>
      <c r="BI50" s="132">
        <f>+AVERAGE(BI45:BI49)</f>
        <v>0.13261698226496788</v>
      </c>
      <c r="BJ50" s="132">
        <f t="shared" ref="BJ50" si="56">+AVERAGE(BJ45:BJ49)</f>
        <v>3.846207103609571E-2</v>
      </c>
      <c r="BU50" s="158" t="s">
        <v>333</v>
      </c>
      <c r="BV50" s="165">
        <f>+AVERAGE(BV45:BV49)</f>
        <v>3286.4833816166329</v>
      </c>
      <c r="BW50" s="165">
        <f t="shared" ref="BW50" si="57">+AVERAGE(BW45:BW49)</f>
        <v>1932.4765186339323</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11147.767227076141</v>
      </c>
      <c r="O51" s="153">
        <f t="shared" si="59"/>
        <v>12407.047508479336</v>
      </c>
      <c r="P51" s="132">
        <f t="shared" si="59"/>
        <v>1.2931219575118431</v>
      </c>
      <c r="Q51" s="132">
        <f t="shared" si="59"/>
        <v>1.2534499045719338</v>
      </c>
      <c r="S51" s="13" t="s">
        <v>330</v>
      </c>
      <c r="T51" s="153">
        <f t="shared" ref="T51:Y51" si="60">+AVERAGE(T40:T49)</f>
        <v>11147.767227076141</v>
      </c>
      <c r="U51" s="153">
        <f t="shared" si="60"/>
        <v>12117.8716103183</v>
      </c>
      <c r="V51" s="153">
        <f t="shared" si="60"/>
        <v>289.17589816103578</v>
      </c>
      <c r="W51" s="153">
        <f t="shared" si="60"/>
        <v>12407.047508479336</v>
      </c>
      <c r="X51" s="153">
        <f t="shared" si="60"/>
        <v>-1259.0541330444426</v>
      </c>
      <c r="Y51" s="153">
        <f t="shared" si="60"/>
        <v>1596.0120907736211</v>
      </c>
      <c r="AA51" s="87">
        <f t="shared" si="50"/>
        <v>-1259.2802814031947</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0.1517494787158826</v>
      </c>
      <c r="AQ51" s="132">
        <f>+AVERAGE(AQ40:AQ49)</f>
        <v>0.19541998116403869</v>
      </c>
      <c r="AR51" s="132">
        <f>+AVERAGE(AR40:AR49)</f>
        <v>2.2800715846213314E-2</v>
      </c>
      <c r="AS51" s="132">
        <f>+AVERAGE(AS40:AS49)</f>
        <v>2.6145443318947754E-2</v>
      </c>
      <c r="AV51" s="13" t="s">
        <v>330</v>
      </c>
      <c r="AW51" s="132">
        <f>+AVERAGE(AW40:AW49)</f>
        <v>1.6491981720125621</v>
      </c>
      <c r="AX51" s="132">
        <f>+AVERAGE(AX40:AX49)</f>
        <v>0.1517494787158826</v>
      </c>
      <c r="AZ51" s="13" t="s">
        <v>330</v>
      </c>
      <c r="BA51" s="132">
        <f>+AVERAGE(BA40:BA49)</f>
        <v>2.0388630896900728</v>
      </c>
      <c r="BB51" s="132">
        <f>+AVERAGE(BB40:BB49)</f>
        <v>0.19541998116403869</v>
      </c>
      <c r="BD51" s="13" t="s">
        <v>330</v>
      </c>
      <c r="BE51" s="132">
        <f>+AVERAGE(BE40:BE49)</f>
        <v>0.11214528069309035</v>
      </c>
      <c r="BF51" s="132">
        <f>+AVERAGE(BF40:BF49)</f>
        <v>2.2800715846213314E-2</v>
      </c>
      <c r="BH51" s="13" t="s">
        <v>330</v>
      </c>
      <c r="BI51" s="132">
        <f>+AVERAGE(BI40:BI49)</f>
        <v>0.12322449286956083</v>
      </c>
      <c r="BJ51" s="132">
        <f>+AVERAGE(BJ40:BJ49)</f>
        <v>2.6145443318947754E-2</v>
      </c>
      <c r="BU51" s="158" t="s">
        <v>330</v>
      </c>
      <c r="BV51" s="165">
        <f>+AVERAGE(BV40:BV49)</f>
        <v>2719.5980905860192</v>
      </c>
      <c r="BW51" s="165">
        <f>+AVERAGE(BW40:BW49)</f>
        <v>1726.2780532849538</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10412.66253902166</v>
      </c>
      <c r="O52" s="153">
        <f t="shared" si="62"/>
        <v>10603.780691417593</v>
      </c>
      <c r="P52" s="132">
        <f t="shared" si="62"/>
        <v>1.2323869476513569</v>
      </c>
      <c r="Q52" s="132">
        <f t="shared" si="62"/>
        <v>1.2598416712414704</v>
      </c>
      <c r="S52" s="13" t="s">
        <v>331</v>
      </c>
      <c r="T52" s="153">
        <f t="shared" ref="T52:Y52" si="63">+AVERAGE(T30:T49)</f>
        <v>10412.66253902166</v>
      </c>
      <c r="U52" s="153">
        <f t="shared" si="63"/>
        <v>10407.966297390889</v>
      </c>
      <c r="V52" s="153">
        <f t="shared" si="63"/>
        <v>195.81439402670611</v>
      </c>
      <c r="W52" s="153">
        <f t="shared" si="63"/>
        <v>10603.780691417593</v>
      </c>
      <c r="X52" s="153">
        <f t="shared" si="63"/>
        <v>-191.00507821656154</v>
      </c>
      <c r="Y52" s="153">
        <f t="shared" si="63"/>
        <v>-2326.8882262325883</v>
      </c>
      <c r="AA52" s="87">
        <f t="shared" si="50"/>
        <v>-191.11815239593307</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-0.23019215547167815</v>
      </c>
      <c r="AQ52" s="132">
        <f>+AVERAGE(AQ30:AQ49)</f>
        <v>-0.24429760423417396</v>
      </c>
      <c r="AR52" s="132">
        <f>+AVERAGE(AR30:AR49)</f>
        <v>1.7859652369950012E-2</v>
      </c>
      <c r="AS52" s="132">
        <f>+AVERAGE(AS30:AS49)</f>
        <v>1.8966394537052157E-2</v>
      </c>
      <c r="AV52" s="13" t="s">
        <v>331</v>
      </c>
      <c r="AW52" s="132">
        <f>+AVERAGE(AW30:AW49)</f>
        <v>1.7674991846174977</v>
      </c>
      <c r="AX52" s="132">
        <f>+AVERAGE(AX30:AX49)</f>
        <v>-0.23019215547167815</v>
      </c>
      <c r="AZ52" s="13" t="s">
        <v>331</v>
      </c>
      <c r="BA52" s="132">
        <f>+AVERAGE(BA30:BA49)</f>
        <v>2.4413254946367409</v>
      </c>
      <c r="BB52" s="132">
        <f>+AVERAGE(BB30:BB49)</f>
        <v>-0.24429760423417396</v>
      </c>
      <c r="BD52" s="13" t="s">
        <v>331</v>
      </c>
      <c r="BE52" s="132">
        <f>+AVERAGE(BE30:BE49)</f>
        <v>0.13603435082818444</v>
      </c>
      <c r="BF52" s="132">
        <f>+AVERAGE(BF30:BF49)</f>
        <v>1.7859652369950012E-2</v>
      </c>
      <c r="BH52" s="13" t="s">
        <v>331</v>
      </c>
      <c r="BI52" s="132">
        <f>+AVERAGE(BI30:BI49)</f>
        <v>0.14368551747868608</v>
      </c>
      <c r="BJ52" s="132">
        <f>+AVERAGE(BJ30:BJ49)</f>
        <v>1.8966394537052157E-2</v>
      </c>
      <c r="BU52" s="158" t="s">
        <v>331</v>
      </c>
      <c r="BV52" s="165">
        <f>+AVERAGE(BV30:BV49)</f>
        <v>3064.0091135273315</v>
      </c>
      <c r="BW52" s="165">
        <f>+AVERAGE(BW30:BW49)</f>
        <v>1377.6569913502535</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9665.3806336281777</v>
      </c>
      <c r="O53" s="153">
        <f t="shared" si="65"/>
        <v>9595.7580774153994</v>
      </c>
      <c r="P53" s="132">
        <f t="shared" si="65"/>
        <v>1.2083816831820042</v>
      </c>
      <c r="Q53" s="132">
        <f t="shared" si="65"/>
        <v>1.2818215985241488</v>
      </c>
      <c r="S53" s="13" t="s">
        <v>332</v>
      </c>
      <c r="T53" s="153">
        <f t="shared" ref="T53:Y53" si="66">+AVERAGE(T25:T49)</f>
        <v>9665.3806336281777</v>
      </c>
      <c r="U53" s="153">
        <f t="shared" si="66"/>
        <v>9354.3210634511634</v>
      </c>
      <c r="V53" s="153">
        <f t="shared" si="66"/>
        <v>241.4370139642397</v>
      </c>
      <c r="W53" s="153">
        <f t="shared" si="66"/>
        <v>9595.7580774153994</v>
      </c>
      <c r="X53" s="153">
        <f t="shared" si="66"/>
        <v>69.713015556277313</v>
      </c>
      <c r="Y53" s="153">
        <f t="shared" si="66"/>
        <v>-1613.3480710997119</v>
      </c>
      <c r="AA53" s="87">
        <f t="shared" si="50"/>
        <v>69.622556212778363</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-0.14077775526749764</v>
      </c>
      <c r="AQ53" s="132">
        <f>+AVERAGE(AQ25:AQ49)</f>
        <v>-0.14840206189030511</v>
      </c>
      <c r="AR53" s="132">
        <f>+AVERAGE(AR25:AR49)</f>
        <v>2.9863497680371151E-2</v>
      </c>
      <c r="AS53" s="132">
        <f>+AVERAGE(AS25:AS49)</f>
        <v>2.8380946642825523E-2</v>
      </c>
      <c r="AV53" s="13" t="s">
        <v>332</v>
      </c>
      <c r="AW53" s="132">
        <f>+AVERAGE(AW25:AW49)</f>
        <v>1.8071288093109614</v>
      </c>
      <c r="AX53" s="132">
        <f>+AVERAGE(AX25:AX49)</f>
        <v>-0.14077775526749764</v>
      </c>
      <c r="AZ53" s="13" t="s">
        <v>332</v>
      </c>
      <c r="BA53" s="132">
        <f>+AVERAGE(BA25:BA49)</f>
        <v>2.6604437249884332</v>
      </c>
      <c r="BB53" s="132">
        <f>+AVERAGE(BB25:BB49)</f>
        <v>-0.14840206189030511</v>
      </c>
      <c r="BD53" s="13" t="s">
        <v>332</v>
      </c>
      <c r="BE53" s="132">
        <f>+AVERAGE(BE25:BE49)</f>
        <v>0.15275953928973265</v>
      </c>
      <c r="BF53" s="132">
        <f>+AVERAGE(BF25:BF49)</f>
        <v>2.9863497680371151E-2</v>
      </c>
      <c r="BH53" s="13" t="s">
        <v>332</v>
      </c>
      <c r="BI53" s="132">
        <f>+AVERAGE(BI25:BI49)</f>
        <v>0.16063751514026767</v>
      </c>
      <c r="BJ53" s="132">
        <f>+AVERAGE(BJ25:BJ49)</f>
        <v>2.8380946642825523E-2</v>
      </c>
      <c r="BU53" s="158" t="s">
        <v>332</v>
      </c>
      <c r="BV53" s="165">
        <f>+AVERAGE(BV25:BV49)</f>
        <v>3101.1927781471918</v>
      </c>
      <c r="BW53" s="165">
        <f>+AVERAGE(BW25:BW49)</f>
        <v>1203.0965735869022</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382</v>
      </c>
      <c r="D58" t="s">
        <v>288</v>
      </c>
      <c r="E58" t="s">
        <v>289</v>
      </c>
      <c r="F58" s="1"/>
      <c r="G58" s="1"/>
      <c r="H58" s="1"/>
      <c r="I58" s="1"/>
      <c r="J58" s="1"/>
      <c r="K58" s="1"/>
    </row>
    <row r="59" spans="1:75" x14ac:dyDescent="0.25">
      <c r="A59">
        <f>+'fiscal parms &amp; pop'!A128</f>
        <v>1990</v>
      </c>
      <c r="B59" s="1">
        <f>+'fiscal parms &amp; pop'!S143</f>
        <v>577368</v>
      </c>
      <c r="C59" s="109">
        <f>+'fiscal parms &amp; pop'!K128</f>
        <v>2547788</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pop'!K129</f>
        <v>2592306</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pop'!K130</f>
        <v>2632672</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pop'!K131</f>
        <v>2667292</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pop'!K132</f>
        <v>2700606</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pop'!K133</f>
        <v>2734519</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pop'!K134</f>
        <v>2775133</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pop'!K135</f>
        <v>2829848</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pop'!K136</f>
        <v>2899066</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pop'!K137</f>
        <v>2952692</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pop'!K138</f>
        <v>3004198</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pop'!K139</f>
        <v>3058084</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pop'!K140</f>
        <v>3128262</v>
      </c>
      <c r="D71" s="1">
        <f>+'fiscal parms &amp; pop'!U155</f>
        <v>30738082</v>
      </c>
      <c r="E71" s="1">
        <f>+'fiscal parms &amp; pop'!V155</f>
        <v>1821410</v>
      </c>
      <c r="F71" s="1"/>
    </row>
    <row r="72" spans="1:24" x14ac:dyDescent="0.25">
      <c r="A72">
        <f>+'fiscal parms &amp; pop'!A141</f>
        <v>2003</v>
      </c>
      <c r="B72" s="1">
        <f>+'fiscal parms &amp; pop'!S156</f>
        <v>518445</v>
      </c>
      <c r="C72" s="109">
        <f>+'fiscal parms &amp; pop'!K141</f>
        <v>3182852</v>
      </c>
      <c r="D72" s="1">
        <f>+'fiscal parms &amp; pop'!U156</f>
        <v>31020328</v>
      </c>
      <c r="E72" s="1">
        <f>+'fiscal parms &amp; pop'!V156</f>
        <v>1824331</v>
      </c>
      <c r="F72" s="1"/>
    </row>
    <row r="73" spans="1:24" x14ac:dyDescent="0.25">
      <c r="A73">
        <f>+'fiscal parms &amp; pop'!A142</f>
        <v>2004</v>
      </c>
      <c r="B73" s="1">
        <f>+'fiscal parms &amp; pop'!S157</f>
        <v>517402</v>
      </c>
      <c r="C73" s="109">
        <f>+'fiscal parms &amp; pop'!K142</f>
        <v>3238387</v>
      </c>
      <c r="D73" s="1">
        <f>+'fiscal parms &amp; pop'!U157</f>
        <v>31315986</v>
      </c>
      <c r="E73" s="1">
        <f>+'fiscal parms &amp; pop'!V157</f>
        <v>1826701</v>
      </c>
      <c r="F73" s="1"/>
      <c r="N73" s="150"/>
      <c r="O73" s="152"/>
      <c r="P73" s="150"/>
      <c r="Q73" s="151" t="str">
        <f>+B18</f>
        <v>NL Rev PC</v>
      </c>
      <c r="R73" s="151" t="str">
        <f>+E18</f>
        <v>NL Expend PC</v>
      </c>
      <c r="S73" s="152" t="s">
        <v>334</v>
      </c>
      <c r="T73" s="151" t="str">
        <f>+N18</f>
        <v>AB Rev PC</v>
      </c>
      <c r="U73" s="151" t="str">
        <f>+O18</f>
        <v>AB Expend PC</v>
      </c>
      <c r="V73" s="152" t="s">
        <v>384</v>
      </c>
      <c r="W73" s="150" t="s">
        <v>385</v>
      </c>
      <c r="X73" s="150" t="s">
        <v>386</v>
      </c>
    </row>
    <row r="74" spans="1:24" x14ac:dyDescent="0.25">
      <c r="A74">
        <f>+'fiscal parms &amp; pop'!A143</f>
        <v>2005</v>
      </c>
      <c r="B74" s="1">
        <f>+'fiscal parms &amp; pop'!S158</f>
        <v>514315</v>
      </c>
      <c r="C74" s="109">
        <f>+'fiscal parms &amp; pop'!K143</f>
        <v>3321638</v>
      </c>
      <c r="D74" s="1">
        <f>+'fiscal parms &amp; pop'!U158</f>
        <v>31622410</v>
      </c>
      <c r="E74" s="1">
        <f>+'fiscal parms &amp; pop'!V158</f>
        <v>1824007</v>
      </c>
      <c r="F74" s="1"/>
      <c r="P74" s="151" t="s">
        <v>324</v>
      </c>
      <c r="Q74" s="155">
        <f>+L49</f>
        <v>13654.771184996065</v>
      </c>
      <c r="R74" s="155">
        <f>+M49</f>
        <v>17175.338965683019</v>
      </c>
      <c r="S74" s="156">
        <f>+R74/Q74</f>
        <v>1.2578269333839422</v>
      </c>
      <c r="T74" s="155">
        <f>+N49</f>
        <v>11306.513344110057</v>
      </c>
      <c r="U74" s="155">
        <f>+O49</f>
        <v>12959.657846579144</v>
      </c>
      <c r="V74" s="156">
        <f>+U74/T74</f>
        <v>1.1462116969357548</v>
      </c>
      <c r="W74" s="157">
        <f>+P49</f>
        <v>1.2076907150257152</v>
      </c>
      <c r="X74" s="157">
        <f>+Q49</f>
        <v>1.3252926249296506</v>
      </c>
    </row>
    <row r="75" spans="1:24" x14ac:dyDescent="0.25">
      <c r="A75">
        <f>+'fiscal parms &amp; pop'!A144</f>
        <v>2006</v>
      </c>
      <c r="B75" s="1">
        <f>+'fiscal parms &amp; pop'!S159</f>
        <v>510584</v>
      </c>
      <c r="C75" s="109">
        <f>+'fiscal parms &amp; pop'!K144</f>
        <v>3421361</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10890.989152596127</v>
      </c>
      <c r="U75" s="155">
        <f>+O50</f>
        <v>12974.581951217693</v>
      </c>
      <c r="V75" s="156">
        <f>+U75/T75</f>
        <v>1.1913134582569016</v>
      </c>
      <c r="W75" s="157">
        <f>+P50</f>
        <v>1.3642423948960651</v>
      </c>
      <c r="X75" s="157">
        <f>+Q50</f>
        <v>1.2395967391104326</v>
      </c>
    </row>
    <row r="76" spans="1:24" x14ac:dyDescent="0.25">
      <c r="A76">
        <f>+'fiscal parms &amp; pop'!A145</f>
        <v>2007</v>
      </c>
      <c r="B76" s="1">
        <f>+'fiscal parms &amp; pop'!S160</f>
        <v>509039</v>
      </c>
      <c r="C76" s="109">
        <f>+'fiscal parms &amp; pop'!K145</f>
        <v>3514031</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11147.767227076141</v>
      </c>
      <c r="U76" s="155">
        <f>+O51</f>
        <v>12407.047508479336</v>
      </c>
      <c r="V76" s="156">
        <f t="shared" ref="V76:V78" si="68">+U76/T76</f>
        <v>1.112962556156053</v>
      </c>
      <c r="W76" s="157">
        <f>+P51</f>
        <v>1.2931219575118431</v>
      </c>
      <c r="X76" s="157">
        <f>+Q51</f>
        <v>1.2534499045719338</v>
      </c>
    </row>
    <row r="77" spans="1:24" x14ac:dyDescent="0.25">
      <c r="A77">
        <f>+'fiscal parms &amp; pop'!A146</f>
        <v>2008</v>
      </c>
      <c r="B77" s="1">
        <f>+'fiscal parms &amp; pop'!S161</f>
        <v>511543</v>
      </c>
      <c r="C77" s="109">
        <f>+'fiscal parms &amp; pop'!K146</f>
        <v>3595755</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10412.66253902166</v>
      </c>
      <c r="U77" s="155">
        <f>+O52</f>
        <v>10603.780691417593</v>
      </c>
      <c r="V77" s="156">
        <f t="shared" si="68"/>
        <v>1.0183543979918406</v>
      </c>
      <c r="W77" s="157">
        <f>+P52</f>
        <v>1.2323869476513569</v>
      </c>
      <c r="X77" s="157">
        <f>+Q52</f>
        <v>1.2598416712414704</v>
      </c>
    </row>
    <row r="78" spans="1:24" x14ac:dyDescent="0.25">
      <c r="A78">
        <f>+'fiscal parms &amp; pop'!A147</f>
        <v>2009</v>
      </c>
      <c r="B78" s="1">
        <f>+'fiscal parms &amp; pop'!S162</f>
        <v>516729</v>
      </c>
      <c r="C78" s="109">
        <f>+'fiscal parms &amp; pop'!K147</f>
        <v>3679092</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9665.3806336281777</v>
      </c>
      <c r="U78" s="155">
        <f>+O53</f>
        <v>9595.7580774153994</v>
      </c>
      <c r="V78" s="156">
        <f t="shared" si="68"/>
        <v>0.99279670828787181</v>
      </c>
      <c r="W78" s="157">
        <f>+P53</f>
        <v>1.2083816831820042</v>
      </c>
      <c r="X78" s="157">
        <f>+Q53</f>
        <v>1.2818215985241488</v>
      </c>
    </row>
    <row r="79" spans="1:24" x14ac:dyDescent="0.25">
      <c r="A79">
        <f>+'fiscal parms &amp; pop'!A148</f>
        <v>2010</v>
      </c>
      <c r="B79" s="1">
        <f>+'fiscal parms &amp; pop'!S163</f>
        <v>521972</v>
      </c>
      <c r="C79" s="109">
        <f>+'fiscal parms &amp; pop'!K148</f>
        <v>3732573</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pop'!K149</f>
        <v>3790191</v>
      </c>
      <c r="D80" s="1">
        <f>+'fiscal parms &amp; pop'!U164</f>
        <v>33704644</v>
      </c>
      <c r="E80" s="1">
        <f>+'fiscal parms &amp; pop'!V164</f>
        <v>1844037</v>
      </c>
      <c r="F80" s="1"/>
      <c r="G80" s="1"/>
      <c r="H80" s="1"/>
      <c r="I80" s="1"/>
      <c r="J80" s="1"/>
      <c r="N80" s="1"/>
      <c r="Q80" s="151" t="str">
        <f>+F18</f>
        <v>NL Deficit PC</v>
      </c>
      <c r="R80" s="151" t="str">
        <f>+X18</f>
        <v>AB Deficit PC</v>
      </c>
      <c r="S80" s="151" t="str">
        <f>+D18</f>
        <v>NL Debt Charge PC</v>
      </c>
      <c r="T80" s="151" t="str">
        <f>+V18</f>
        <v>AB Debt Charge PC</v>
      </c>
      <c r="U80" s="150" t="str">
        <f>+G18</f>
        <v>NL Net Debt PC</v>
      </c>
      <c r="V80" s="150" t="str">
        <f>+Y18</f>
        <v>AB Net Debt PC</v>
      </c>
    </row>
    <row r="81" spans="1:22" x14ac:dyDescent="0.25">
      <c r="A81">
        <f>+'fiscal parms &amp; pop'!A150</f>
        <v>2012</v>
      </c>
      <c r="B81" s="1">
        <f>+'fiscal parms &amp; pop'!S165</f>
        <v>526450</v>
      </c>
      <c r="C81" s="109">
        <f>+'fiscal parms &amp; pop'!K150</f>
        <v>3880755</v>
      </c>
      <c r="D81" s="1">
        <f>+'fiscal parms &amp; pop'!U165</f>
        <v>34109736</v>
      </c>
      <c r="E81" s="1">
        <f>+'fiscal parms &amp; pop'!V165</f>
        <v>1846800</v>
      </c>
      <c r="F81" s="1"/>
      <c r="G81" s="1"/>
      <c r="H81" s="1"/>
      <c r="I81" s="1"/>
      <c r="J81" s="1"/>
      <c r="N81" s="150"/>
      <c r="O81" s="152"/>
      <c r="P81" s="151" t="s">
        <v>324</v>
      </c>
      <c r="Q81" s="155">
        <f>+F49</f>
        <v>-3520.5677806869526</v>
      </c>
      <c r="R81" s="155">
        <f>+X49</f>
        <v>-1650.8830188815787</v>
      </c>
      <c r="S81" s="155">
        <f>+D49</f>
        <v>2055.4066917830387</v>
      </c>
      <c r="T81" s="155">
        <f>+V49</f>
        <v>566.50163867100753</v>
      </c>
      <c r="U81" s="155">
        <f>+G49</f>
        <v>31489.41109321341</v>
      </c>
      <c r="V81" s="155">
        <f>+Y49</f>
        <v>9860.0684415392934</v>
      </c>
    </row>
    <row r="82" spans="1:22" x14ac:dyDescent="0.25">
      <c r="A82">
        <f>+'fiscal parms &amp; pop'!A151</f>
        <v>2013</v>
      </c>
      <c r="B82" s="1">
        <f>+'fiscal parms &amp; pop'!S166</f>
        <v>527399</v>
      </c>
      <c r="C82" s="109">
        <f>+'fiscal parms &amp; pop'!K151</f>
        <v>3997950</v>
      </c>
      <c r="D82" s="1">
        <f>+'fiscal parms &amp; pop'!U166</f>
        <v>34509486</v>
      </c>
      <c r="E82" s="1">
        <f>+'fiscal parms &amp; pop'!V166</f>
        <v>1843957</v>
      </c>
      <c r="F82" s="1"/>
      <c r="G82" s="1"/>
      <c r="H82" s="1"/>
      <c r="I82" s="1"/>
      <c r="J82" s="1"/>
      <c r="N82" s="151" t="str">
        <f>+A45</f>
        <v xml:space="preserve">2016-17 </v>
      </c>
      <c r="O82" s="151" t="str">
        <f>+A49</f>
        <v>2020-21</v>
      </c>
      <c r="P82" s="154" t="s">
        <v>333</v>
      </c>
      <c r="Q82" s="155">
        <f t="shared" ref="Q82:Q85" si="69">+F50</f>
        <v>-1265.958166744663</v>
      </c>
      <c r="R82" s="155">
        <f t="shared" ref="R82:R85" si="70">+X50</f>
        <v>-2083.1405019040608</v>
      </c>
      <c r="S82" s="155">
        <f t="shared" ref="S82:S85" si="71">+D50</f>
        <v>1943.0023231240223</v>
      </c>
      <c r="T82" s="155">
        <f t="shared" ref="T82:T85" si="72">+V50</f>
        <v>421.81477842422862</v>
      </c>
      <c r="U82" s="155">
        <f t="shared" ref="U82:U85" si="73">+G50</f>
        <v>28328.155968112191</v>
      </c>
      <c r="V82" s="155">
        <f t="shared" ref="V82:V85" si="74">+Y50</f>
        <v>6414.1285384979656</v>
      </c>
    </row>
    <row r="83" spans="1:22" x14ac:dyDescent="0.25">
      <c r="A83">
        <f>+'fiscal parms &amp; pop'!A152</f>
        <v>2014</v>
      </c>
      <c r="B83" s="1">
        <f>+'fiscal parms &amp; pop'!S167</f>
        <v>528386</v>
      </c>
      <c r="C83" s="109">
        <f>+'fiscal parms &amp; pop'!K152</f>
        <v>4108416</v>
      </c>
      <c r="D83" s="1">
        <f>+'fiscal parms &amp; pop'!U167</f>
        <v>34890211</v>
      </c>
      <c r="E83" s="1">
        <f>+'fiscal parms &amp; pop'!V167</f>
        <v>1842824</v>
      </c>
      <c r="F83" s="1"/>
      <c r="N83" s="151" t="str">
        <f>+A40</f>
        <v>2011-12</v>
      </c>
      <c r="O83" s="151" t="str">
        <f>+A49</f>
        <v>2020-21</v>
      </c>
      <c r="P83" s="154" t="s">
        <v>330</v>
      </c>
      <c r="Q83" s="155">
        <f t="shared" si="69"/>
        <v>-1165.703069945916</v>
      </c>
      <c r="R83" s="155">
        <f t="shared" si="70"/>
        <v>-1259.0541330444426</v>
      </c>
      <c r="S83" s="155">
        <f t="shared" si="71"/>
        <v>1747.4461804924292</v>
      </c>
      <c r="T83" s="155">
        <f t="shared" si="72"/>
        <v>289.17589816103578</v>
      </c>
      <c r="U83" s="155">
        <f t="shared" si="73"/>
        <v>23284.422240982134</v>
      </c>
      <c r="V83" s="155">
        <f t="shared" si="74"/>
        <v>1596.0120907736211</v>
      </c>
    </row>
    <row r="84" spans="1:22" x14ac:dyDescent="0.25">
      <c r="A84">
        <f>+'fiscal parms &amp; pop'!A153</f>
        <v>2015</v>
      </c>
      <c r="B84" s="1">
        <f>+'fiscal parms &amp; pop'!S168</f>
        <v>528815</v>
      </c>
      <c r="C84" s="109">
        <f>+'fiscal parms &amp; pop'!K153</f>
        <v>4177527</v>
      </c>
      <c r="D84" s="1">
        <f>+'fiscal parms &amp; pop'!U168</f>
        <v>35185587</v>
      </c>
      <c r="E84" s="1">
        <f>+'fiscal parms &amp; pop'!V168</f>
        <v>1842280</v>
      </c>
      <c r="F84" s="1"/>
      <c r="N84" s="151" t="str">
        <f>+A30</f>
        <v>2001-02</v>
      </c>
      <c r="O84" s="151" t="str">
        <f>+A49</f>
        <v>2020-21</v>
      </c>
      <c r="P84" s="154" t="s">
        <v>331</v>
      </c>
      <c r="Q84" s="155">
        <f t="shared" si="69"/>
        <v>-367.57438075685184</v>
      </c>
      <c r="R84" s="155">
        <f t="shared" si="70"/>
        <v>-191.00507821656154</v>
      </c>
      <c r="S84" s="155">
        <f t="shared" si="71"/>
        <v>1724.7635058988867</v>
      </c>
      <c r="T84" s="155">
        <f t="shared" si="72"/>
        <v>195.81439402670611</v>
      </c>
      <c r="U84" s="155">
        <f t="shared" si="73"/>
        <v>21409.571125302573</v>
      </c>
      <c r="V84" s="155">
        <f t="shared" si="74"/>
        <v>-2326.8882262325883</v>
      </c>
    </row>
    <row r="85" spans="1:22" x14ac:dyDescent="0.25">
      <c r="A85">
        <f>+'fiscal parms &amp; pop'!A154</f>
        <v>2016</v>
      </c>
      <c r="B85" s="1">
        <f>+'fiscal parms &amp; pop'!S169</f>
        <v>530305</v>
      </c>
      <c r="C85" s="109">
        <f>+'fiscal parms &amp; pop'!K154</f>
        <v>4236376</v>
      </c>
      <c r="D85" s="1">
        <f>+'fiscal parms &amp; pop'!U169</f>
        <v>35614419</v>
      </c>
      <c r="E85" s="1">
        <f>+'fiscal parms &amp; pop'!V169</f>
        <v>1855474</v>
      </c>
      <c r="F85" s="1"/>
      <c r="N85" s="151" t="str">
        <f>+A25</f>
        <v>1996-97</v>
      </c>
      <c r="O85" s="151" t="str">
        <f>+A49</f>
        <v>2020-21</v>
      </c>
      <c r="P85" s="154" t="s">
        <v>332</v>
      </c>
      <c r="Q85" s="155">
        <f t="shared" si="69"/>
        <v>-352.62524159779497</v>
      </c>
      <c r="R85" s="155">
        <f t="shared" si="70"/>
        <v>69.713015556277313</v>
      </c>
      <c r="S85" s="155">
        <f t="shared" si="71"/>
        <v>1714.1322980351456</v>
      </c>
      <c r="T85" s="155">
        <f t="shared" si="72"/>
        <v>241.4370139642397</v>
      </c>
      <c r="U85" s="155">
        <f t="shared" si="73"/>
        <v>20003.660885388967</v>
      </c>
      <c r="V85" s="155">
        <f t="shared" si="74"/>
        <v>-1613.3480710997119</v>
      </c>
    </row>
    <row r="86" spans="1:22" x14ac:dyDescent="0.25">
      <c r="A86">
        <f>+'fiscal parms &amp; pop'!A155</f>
        <v>2017</v>
      </c>
      <c r="B86" s="1">
        <f>+'fiscal parms &amp; pop'!S170</f>
        <v>528817</v>
      </c>
      <c r="C86" s="109">
        <f>+'fiscal parms &amp; pop'!K155</f>
        <v>4286134</v>
      </c>
      <c r="D86" s="1">
        <f>+'fiscal parms &amp; pop'!U170</f>
        <v>36058291</v>
      </c>
      <c r="E86" s="1">
        <f>+'fiscal parms &amp; pop'!V170</f>
        <v>1865545</v>
      </c>
      <c r="F86" s="1"/>
    </row>
    <row r="87" spans="1:22" x14ac:dyDescent="0.25">
      <c r="A87">
        <f>+'fiscal parms &amp; pop'!A156</f>
        <v>2018</v>
      </c>
      <c r="B87" s="1">
        <f>+'fiscal parms &amp; pop'!S171</f>
        <v>525560</v>
      </c>
      <c r="C87" s="109">
        <f>+'fiscal parms &amp; pop'!K156</f>
        <v>4298275</v>
      </c>
      <c r="D87" s="1">
        <f>+'fiscal parms &amp; pop'!U171</f>
        <v>36415881</v>
      </c>
      <c r="E87" s="1">
        <f>+'fiscal parms &amp; pop'!V171</f>
        <v>1882103</v>
      </c>
    </row>
    <row r="88" spans="1:22" x14ac:dyDescent="0.25">
      <c r="A88">
        <f>+'fiscal parms &amp; pop'!A157</f>
        <v>2019</v>
      </c>
      <c r="B88" s="1">
        <f>+'fiscal parms &amp; pop'!S172</f>
        <v>523476</v>
      </c>
      <c r="C88" s="109">
        <f>+'fiscal parms &amp; pop'!K157</f>
        <v>4361694</v>
      </c>
      <c r="D88" s="1">
        <f>+'fiscal parms &amp; pop'!U172</f>
        <v>36944789</v>
      </c>
      <c r="E88" s="1">
        <f>+'fiscal parms &amp; pop'!V172</f>
        <v>1903877</v>
      </c>
    </row>
    <row r="89" spans="1:22" x14ac:dyDescent="0.25">
      <c r="A89">
        <f>+'fiscal parms &amp; pop'!A158</f>
        <v>2020</v>
      </c>
      <c r="B89" s="1">
        <f>+'fiscal parms &amp; pop'!S173</f>
        <v>522103</v>
      </c>
      <c r="C89" s="109">
        <f>+'fiscal parms &amp; pop'!K158</f>
        <v>4421876</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383</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pop'!BF7</f>
        <v>11820</v>
      </c>
      <c r="U123" s="14">
        <f>'fiscal parms &amp; pop'!BG7</f>
        <v>2365</v>
      </c>
      <c r="V123" s="14">
        <f>+T123+U123</f>
        <v>14185</v>
      </c>
      <c r="W123" s="14">
        <f>'fiscal parms &amp; pop'!BI7</f>
        <v>14735</v>
      </c>
      <c r="X123" s="14">
        <f>'fiscal parms &amp; pop'!BJ7</f>
        <v>1282</v>
      </c>
      <c r="Y123" s="14">
        <f>'fiscal parms &amp; pop'!BK7</f>
        <v>16017</v>
      </c>
      <c r="Z123" s="14">
        <f>'fiscal parms &amp; pop'!BL7</f>
        <v>-1832</v>
      </c>
      <c r="AA123" s="14">
        <f>'fiscal parms &amp; pop'!BM7</f>
        <v>5692</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pop'!BF8</f>
        <v>11586.575000000001</v>
      </c>
      <c r="U124" s="14">
        <f>'fiscal parms &amp; pop'!BG8</f>
        <v>2150</v>
      </c>
      <c r="V124" s="14">
        <f t="shared" ref="V124:V153" si="75">+T124+U124</f>
        <v>13736.575000000001</v>
      </c>
      <c r="W124" s="14">
        <f>'fiscal parms &amp; pop'!BI8</f>
        <v>15052</v>
      </c>
      <c r="X124" s="14">
        <f>'fiscal parms &amp; pop'!BJ8</f>
        <v>1314</v>
      </c>
      <c r="Y124" s="14">
        <f>'fiscal parms &amp; pop'!BK8</f>
        <v>16366</v>
      </c>
      <c r="Z124" s="14">
        <f>'fiscal parms &amp; pop'!BL8</f>
        <v>-2629.4249999999993</v>
      </c>
      <c r="AA124" s="14">
        <f>'fiscal parms &amp; pop'!BM8</f>
        <v>7939</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pop'!BF9</f>
        <v>11814</v>
      </c>
      <c r="U125" s="14">
        <f>'fiscal parms &amp; pop'!BG9</f>
        <v>2457</v>
      </c>
      <c r="V125" s="14">
        <f t="shared" si="75"/>
        <v>14271</v>
      </c>
      <c r="W125" s="14">
        <f>'fiscal parms &amp; pop'!BI9</f>
        <v>16176</v>
      </c>
      <c r="X125" s="14">
        <f>'fiscal parms &amp; pop'!BJ9</f>
        <v>1419</v>
      </c>
      <c r="Y125" s="14">
        <f>'fiscal parms &amp; pop'!BK9</f>
        <v>17595</v>
      </c>
      <c r="Z125" s="14">
        <f>'fiscal parms &amp; pop'!BL9</f>
        <v>-3324</v>
      </c>
      <c r="AA125" s="14">
        <f>'fiscal parms &amp; pop'!BM9</f>
        <v>11824</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pop'!BF10</f>
        <v>13316</v>
      </c>
      <c r="U126" s="14">
        <f>'fiscal parms &amp; pop'!BG10</f>
        <v>2090</v>
      </c>
      <c r="V126" s="14">
        <f t="shared" si="75"/>
        <v>15406</v>
      </c>
      <c r="W126" s="14">
        <f>'fiscal parms &amp; pop'!BI10</f>
        <v>15419</v>
      </c>
      <c r="X126" s="14">
        <f>'fiscal parms &amp; pop'!BJ10</f>
        <v>1654</v>
      </c>
      <c r="Y126" s="14">
        <f>'fiscal parms &amp; pop'!BK10</f>
        <v>17073</v>
      </c>
      <c r="Z126" s="14">
        <f>'fiscal parms &amp; pop'!BL10</f>
        <v>-1667</v>
      </c>
      <c r="AA126" s="14">
        <f>'fiscal parms &amp; pop'!BM10</f>
        <v>13379</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pop'!BF11</f>
        <v>14235</v>
      </c>
      <c r="U127" s="14">
        <f>'fiscal parms &amp; pop'!BG11</f>
        <v>1929</v>
      </c>
      <c r="V127" s="14">
        <f t="shared" si="75"/>
        <v>16164</v>
      </c>
      <c r="W127" s="14">
        <f>'fiscal parms &amp; pop'!BI11</f>
        <v>13766</v>
      </c>
      <c r="X127" s="14">
        <f>'fiscal parms &amp; pop'!BJ11</f>
        <v>1746</v>
      </c>
      <c r="Y127" s="14">
        <f>'fiscal parms &amp; pop'!BK11</f>
        <v>15512</v>
      </c>
      <c r="Z127" s="14">
        <f>'fiscal parms &amp; pop'!BL11</f>
        <v>652</v>
      </c>
      <c r="AA127" s="14">
        <f>'fiscal parms &amp; pop'!BM11</f>
        <v>12707</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pop'!BF12</f>
        <v>13767</v>
      </c>
      <c r="U128" s="14">
        <f>'fiscal parms &amp; pop'!BG12</f>
        <v>1748</v>
      </c>
      <c r="V128" s="14">
        <f t="shared" si="75"/>
        <v>15515</v>
      </c>
      <c r="W128" s="14">
        <f>'fiscal parms &amp; pop'!BI12</f>
        <v>12681</v>
      </c>
      <c r="X128" s="14">
        <f>'fiscal parms &amp; pop'!BJ12</f>
        <v>1683</v>
      </c>
      <c r="Y128" s="14">
        <f>'fiscal parms &amp; pop'!BK12</f>
        <v>14364</v>
      </c>
      <c r="Z128" s="14">
        <f>'fiscal parms &amp; pop'!BL12</f>
        <v>1151</v>
      </c>
      <c r="AA128" s="14">
        <f>'fiscal parms &amp; pop'!BM12</f>
        <v>11607</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pop'!BF13</f>
        <v>15301</v>
      </c>
      <c r="U129" s="14">
        <f>'fiscal parms &amp; pop'!BG13</f>
        <v>1351</v>
      </c>
      <c r="V129" s="14">
        <f t="shared" si="75"/>
        <v>16652</v>
      </c>
      <c r="W129" s="14">
        <f>'fiscal parms &amp; pop'!BI13</f>
        <v>12330</v>
      </c>
      <c r="X129" s="14">
        <f>'fiscal parms &amp; pop'!BJ13</f>
        <v>1462</v>
      </c>
      <c r="Y129" s="14">
        <f>'fiscal parms &amp; pop'!BK13</f>
        <v>13792</v>
      </c>
      <c r="Z129" s="14">
        <f>'fiscal parms &amp; pop'!BL13</f>
        <v>2860</v>
      </c>
      <c r="AA129" s="14">
        <f>'fiscal parms &amp; pop'!BM13</f>
        <v>8709</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pop'!BF14</f>
        <v>16571</v>
      </c>
      <c r="U130" s="14">
        <f>'fiscal parms &amp; pop'!BG14</f>
        <v>1183</v>
      </c>
      <c r="V130" s="14">
        <f t="shared" si="75"/>
        <v>17754</v>
      </c>
      <c r="W130" s="14">
        <f>'fiscal parms &amp; pop'!BI14</f>
        <v>13682</v>
      </c>
      <c r="X130" s="14">
        <f>'fiscal parms &amp; pop'!BJ14</f>
        <v>1322</v>
      </c>
      <c r="Y130" s="14">
        <f>'fiscal parms &amp; pop'!BK14</f>
        <v>15004</v>
      </c>
      <c r="Z130" s="14">
        <f>'fiscal parms &amp; pop'!BL14</f>
        <v>2750</v>
      </c>
      <c r="AA130" s="14">
        <f>'fiscal parms &amp; pop'!BM14</f>
        <v>5979</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pop'!BF15</f>
        <v>15484</v>
      </c>
      <c r="U131" s="14">
        <f>'fiscal parms &amp; pop'!BG15</f>
        <v>1335</v>
      </c>
      <c r="V131" s="14">
        <f t="shared" si="75"/>
        <v>16819</v>
      </c>
      <c r="W131" s="14">
        <f>'fiscal parms &amp; pop'!BI15</f>
        <v>14269</v>
      </c>
      <c r="X131" s="14">
        <f>'fiscal parms &amp; pop'!BJ15</f>
        <v>1379</v>
      </c>
      <c r="Y131" s="14">
        <f>'fiscal parms &amp; pop'!BK15</f>
        <v>15648</v>
      </c>
      <c r="Z131" s="14">
        <f>'fiscal parms &amp; pop'!BL15</f>
        <v>1171</v>
      </c>
      <c r="AA131" s="14">
        <f>'fiscal parms &amp; pop'!BM15</f>
        <v>4876</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pop'!BF16</f>
        <v>18463</v>
      </c>
      <c r="U132" s="14">
        <f>'fiscal parms &amp; pop'!BG16</f>
        <v>1640</v>
      </c>
      <c r="V132" s="14">
        <f t="shared" si="75"/>
        <v>20103</v>
      </c>
      <c r="W132" s="14">
        <f>'fiscal parms &amp; pop'!BI16</f>
        <v>16271</v>
      </c>
      <c r="X132" s="14">
        <f>'fiscal parms &amp; pop'!BJ16</f>
        <v>956</v>
      </c>
      <c r="Y132" s="14">
        <f>'fiscal parms &amp; pop'!BK16</f>
        <v>17227</v>
      </c>
      <c r="Z132" s="14">
        <f>'fiscal parms &amp; pop'!BL16</f>
        <v>2876</v>
      </c>
      <c r="AA132" s="14">
        <f>'fiscal parms &amp; pop'!BM16</f>
        <v>2074</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pop'!BF17</f>
        <v>23714</v>
      </c>
      <c r="U133" s="14">
        <f>'fiscal parms &amp; pop'!BG17</f>
        <v>1813</v>
      </c>
      <c r="V133" s="14">
        <f t="shared" si="75"/>
        <v>25527</v>
      </c>
      <c r="W133" s="14">
        <f>'fiscal parms &amp; pop'!BI17</f>
        <v>17990</v>
      </c>
      <c r="X133" s="14">
        <f>'fiscal parms &amp; pop'!BJ17</f>
        <v>980</v>
      </c>
      <c r="Y133" s="14">
        <f>'fiscal parms &amp; pop'!BK17</f>
        <v>18970</v>
      </c>
      <c r="Z133" s="14">
        <f>'fiscal parms &amp; pop'!BL17</f>
        <v>6557</v>
      </c>
      <c r="AA133" s="14">
        <f>'fiscal parms &amp; pop'!BM17</f>
        <v>-4300</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pop'!BF18</f>
        <v>19662</v>
      </c>
      <c r="U134" s="14">
        <f>'fiscal parms &amp; pop'!BG18</f>
        <v>2264</v>
      </c>
      <c r="V134" s="14">
        <f t="shared" si="75"/>
        <v>21926</v>
      </c>
      <c r="W134" s="14">
        <f>'fiscal parms &amp; pop'!BI18</f>
        <v>20100</v>
      </c>
      <c r="X134" s="14">
        <f>'fiscal parms &amp; pop'!BJ18</f>
        <v>774</v>
      </c>
      <c r="Y134" s="14">
        <f>'fiscal parms &amp; pop'!BK18</f>
        <v>20874</v>
      </c>
      <c r="Z134" s="14">
        <f>'fiscal parms &amp; pop'!BL18</f>
        <v>1052</v>
      </c>
      <c r="AA134" s="14">
        <f>'fiscal parms &amp; pop'!BM18</f>
        <v>-5043</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pop'!BF19</f>
        <v>20588</v>
      </c>
      <c r="U135" s="14">
        <f>'fiscal parms &amp; pop'!BG19</f>
        <v>2074</v>
      </c>
      <c r="V135" s="14">
        <f t="shared" si="75"/>
        <v>22662</v>
      </c>
      <c r="W135" s="14">
        <f>'fiscal parms &amp; pop'!BI19</f>
        <v>20209</v>
      </c>
      <c r="X135" s="14">
        <f>'fiscal parms &amp; pop'!BJ19</f>
        <v>476</v>
      </c>
      <c r="Y135" s="14">
        <f>'fiscal parms &amp; pop'!BK19</f>
        <v>20685</v>
      </c>
      <c r="Z135" s="14">
        <f>'fiscal parms &amp; pop'!BL19</f>
        <v>1977</v>
      </c>
      <c r="AA135" s="14">
        <f>'fiscal parms &amp; pop'!BM19</f>
        <v>-6769</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pop'!BF20</f>
        <v>22961</v>
      </c>
      <c r="U136" s="14">
        <f>'fiscal parms &amp; pop'!BG20</f>
        <v>2926</v>
      </c>
      <c r="V136" s="14">
        <f t="shared" si="75"/>
        <v>25887</v>
      </c>
      <c r="W136" s="14">
        <f>'fiscal parms &amp; pop'!BI20</f>
        <v>21612</v>
      </c>
      <c r="X136" s="14">
        <f>'fiscal parms &amp; pop'!BJ20</f>
        <v>271</v>
      </c>
      <c r="Y136" s="14">
        <f>'fiscal parms &amp; pop'!BK20</f>
        <v>21883</v>
      </c>
      <c r="Z136" s="14">
        <f>'fiscal parms &amp; pop'!BL20</f>
        <v>4004</v>
      </c>
      <c r="AA136" s="14">
        <f>'fiscal parms &amp; pop'!BM20</f>
        <v>-10548</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pop'!BF21</f>
        <v>26348</v>
      </c>
      <c r="U137" s="14">
        <f>'fiscal parms &amp; pop'!BG21</f>
        <v>3219</v>
      </c>
      <c r="V137" s="14">
        <f t="shared" si="75"/>
        <v>29567</v>
      </c>
      <c r="W137" s="14">
        <f>'fiscal parms &amp; pop'!BI21</f>
        <v>24027</v>
      </c>
      <c r="X137" s="14">
        <f>'fiscal parms &amp; pop'!BJ21</f>
        <v>302</v>
      </c>
      <c r="Y137" s="14">
        <f>'fiscal parms &amp; pop'!BK21</f>
        <v>24329</v>
      </c>
      <c r="Z137" s="14">
        <f>'fiscal parms &amp; pop'!BL21</f>
        <v>5238</v>
      </c>
      <c r="AA137" s="14">
        <f>'fiscal parms &amp; pop'!BM21</f>
        <v>-17957</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pop'!BF22</f>
        <v>32495</v>
      </c>
      <c r="U138" s="14">
        <f>'fiscal parms &amp; pop'!BG22</f>
        <v>3392</v>
      </c>
      <c r="V138" s="14">
        <f t="shared" si="75"/>
        <v>35887</v>
      </c>
      <c r="W138" s="14">
        <f>'fiscal parms &amp; pop'!BI22</f>
        <v>26943</v>
      </c>
      <c r="X138" s="14">
        <f>'fiscal parms &amp; pop'!BJ22</f>
        <v>248</v>
      </c>
      <c r="Y138" s="14">
        <f>'fiscal parms &amp; pop'!BK22</f>
        <v>27191</v>
      </c>
      <c r="Z138" s="14">
        <f>'fiscal parms &amp; pop'!BL22</f>
        <v>8696</v>
      </c>
      <c r="AA138" s="14">
        <f>'fiscal parms &amp; pop'!BM22</f>
        <v>-26022</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pop'!BF23</f>
        <v>35480</v>
      </c>
      <c r="U139" s="14">
        <f>'fiscal parms &amp; pop'!BG23</f>
        <v>3077</v>
      </c>
      <c r="V139" s="14">
        <f t="shared" si="75"/>
        <v>38557</v>
      </c>
      <c r="W139" s="14">
        <f>'fiscal parms &amp; pop'!BI23</f>
        <v>29450</v>
      </c>
      <c r="X139" s="14">
        <f>'fiscal parms &amp; pop'!BJ23</f>
        <v>215</v>
      </c>
      <c r="Y139" s="14">
        <f>'fiscal parms &amp; pop'!BK23</f>
        <v>29665</v>
      </c>
      <c r="Z139" s="14">
        <f>'fiscal parms &amp; pop'!BL23</f>
        <v>8892</v>
      </c>
      <c r="AA139" s="14">
        <f>'fiscal parms &amp; pop'!BM23</f>
        <v>-34133</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pop'!BF24</f>
        <v>35277</v>
      </c>
      <c r="U140" s="14">
        <f>'fiscal parms &amp; pop'!BG24</f>
        <v>3048</v>
      </c>
      <c r="V140" s="14">
        <f t="shared" si="75"/>
        <v>38325</v>
      </c>
      <c r="W140" s="14">
        <f>'fiscal parms &amp; pop'!BI24</f>
        <v>35664</v>
      </c>
      <c r="X140" s="14">
        <f>'fiscal parms &amp; pop'!BJ24</f>
        <v>214</v>
      </c>
      <c r="Y140" s="14">
        <f>'fiscal parms &amp; pop'!BK24</f>
        <v>35878</v>
      </c>
      <c r="Z140" s="14">
        <f>'fiscal parms &amp; pop'!BL24</f>
        <v>2447</v>
      </c>
      <c r="AA140" s="14">
        <f>'fiscal parms &amp; pop'!BM24</f>
        <v>-35046</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pop'!BF25</f>
        <v>34747</v>
      </c>
      <c r="U141" s="14">
        <f>'fiscal parms &amp; pop'!BG25</f>
        <v>4578</v>
      </c>
      <c r="V141" s="14">
        <f t="shared" si="75"/>
        <v>39325</v>
      </c>
      <c r="W141" s="14">
        <f>'fiscal parms &amp; pop'!BI25</f>
        <v>40048</v>
      </c>
      <c r="X141" s="14">
        <f>'fiscal parms &amp; pop'!BJ25</f>
        <v>208</v>
      </c>
      <c r="Y141" s="14">
        <f>'fiscal parms &amp; pop'!BK25</f>
        <v>40256</v>
      </c>
      <c r="Z141" s="14">
        <f>'fiscal parms &amp; pop'!BL25</f>
        <v>-931</v>
      </c>
      <c r="AA141" s="14">
        <f>'fiscal parms &amp; pop'!BM25</f>
        <v>-31701</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pop'!BF26</f>
        <v>34170</v>
      </c>
      <c r="U142" s="14">
        <f>'fiscal parms &amp; pop'!BG26</f>
        <v>5342</v>
      </c>
      <c r="V142" s="14">
        <f t="shared" si="75"/>
        <v>39512</v>
      </c>
      <c r="W142" s="14">
        <f>'fiscal parms &amp; pop'!BI26</f>
        <v>39774</v>
      </c>
      <c r="X142" s="14">
        <f>'fiscal parms &amp; pop'!BJ26</f>
        <v>214</v>
      </c>
      <c r="Y142" s="14">
        <f>'fiscal parms &amp; pop'!BK26</f>
        <v>39988</v>
      </c>
      <c r="Z142" s="14">
        <f>'fiscal parms &amp; pop'!BL26</f>
        <v>-476</v>
      </c>
      <c r="AA142" s="14">
        <f>'fiscal parms &amp; pop'!BM26</f>
        <v>-27317</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pop'!BF27</f>
        <v>33524</v>
      </c>
      <c r="U143" s="14">
        <f>'fiscal parms &amp; pop'!BG27</f>
        <v>5452</v>
      </c>
      <c r="V143" s="14">
        <f t="shared" si="75"/>
        <v>38976</v>
      </c>
      <c r="W143" s="14">
        <f>'fiscal parms &amp; pop'!BI27</f>
        <v>40766</v>
      </c>
      <c r="X143" s="14">
        <f>'fiscal parms &amp; pop'!BJ27</f>
        <v>472</v>
      </c>
      <c r="Y143" s="14">
        <f>'fiscal parms &amp; pop'!BK27</f>
        <v>41238</v>
      </c>
      <c r="Z143" s="14">
        <f>'fiscal parms &amp; pop'!BL27</f>
        <v>-2262</v>
      </c>
      <c r="AA143" s="14">
        <f>'fiscal parms &amp; pop'!BM27</f>
        <v>-21653</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pop'!BF28</f>
        <v>38203</v>
      </c>
      <c r="U144" s="14">
        <f>'fiscal parms &amp; pop'!BG28</f>
        <v>5192</v>
      </c>
      <c r="V144" s="14">
        <f t="shared" si="75"/>
        <v>43395</v>
      </c>
      <c r="W144" s="14">
        <f>'fiscal parms &amp; pop'!BI28</f>
        <v>43000</v>
      </c>
      <c r="X144" s="14">
        <f>'fiscal parms &amp; pop'!BJ28</f>
        <v>509</v>
      </c>
      <c r="Y144" s="14">
        <f>'fiscal parms &amp; pop'!BK28</f>
        <v>43509</v>
      </c>
      <c r="Z144" s="14">
        <f>'fiscal parms &amp; pop'!BL28</f>
        <v>-114</v>
      </c>
      <c r="AA144" s="14">
        <f>'fiscal parms &amp; pop'!BM28</f>
        <v>-18991</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pop'!BF29</f>
        <v>37502</v>
      </c>
      <c r="U145" s="14">
        <f>'fiscal parms &amp; pop'!BG29</f>
        <v>5042</v>
      </c>
      <c r="V145" s="14">
        <f t="shared" si="75"/>
        <v>42544</v>
      </c>
      <c r="W145" s="14">
        <f>'fiscal parms &amp; pop'!BI29</f>
        <v>45113</v>
      </c>
      <c r="X145" s="14">
        <f>'fiscal parms &amp; pop'!BJ29</f>
        <v>530</v>
      </c>
      <c r="Y145" s="14">
        <f>'fiscal parms &amp; pop'!BK29</f>
        <v>45643</v>
      </c>
      <c r="Z145" s="14">
        <f>'fiscal parms &amp; pop'!BL29</f>
        <v>-3099</v>
      </c>
      <c r="AA145" s="14">
        <f>'fiscal parms &amp; pop'!BM29</f>
        <v>-14455</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pop'!BF30</f>
        <v>42375</v>
      </c>
      <c r="U146" s="14">
        <f>'fiscal parms &amp; pop'!BG30</f>
        <v>7059</v>
      </c>
      <c r="V146" s="14">
        <f t="shared" si="75"/>
        <v>49434</v>
      </c>
      <c r="W146" s="14">
        <f>'fiscal parms &amp; pop'!BI30</f>
        <v>49135</v>
      </c>
      <c r="X146" s="14">
        <f>'fiscal parms &amp; pop'!BJ30</f>
        <v>601</v>
      </c>
      <c r="Y146" s="14">
        <f>'fiscal parms &amp; pop'!BK30</f>
        <v>49736</v>
      </c>
      <c r="Z146" s="14">
        <f>'fiscal parms &amp; pop'!BL30</f>
        <v>-302</v>
      </c>
      <c r="AA146" s="14">
        <f>'fiscal parms &amp; pop'!BM30</f>
        <v>-13032</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pop'!BF31</f>
        <v>43499</v>
      </c>
      <c r="U147" s="14">
        <f>'fiscal parms &amp; pop'!BG31</f>
        <v>5982</v>
      </c>
      <c r="V147" s="14">
        <f t="shared" si="75"/>
        <v>49481</v>
      </c>
      <c r="W147" s="14">
        <f>'fiscal parms &amp; pop'!BI31</f>
        <v>47644</v>
      </c>
      <c r="X147" s="14">
        <f>'fiscal parms &amp; pop'!BJ31</f>
        <v>722</v>
      </c>
      <c r="Y147" s="14">
        <f>'fiscal parms &amp; pop'!BK31</f>
        <v>48366</v>
      </c>
      <c r="Z147" s="14">
        <f>'fiscal parms &amp; pop'!BL31</f>
        <v>1115</v>
      </c>
      <c r="AA147" s="14">
        <f>'fiscal parms &amp; pop'!BM31</f>
        <v>-13054</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pop'!BF32</f>
        <v>35477</v>
      </c>
      <c r="U148" s="14">
        <f>'fiscal parms &amp; pop'!BG32</f>
        <v>7142</v>
      </c>
      <c r="V148" s="14">
        <f t="shared" si="75"/>
        <v>42619</v>
      </c>
      <c r="W148" s="14">
        <f>'fiscal parms &amp; pop'!BI32</f>
        <v>48285</v>
      </c>
      <c r="X148" s="14">
        <f>'fiscal parms &amp; pop'!BJ32</f>
        <v>776</v>
      </c>
      <c r="Y148" s="14">
        <f>'fiscal parms &amp; pop'!BK32</f>
        <v>49061</v>
      </c>
      <c r="Z148" s="14">
        <f>'fiscal parms &amp; pop'!BL32</f>
        <v>-6442</v>
      </c>
      <c r="AA148" s="14">
        <f>'fiscal parms &amp; pop'!BM32</f>
        <v>-3919</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pop'!BF33</f>
        <v>34314</v>
      </c>
      <c r="U149" s="14">
        <f>'fiscal parms &amp; pop'!BG33</f>
        <v>7979</v>
      </c>
      <c r="V149" s="14">
        <f t="shared" si="75"/>
        <v>42293</v>
      </c>
      <c r="W149" s="14">
        <f>'fiscal parms &amp; pop'!BI33</f>
        <v>52059</v>
      </c>
      <c r="X149" s="14">
        <f>'fiscal parms &amp; pop'!BJ33</f>
        <v>1018</v>
      </c>
      <c r="Y149" s="14">
        <f>'fiscal parms &amp; pop'!BK33</f>
        <v>53077</v>
      </c>
      <c r="Z149" s="14">
        <f>'fiscal parms &amp; pop'!BL33</f>
        <v>-10784</v>
      </c>
      <c r="AA149" s="14">
        <f>'fiscal parms &amp; pop'!BM33</f>
        <v>8901</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pop'!BF34</f>
        <v>39689</v>
      </c>
      <c r="U150" s="14">
        <f>'fiscal parms &amp; pop'!BG34</f>
        <v>7606</v>
      </c>
      <c r="V150" s="14">
        <f t="shared" si="75"/>
        <v>47295</v>
      </c>
      <c r="W150" s="14">
        <f>'fiscal parms &amp; pop'!BI34</f>
        <v>53898</v>
      </c>
      <c r="X150" s="14">
        <f>'fiscal parms &amp; pop'!BJ34</f>
        <v>1420</v>
      </c>
      <c r="Y150" s="14">
        <f>'fiscal parms &amp; pop'!BK34</f>
        <v>55318</v>
      </c>
      <c r="Z150" s="14">
        <f>'fiscal parms &amp; pop'!BL34</f>
        <v>-8023</v>
      </c>
      <c r="AA150" s="14">
        <f>'fiscal parms &amp; pop'!BM34</f>
        <v>19344</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pop'!BF35</f>
        <v>41559</v>
      </c>
      <c r="U151" s="14">
        <f>'fiscal parms &amp; pop'!BG35</f>
        <v>8013</v>
      </c>
      <c r="V151" s="14">
        <f t="shared" si="75"/>
        <v>49572</v>
      </c>
      <c r="W151" s="14">
        <f>'fiscal parms &amp; pop'!BI35</f>
        <v>54312</v>
      </c>
      <c r="X151" s="14">
        <f>'fiscal parms &amp; pop'!BJ35</f>
        <v>1971</v>
      </c>
      <c r="Y151" s="14">
        <f>'fiscal parms &amp; pop'!BK35</f>
        <v>56283</v>
      </c>
      <c r="Z151" s="14">
        <f>'fiscal parms &amp; pop'!BL35</f>
        <v>-6711</v>
      </c>
      <c r="AA151" s="14">
        <f>'fiscal parms &amp; pop'!BM35</f>
        <v>27477</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pop'!BF36</f>
        <v>37152</v>
      </c>
      <c r="U152" s="14">
        <f>'fiscal parms &amp; pop'!BG36</f>
        <v>9072</v>
      </c>
      <c r="V152" s="14">
        <f t="shared" si="75"/>
        <v>46224</v>
      </c>
      <c r="W152" s="14">
        <f>'fiscal parms &amp; pop'!BI36</f>
        <v>56141</v>
      </c>
      <c r="X152" s="14">
        <f>'fiscal parms &amp; pop'!BJ36</f>
        <v>2235</v>
      </c>
      <c r="Y152" s="14">
        <f>'fiscal parms &amp; pop'!BK36</f>
        <v>58376</v>
      </c>
      <c r="Z152" s="14">
        <f>'fiscal parms &amp; pop'!BL36</f>
        <v>-12152</v>
      </c>
      <c r="AA152" s="14">
        <f>'fiscal parms &amp; pop'!BM36</f>
        <v>40144</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pop'!BF37</f>
        <v>40886</v>
      </c>
      <c r="U153" s="14">
        <f>'fiscal parms &amp; pop'!BG37</f>
        <v>9110</v>
      </c>
      <c r="V153" s="14">
        <f t="shared" si="75"/>
        <v>49996</v>
      </c>
      <c r="W153" s="14">
        <f>'fiscal parms &amp; pop'!BI37</f>
        <v>54801</v>
      </c>
      <c r="X153" s="14">
        <f>'fiscal parms &amp; pop'!BJ37</f>
        <v>2505</v>
      </c>
      <c r="Y153" s="14">
        <f>'fiscal parms &amp; pop'!BK37</f>
        <v>57306</v>
      </c>
      <c r="Z153" s="14">
        <f>'fiscal parms &amp; pop'!BL37</f>
        <v>-7300</v>
      </c>
      <c r="AA153" s="14">
        <f>'fiscal parms &amp; pop'!BM37</f>
        <v>43600</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7756DF86-0621-461D-A98A-00F30A3AAEAB}"/>
    <hyperlink ref="A4" r:id="rId2" xr:uid="{9F350B80-362D-43DD-B713-96EBF7511639}"/>
  </hyperlinks>
  <pageMargins left="0.7" right="0.7" top="0.75" bottom="0.75" header="0.3" footer="0.3"/>
  <pageSetup scale="70"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BC3AA-9F3A-47F8-A04D-B6B2A558EDBB}">
  <dimension ref="A1:BW195"/>
  <sheetViews>
    <sheetView tabSelected="1" topLeftCell="AN55" workbookViewId="0">
      <selection activeCell="BD70" sqref="BD70"/>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167</v>
      </c>
      <c r="O18" t="s">
        <v>170</v>
      </c>
      <c r="P18" t="s">
        <v>172</v>
      </c>
      <c r="Q18" t="s">
        <v>173</v>
      </c>
      <c r="T18" t="s">
        <v>167</v>
      </c>
      <c r="U18" t="s">
        <v>168</v>
      </c>
      <c r="V18" t="s">
        <v>169</v>
      </c>
      <c r="W18" t="s">
        <v>170</v>
      </c>
      <c r="X18" t="s">
        <v>171</v>
      </c>
      <c r="Y18" t="s">
        <v>395</v>
      </c>
      <c r="AJ18" t="s">
        <v>222</v>
      </c>
      <c r="AK18" t="s">
        <v>223</v>
      </c>
      <c r="AL18" t="s">
        <v>224</v>
      </c>
      <c r="AM18" t="s">
        <v>225</v>
      </c>
      <c r="AP18" t="s">
        <v>234</v>
      </c>
      <c r="AQ18" t="s">
        <v>235</v>
      </c>
      <c r="AR18" t="s">
        <v>236</v>
      </c>
      <c r="AS18" t="s">
        <v>237</v>
      </c>
      <c r="AW18" t="str">
        <f>+AJ18</f>
        <v>NL Net Debt/Total Revenue</v>
      </c>
      <c r="AX18" t="str">
        <f>+AP18</f>
        <v>BC Net Debt/Total Revenue</v>
      </c>
      <c r="BA18" t="str">
        <f>+AK18</f>
        <v>NL Net Debt/Own Source Revenue</v>
      </c>
      <c r="BB18" t="str">
        <f>+AQ18</f>
        <v>BC Net Debt/Own Source Revenue</v>
      </c>
      <c r="BE18" t="str">
        <f>+AL18</f>
        <v>NL Debt Cost/Total Expenditure</v>
      </c>
      <c r="BF18" t="str">
        <f>+AR18</f>
        <v>BC Debt Cost/Total Expenditure</v>
      </c>
      <c r="BI18" t="str">
        <f>+AM18</f>
        <v>NL Debt Cost/Total Revenue</v>
      </c>
      <c r="BJ18" t="str">
        <f>+AS18</f>
        <v>BC Debt Cost/Total Revenue</v>
      </c>
      <c r="BV18" t="s">
        <v>420</v>
      </c>
      <c r="BW18" t="s">
        <v>422</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4356.7789785945861</v>
      </c>
      <c r="O19" s="81">
        <f>+W19</f>
        <v>4559.3845408007201</v>
      </c>
      <c r="P19" s="85">
        <f t="shared" ref="P19:Q45" si="6">+L19/N19</f>
        <v>1.179503700832232</v>
      </c>
      <c r="Q19" s="85">
        <f t="shared" si="6"/>
        <v>1.2590587281367092</v>
      </c>
      <c r="S19" s="13" t="str">
        <f>+A19</f>
        <v>1990-91</v>
      </c>
      <c r="T19" s="81">
        <f t="shared" ref="T19:T49" si="7">+V123/C59*1000000</f>
        <v>4356.7789785945861</v>
      </c>
      <c r="U19" s="81">
        <f t="shared" ref="U19:U49" si="8">+W123/C59*1000000</f>
        <v>4414.1889504940755</v>
      </c>
      <c r="V19" s="81">
        <f t="shared" ref="V19:V49" si="9">+X123/C59*1000000</f>
        <v>145.19559030664519</v>
      </c>
      <c r="W19" s="81">
        <f t="shared" ref="W19:W49" si="10">+Y123/C59*1000000</f>
        <v>4559.3845408007201</v>
      </c>
      <c r="X19" s="81">
        <f t="shared" ref="X19:X49" si="11">+Z123/C59*1000000</f>
        <v>-202.60556220613461</v>
      </c>
      <c r="Y19" s="81">
        <f t="shared" ref="Y19:Y49" si="12">+AA123/C59*1000000</f>
        <v>1917.3108075639004</v>
      </c>
      <c r="AA19" s="87">
        <f t="shared" ref="AA19:AA44" si="13">+T19-W19</f>
        <v>-202.60556220613398</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0.44007529805480022</v>
      </c>
      <c r="AQ19" s="86">
        <f>+AA123/T123</f>
        <v>0.51537469177131479</v>
      </c>
      <c r="AR19" s="86">
        <f>+X123/Y123</f>
        <v>3.1845436375749499E-2</v>
      </c>
      <c r="AS19" s="86">
        <f>+X123/V123</f>
        <v>3.3326361291222198E-2</v>
      </c>
      <c r="AV19" s="1" t="str">
        <f>+AI19</f>
        <v>1990-91</v>
      </c>
      <c r="AW19" s="85">
        <f>+AJ19</f>
        <v>1.1964273677114932</v>
      </c>
      <c r="AX19" s="85">
        <f>+AP19</f>
        <v>0.44007529805480022</v>
      </c>
      <c r="AZ19" s="1" t="str">
        <f>+AI19</f>
        <v>1990-91</v>
      </c>
      <c r="BA19" s="85">
        <f>+AK19</f>
        <v>2.2618835223652352</v>
      </c>
      <c r="BB19" s="85">
        <f>+AQ19</f>
        <v>0.51537469177131479</v>
      </c>
      <c r="BD19" s="1" t="str">
        <f>+AI19</f>
        <v>1990-91</v>
      </c>
      <c r="BE19" s="85">
        <f>+AL19</f>
        <v>0.14783972966449432</v>
      </c>
      <c r="BF19" s="85">
        <f>+AR19</f>
        <v>3.1845436375749499E-2</v>
      </c>
      <c r="BH19" s="1" t="str">
        <f>+AI19</f>
        <v>1990-91</v>
      </c>
      <c r="BI19" s="85">
        <f>+AM19</f>
        <v>0.16514998314796089</v>
      </c>
      <c r="BJ19" s="85">
        <f>+AS19</f>
        <v>3.3326361291222198E-2</v>
      </c>
      <c r="BU19" s="1" t="str">
        <f>+BH19</f>
        <v>1990-91</v>
      </c>
      <c r="BV19" s="161">
        <f>+C123/B59*1000000</f>
        <v>2420.6398691995396</v>
      </c>
      <c r="BW19" s="161">
        <f>+U123/C59*1000000</f>
        <v>636.55204821465622</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4375.4985125024195</v>
      </c>
      <c r="O20" s="81">
        <f t="shared" ref="O20:O45" si="19">+W20</f>
        <v>5068.7847217385088</v>
      </c>
      <c r="P20" s="85">
        <f t="shared" si="6"/>
        <v>1.2254402049994402</v>
      </c>
      <c r="Q20" s="85">
        <f t="shared" si="6"/>
        <v>1.1517684107409307</v>
      </c>
      <c r="S20" s="13" t="str">
        <f t="shared" ref="S20:S48" si="20">+A20</f>
        <v>1991-92</v>
      </c>
      <c r="T20" s="81">
        <f t="shared" si="7"/>
        <v>4375.4985125024195</v>
      </c>
      <c r="U20" s="81">
        <f t="shared" si="8"/>
        <v>4893.9070545947325</v>
      </c>
      <c r="V20" s="81">
        <f t="shared" si="9"/>
        <v>174.87766714377642</v>
      </c>
      <c r="W20" s="81">
        <f t="shared" si="10"/>
        <v>5068.7847217385088</v>
      </c>
      <c r="X20" s="81">
        <f t="shared" si="11"/>
        <v>-693.28620923608992</v>
      </c>
      <c r="Y20" s="81">
        <f t="shared" si="12"/>
        <v>2621.090187376974</v>
      </c>
      <c r="AA20" s="87">
        <f t="shared" si="13"/>
        <v>-693.28620923608923</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0.59903807072212434</v>
      </c>
      <c r="AQ20" s="86">
        <f t="shared" ref="AQ20:AQ49" si="27">+AA124/T124</f>
        <v>0.70383075588382771</v>
      </c>
      <c r="AR20" s="86">
        <f t="shared" ref="AR20:AR49" si="28">+X124/Y124</f>
        <v>3.4500906379743873E-2</v>
      </c>
      <c r="AS20" s="86">
        <f t="shared" ref="AS20:AS49" si="29">+X124/V124</f>
        <v>3.9967484080747864E-2</v>
      </c>
      <c r="AV20" s="1" t="str">
        <f t="shared" ref="AV20:AW46" si="30">+AI20</f>
        <v>1991-92</v>
      </c>
      <c r="AW20" s="85">
        <f t="shared" si="30"/>
        <v>1.2606177606177607</v>
      </c>
      <c r="AX20" s="85">
        <f t="shared" ref="AX20:AX49" si="31">+AP20</f>
        <v>0.59903807072212434</v>
      </c>
      <c r="AZ20" s="1" t="str">
        <f t="shared" ref="AZ20:AZ48" si="32">+AI20</f>
        <v>1991-92</v>
      </c>
      <c r="BA20" s="85">
        <f t="shared" ref="BA20:BA49" si="33">+AK20</f>
        <v>2.3307555026769782</v>
      </c>
      <c r="BB20" s="85">
        <f t="shared" ref="BB20:BB49" si="34">+AQ20</f>
        <v>0.70383075588382771</v>
      </c>
      <c r="BD20" s="1" t="str">
        <f t="shared" ref="BD20:BD48" si="35">+AI20</f>
        <v>1991-92</v>
      </c>
      <c r="BE20" s="85">
        <f t="shared" ref="BE20:BE49" si="36">+AL20</f>
        <v>0.14657210401891252</v>
      </c>
      <c r="BF20" s="85">
        <f t="shared" ref="BF20:BF49" si="37">+AR20</f>
        <v>3.4500906379743873E-2</v>
      </c>
      <c r="BH20" s="1" t="str">
        <f t="shared" ref="BH20:BH48" si="38">+AI20</f>
        <v>1991-92</v>
      </c>
      <c r="BI20" s="85">
        <f t="shared" ref="BI20:BI49" si="39">+AM20</f>
        <v>0.15958815958815958</v>
      </c>
      <c r="BJ20" s="85">
        <f t="shared" ref="BJ20:BJ49" si="40">+AS20</f>
        <v>3.9967484080747864E-2</v>
      </c>
      <c r="BU20" s="1" t="str">
        <f t="shared" ref="BU20:BU49" si="41">+BH20</f>
        <v>1991-92</v>
      </c>
      <c r="BV20" s="161">
        <f t="shared" ref="BV20:BV49" si="42">+C124/B60*1000000</f>
        <v>2461.8558977579341</v>
      </c>
      <c r="BW20" s="161">
        <f t="shared" ref="BW20:BW49" si="43">+U124/C60*1000000</f>
        <v>651.46377053441734</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4722.6679412661779</v>
      </c>
      <c r="O21" s="81">
        <f t="shared" si="19"/>
        <v>5148.1750760060677</v>
      </c>
      <c r="P21" s="85">
        <f t="shared" si="6"/>
        <v>1.1656970071398345</v>
      </c>
      <c r="Q21" s="85">
        <f t="shared" si="6"/>
        <v>1.1567593779810896</v>
      </c>
      <c r="S21" s="13" t="str">
        <f t="shared" si="20"/>
        <v>1992-93</v>
      </c>
      <c r="T21" s="81">
        <f t="shared" si="7"/>
        <v>4722.6679412661779</v>
      </c>
      <c r="U21" s="81">
        <f t="shared" si="8"/>
        <v>4935.9980765693745</v>
      </c>
      <c r="V21" s="81">
        <f t="shared" si="9"/>
        <v>212.17699943669314</v>
      </c>
      <c r="W21" s="81">
        <f t="shared" si="10"/>
        <v>5148.1750760060677</v>
      </c>
      <c r="X21" s="81">
        <f t="shared" si="11"/>
        <v>-425.50713473989003</v>
      </c>
      <c r="Y21" s="81">
        <f t="shared" si="12"/>
        <v>3035.3418846045406</v>
      </c>
      <c r="AA21" s="87">
        <f t="shared" si="13"/>
        <v>-425.50713473988981</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0.64271761689659379</v>
      </c>
      <c r="AQ21" s="86">
        <f t="shared" si="27"/>
        <v>0.75387534457451755</v>
      </c>
      <c r="AR21" s="86">
        <f t="shared" si="28"/>
        <v>4.1214021726957109E-2</v>
      </c>
      <c r="AS21" s="86">
        <f t="shared" si="29"/>
        <v>4.4927359296789156E-2</v>
      </c>
      <c r="AV21" s="1" t="str">
        <f t="shared" si="30"/>
        <v>1992-93</v>
      </c>
      <c r="AW21" s="85">
        <f t="shared" si="30"/>
        <v>1.3370423995871765</v>
      </c>
      <c r="AX21" s="85">
        <f t="shared" si="31"/>
        <v>0.64271761689659379</v>
      </c>
      <c r="AZ21" s="1" t="str">
        <f t="shared" si="32"/>
        <v>1992-93</v>
      </c>
      <c r="BA21" s="85">
        <f t="shared" si="33"/>
        <v>2.5216048981732242</v>
      </c>
      <c r="BB21" s="85">
        <f t="shared" si="34"/>
        <v>0.75387534457451755</v>
      </c>
      <c r="BD21" s="1" t="str">
        <f t="shared" si="35"/>
        <v>1992-93</v>
      </c>
      <c r="BE21" s="85">
        <f t="shared" si="36"/>
        <v>0.14117143051497033</v>
      </c>
      <c r="BF21" s="85">
        <f t="shared" si="37"/>
        <v>4.1214021726957109E-2</v>
      </c>
      <c r="BH21" s="1" t="str">
        <f t="shared" si="38"/>
        <v>1992-93</v>
      </c>
      <c r="BI21" s="85">
        <f t="shared" si="39"/>
        <v>0.15271090826198266</v>
      </c>
      <c r="BJ21" s="85">
        <f t="shared" si="40"/>
        <v>4.4927359296789156E-2</v>
      </c>
      <c r="BU21" s="1" t="str">
        <f t="shared" si="41"/>
        <v>1992-93</v>
      </c>
      <c r="BV21" s="161">
        <f t="shared" si="42"/>
        <v>2586.1519128301748</v>
      </c>
      <c r="BW21" s="161">
        <f t="shared" si="43"/>
        <v>696.34992138496227</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5026.6665022316447</v>
      </c>
      <c r="O22" s="81">
        <f t="shared" si="19"/>
        <v>5278.6444873719511</v>
      </c>
      <c r="P22" s="85">
        <f t="shared" si="6"/>
        <v>1.0833844863072339</v>
      </c>
      <c r="Q22" s="85">
        <f t="shared" si="6"/>
        <v>1.0987112059315591</v>
      </c>
      <c r="S22" s="13" t="str">
        <f t="shared" si="20"/>
        <v>1993-94</v>
      </c>
      <c r="T22" s="81">
        <f t="shared" si="7"/>
        <v>5026.6665022316447</v>
      </c>
      <c r="U22" s="81">
        <f t="shared" si="8"/>
        <v>5042.0822855272145</v>
      </c>
      <c r="V22" s="81">
        <f t="shared" si="9"/>
        <v>236.56220184473673</v>
      </c>
      <c r="W22" s="81">
        <f t="shared" si="10"/>
        <v>5278.6444873719511</v>
      </c>
      <c r="X22" s="81">
        <f t="shared" si="11"/>
        <v>-251.97798514030603</v>
      </c>
      <c r="Y22" s="81">
        <f t="shared" si="12"/>
        <v>3225.2621524021151</v>
      </c>
      <c r="AA22" s="87">
        <f t="shared" si="13"/>
        <v>-251.97798514030637</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0.64163042266086767</v>
      </c>
      <c r="AQ22" s="86">
        <f t="shared" si="27"/>
        <v>0.73457219643917293</v>
      </c>
      <c r="AR22" s="86">
        <f t="shared" si="28"/>
        <v>4.4814952477034993E-2</v>
      </c>
      <c r="AS22" s="86">
        <f t="shared" si="29"/>
        <v>4.7061447529831602E-2</v>
      </c>
      <c r="AV22" s="1" t="str">
        <f t="shared" si="30"/>
        <v>1993-94</v>
      </c>
      <c r="AW22" s="85">
        <f t="shared" si="30"/>
        <v>2.0431769294140221</v>
      </c>
      <c r="AX22" s="85">
        <f t="shared" si="31"/>
        <v>0.64163042266086767</v>
      </c>
      <c r="AZ22" s="1" t="str">
        <f t="shared" si="32"/>
        <v>1993-94</v>
      </c>
      <c r="BA22" s="85">
        <f t="shared" si="33"/>
        <v>3.804577805238111</v>
      </c>
      <c r="BB22" s="85">
        <f t="shared" si="34"/>
        <v>0.73457219643917293</v>
      </c>
      <c r="BD22" s="1" t="str">
        <f t="shared" si="35"/>
        <v>1993-94</v>
      </c>
      <c r="BE22" s="85">
        <f t="shared" si="36"/>
        <v>0.14861628399237028</v>
      </c>
      <c r="BF22" s="85">
        <f t="shared" si="37"/>
        <v>4.4814952477034993E-2</v>
      </c>
      <c r="BH22" s="1" t="str">
        <f t="shared" si="38"/>
        <v>1993-94</v>
      </c>
      <c r="BI22" s="85">
        <f t="shared" si="39"/>
        <v>0.15827403729555611</v>
      </c>
      <c r="BJ22" s="85">
        <f t="shared" si="40"/>
        <v>4.7061447529831602E-2</v>
      </c>
      <c r="BU22" s="1" t="str">
        <f t="shared" si="41"/>
        <v>1993-94</v>
      </c>
      <c r="BV22" s="161">
        <f t="shared" si="42"/>
        <v>2521.2413595711555</v>
      </c>
      <c r="BW22" s="161">
        <f t="shared" si="43"/>
        <v>635.99916138138872</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5366.0493869140319</v>
      </c>
      <c r="O23" s="81">
        <f t="shared" si="19"/>
        <v>5428.0720605537153</v>
      </c>
      <c r="P23" s="85">
        <f t="shared" si="6"/>
        <v>1.1909354456156751</v>
      </c>
      <c r="Q23" s="85">
        <f t="shared" si="6"/>
        <v>1.2972530370253172</v>
      </c>
      <c r="S23" s="13" t="str">
        <f t="shared" si="20"/>
        <v>1994-95</v>
      </c>
      <c r="T23" s="81">
        <f t="shared" si="7"/>
        <v>5366.0493869140319</v>
      </c>
      <c r="U23" s="81">
        <f t="shared" si="8"/>
        <v>5174.8128098583411</v>
      </c>
      <c r="V23" s="81">
        <f t="shared" si="9"/>
        <v>253.25925069537482</v>
      </c>
      <c r="W23" s="81">
        <f t="shared" si="10"/>
        <v>5428.0720605537153</v>
      </c>
      <c r="X23" s="81">
        <f t="shared" si="11"/>
        <v>-62.022673639683639</v>
      </c>
      <c r="Y23" s="81">
        <f t="shared" si="12"/>
        <v>3251.8378977577986</v>
      </c>
      <c r="AA23" s="87">
        <f t="shared" si="13"/>
        <v>-62.022673639683489</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0.60600223055865354</v>
      </c>
      <c r="AQ23" s="86">
        <f t="shared" si="27"/>
        <v>0.69244359486778462</v>
      </c>
      <c r="AR23" s="86">
        <f t="shared" si="28"/>
        <v>4.6657311817179511E-2</v>
      </c>
      <c r="AS23" s="86">
        <f t="shared" si="29"/>
        <v>4.7196593328601842E-2</v>
      </c>
      <c r="AV23" s="1" t="str">
        <f t="shared" si="30"/>
        <v>1994-95</v>
      </c>
      <c r="AW23" s="85">
        <f t="shared" si="30"/>
        <v>1.8606954197177863</v>
      </c>
      <c r="AX23" s="85">
        <f t="shared" si="31"/>
        <v>0.60600223055865354</v>
      </c>
      <c r="AZ23" s="1" t="str">
        <f t="shared" si="32"/>
        <v>1994-95</v>
      </c>
      <c r="BA23" s="85">
        <f t="shared" si="33"/>
        <v>3.4836541442955751</v>
      </c>
      <c r="BB23" s="85">
        <f t="shared" si="34"/>
        <v>0.69244359486778462</v>
      </c>
      <c r="BD23" s="1" t="str">
        <f t="shared" si="35"/>
        <v>1994-95</v>
      </c>
      <c r="BE23" s="85">
        <f t="shared" si="36"/>
        <v>0.24828003905912019</v>
      </c>
      <c r="BF23" s="85">
        <f t="shared" si="37"/>
        <v>4.6657311817179511E-2</v>
      </c>
      <c r="BH23" s="1" t="str">
        <f t="shared" si="38"/>
        <v>1994-95</v>
      </c>
      <c r="BI23" s="85">
        <f t="shared" si="39"/>
        <v>0.27357047150612895</v>
      </c>
      <c r="BJ23" s="85">
        <f t="shared" si="40"/>
        <v>4.7196593328601842E-2</v>
      </c>
      <c r="BU23" s="1" t="str">
        <f t="shared" si="41"/>
        <v>1994-95</v>
      </c>
      <c r="BV23" s="161">
        <f t="shared" si="42"/>
        <v>2977.2501766858263</v>
      </c>
      <c r="BW23" s="161">
        <f t="shared" si="43"/>
        <v>669.87207823561812</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5225.0363346119939</v>
      </c>
      <c r="O24" s="81">
        <f t="shared" si="19"/>
        <v>5308.9567134979443</v>
      </c>
      <c r="P24" s="85">
        <f t="shared" si="6"/>
        <v>1.263966335000057</v>
      </c>
      <c r="Q24" s="85">
        <f t="shared" si="6"/>
        <v>1.3071089043742894</v>
      </c>
      <c r="S24" s="13" t="str">
        <f t="shared" si="20"/>
        <v>1995-96</v>
      </c>
      <c r="T24" s="81">
        <f t="shared" si="7"/>
        <v>5225.0363346119939</v>
      </c>
      <c r="U24" s="81">
        <f t="shared" si="8"/>
        <v>5074.1384924511367</v>
      </c>
      <c r="V24" s="81">
        <f t="shared" si="9"/>
        <v>234.81822104680745</v>
      </c>
      <c r="W24" s="81">
        <f t="shared" si="10"/>
        <v>5308.9567134979443</v>
      </c>
      <c r="X24" s="81">
        <f t="shared" si="11"/>
        <v>-83.920378885950342</v>
      </c>
      <c r="Y24" s="81">
        <f t="shared" si="12"/>
        <v>3219.7628521280567</v>
      </c>
      <c r="AA24" s="87">
        <f t="shared" si="13"/>
        <v>-83.920378885950413</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0.61621827025383791</v>
      </c>
      <c r="AQ24" s="86">
        <f t="shared" si="27"/>
        <v>0.7012840989684539</v>
      </c>
      <c r="AR24" s="86">
        <f t="shared" si="28"/>
        <v>4.4230577440909545E-2</v>
      </c>
      <c r="AS24" s="86">
        <f t="shared" si="29"/>
        <v>4.4940973805542891E-2</v>
      </c>
      <c r="AV24" s="1" t="str">
        <f t="shared" si="30"/>
        <v>1995-96</v>
      </c>
      <c r="AW24" s="85">
        <f t="shared" si="30"/>
        <v>1.9004121163212526</v>
      </c>
      <c r="AX24" s="85">
        <f t="shared" si="31"/>
        <v>0.61621827025383791</v>
      </c>
      <c r="AZ24" s="1" t="str">
        <f t="shared" si="32"/>
        <v>1995-96</v>
      </c>
      <c r="BA24" s="85">
        <f t="shared" si="33"/>
        <v>3.2726935992430066</v>
      </c>
      <c r="BB24" s="85">
        <f t="shared" si="34"/>
        <v>0.7012840989684539</v>
      </c>
      <c r="BD24" s="1" t="str">
        <f t="shared" si="35"/>
        <v>1995-96</v>
      </c>
      <c r="BE24" s="85">
        <f t="shared" si="36"/>
        <v>0.208785473407992</v>
      </c>
      <c r="BF24" s="85">
        <f t="shared" si="37"/>
        <v>4.4230577440909545E-2</v>
      </c>
      <c r="BH24" s="1" t="str">
        <f t="shared" si="38"/>
        <v>1995-96</v>
      </c>
      <c r="BI24" s="85">
        <f t="shared" si="39"/>
        <v>0.21937968794657831</v>
      </c>
      <c r="BJ24" s="85">
        <f t="shared" si="40"/>
        <v>4.4940973805542891E-2</v>
      </c>
      <c r="BU24" s="1" t="str">
        <f t="shared" si="41"/>
        <v>1995-96</v>
      </c>
      <c r="BV24" s="161">
        <f t="shared" si="42"/>
        <v>2771.0157085779447</v>
      </c>
      <c r="BW24" s="161">
        <f t="shared" si="43"/>
        <v>633.79741038124212</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5087.2450550638987</v>
      </c>
      <c r="O25" s="81">
        <f t="shared" si="19"/>
        <v>5281.6277036700922</v>
      </c>
      <c r="P25" s="85">
        <f t="shared" si="6"/>
        <v>1.3360601620074797</v>
      </c>
      <c r="Q25" s="85">
        <f t="shared" si="6"/>
        <v>1.3231647161516034</v>
      </c>
      <c r="S25" s="13" t="str">
        <f t="shared" si="20"/>
        <v>1996-97</v>
      </c>
      <c r="T25" s="81">
        <f t="shared" si="7"/>
        <v>5087.2450550638987</v>
      </c>
      <c r="U25" s="81">
        <f t="shared" si="8"/>
        <v>5057.8463249135266</v>
      </c>
      <c r="V25" s="81">
        <f t="shared" si="9"/>
        <v>223.78137875656535</v>
      </c>
      <c r="W25" s="81">
        <f t="shared" si="10"/>
        <v>5281.6277036700922</v>
      </c>
      <c r="X25" s="81">
        <f t="shared" si="11"/>
        <v>-194.38264860619361</v>
      </c>
      <c r="Y25" s="81">
        <f t="shared" si="12"/>
        <v>3184.4838716088543</v>
      </c>
      <c r="AA25" s="87">
        <f t="shared" si="13"/>
        <v>-194.38264860619347</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0.62597414457929135</v>
      </c>
      <c r="AQ25" s="86">
        <f t="shared" si="27"/>
        <v>0.69490160296486558</v>
      </c>
      <c r="AR25" s="86">
        <f t="shared" si="28"/>
        <v>4.2369775249600491E-2</v>
      </c>
      <c r="AS25" s="86">
        <f t="shared" si="29"/>
        <v>4.3988716158623209E-2</v>
      </c>
      <c r="AV25" s="1" t="str">
        <f t="shared" si="30"/>
        <v>1996-97</v>
      </c>
      <c r="AW25" s="85">
        <f t="shared" si="30"/>
        <v>1.9068485502309032</v>
      </c>
      <c r="AX25" s="85">
        <f t="shared" si="31"/>
        <v>0.62597414457929135</v>
      </c>
      <c r="AZ25" s="1" t="str">
        <f t="shared" si="32"/>
        <v>1996-97</v>
      </c>
      <c r="BA25" s="85">
        <f t="shared" si="33"/>
        <v>3.2591327601335456</v>
      </c>
      <c r="BB25" s="85">
        <f t="shared" si="34"/>
        <v>0.69490160296486558</v>
      </c>
      <c r="BD25" s="1" t="str">
        <f t="shared" si="35"/>
        <v>1996-97</v>
      </c>
      <c r="BE25" s="85">
        <f t="shared" si="36"/>
        <v>0.20937105083589655</v>
      </c>
      <c r="BF25" s="85">
        <f t="shared" si="37"/>
        <v>4.2369775249600491E-2</v>
      </c>
      <c r="BH25" s="1" t="str">
        <f t="shared" si="38"/>
        <v>1996-97</v>
      </c>
      <c r="BI25" s="85">
        <f t="shared" si="39"/>
        <v>0.21527304615539911</v>
      </c>
      <c r="BJ25" s="85">
        <f t="shared" si="40"/>
        <v>4.3988716158623209E-2</v>
      </c>
      <c r="BU25" s="1" t="str">
        <f t="shared" si="41"/>
        <v>1996-97</v>
      </c>
      <c r="BV25" s="161">
        <f t="shared" si="42"/>
        <v>2820.165517832831</v>
      </c>
      <c r="BW25" s="161">
        <f t="shared" si="43"/>
        <v>504.60506974519637</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5057.0039935845343</v>
      </c>
      <c r="O26" s="81">
        <f t="shared" si="19"/>
        <v>5099.2976467760709</v>
      </c>
      <c r="P26" s="85">
        <f t="shared" si="6"/>
        <v>1.4820928131432309</v>
      </c>
      <c r="Q26" s="85">
        <f t="shared" si="6"/>
        <v>1.422602103976323</v>
      </c>
      <c r="S26" s="13" t="str">
        <f t="shared" si="20"/>
        <v>1997-98</v>
      </c>
      <c r="T26" s="81">
        <f t="shared" si="7"/>
        <v>5057.0039935845343</v>
      </c>
      <c r="U26" s="81">
        <f t="shared" si="8"/>
        <v>4888.0826362267171</v>
      </c>
      <c r="V26" s="81">
        <f t="shared" si="9"/>
        <v>211.21501054935405</v>
      </c>
      <c r="W26" s="81">
        <f t="shared" si="10"/>
        <v>5099.2976467760709</v>
      </c>
      <c r="X26" s="81">
        <f t="shared" si="11"/>
        <v>-42.293653191537324</v>
      </c>
      <c r="Y26" s="81">
        <f t="shared" si="12"/>
        <v>3169.4914352819733</v>
      </c>
      <c r="AA26" s="87">
        <f t="shared" si="13"/>
        <v>-42.293653191536578</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0.62675280448717952</v>
      </c>
      <c r="AQ26" s="86">
        <f t="shared" si="27"/>
        <v>0.69025426065854067</v>
      </c>
      <c r="AR26" s="86">
        <f t="shared" si="28"/>
        <v>4.1420412217531663E-2</v>
      </c>
      <c r="AS26" s="86">
        <f t="shared" si="29"/>
        <v>4.176682692307692E-2</v>
      </c>
      <c r="AV26" s="1" t="str">
        <f t="shared" si="30"/>
        <v>1997-98</v>
      </c>
      <c r="AW26" s="85">
        <f t="shared" si="30"/>
        <v>1.7682144803284048</v>
      </c>
      <c r="AX26" s="85">
        <f t="shared" si="31"/>
        <v>0.62675280448717952</v>
      </c>
      <c r="AZ26" s="1" t="str">
        <f t="shared" si="32"/>
        <v>1997-98</v>
      </c>
      <c r="BA26" s="85">
        <f t="shared" si="33"/>
        <v>3.4608494172622351</v>
      </c>
      <c r="BB26" s="85">
        <f t="shared" si="34"/>
        <v>0.69025426065854067</v>
      </c>
      <c r="BD26" s="1" t="str">
        <f t="shared" si="35"/>
        <v>1997-98</v>
      </c>
      <c r="BE26" s="85">
        <f t="shared" si="36"/>
        <v>0.21644441152640662</v>
      </c>
      <c r="BF26" s="85">
        <f t="shared" si="37"/>
        <v>4.1420412217531663E-2</v>
      </c>
      <c r="BH26" s="1" t="str">
        <f t="shared" si="38"/>
        <v>1997-98</v>
      </c>
      <c r="BI26" s="85">
        <f t="shared" si="39"/>
        <v>0.20949395139317759</v>
      </c>
      <c r="BJ26" s="85">
        <f t="shared" si="40"/>
        <v>4.176682692307692E-2</v>
      </c>
      <c r="BU26" s="1" t="str">
        <f t="shared" si="41"/>
        <v>1997-98</v>
      </c>
      <c r="BV26" s="161">
        <f t="shared" si="42"/>
        <v>3665.6356471371969</v>
      </c>
      <c r="BW26" s="161">
        <f t="shared" si="43"/>
        <v>465.23018510691048</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6369.8920919391439</v>
      </c>
      <c r="O27" s="81">
        <f t="shared" si="19"/>
        <v>6611.1606675482217</v>
      </c>
      <c r="P27" s="85">
        <f t="shared" si="6"/>
        <v>1.1492866852697965</v>
      </c>
      <c r="Q27" s="85">
        <f t="shared" si="6"/>
        <v>1.1597775230985325</v>
      </c>
      <c r="S27" s="13" t="str">
        <f t="shared" si="20"/>
        <v>1998-99</v>
      </c>
      <c r="T27" s="81">
        <f t="shared" si="7"/>
        <v>6369.8920919391439</v>
      </c>
      <c r="U27" s="81">
        <f t="shared" si="8"/>
        <v>5844.9258155618481</v>
      </c>
      <c r="V27" s="81">
        <f t="shared" si="9"/>
        <v>766.23485198637343</v>
      </c>
      <c r="W27" s="81">
        <f t="shared" si="10"/>
        <v>6611.1606675482217</v>
      </c>
      <c r="X27" s="81">
        <f t="shared" si="11"/>
        <v>-241.26857560907763</v>
      </c>
      <c r="Y27" s="81">
        <f t="shared" si="12"/>
        <v>5501.7269156059592</v>
      </c>
      <c r="AA27" s="87">
        <f t="shared" si="13"/>
        <v>-241.26857560907774</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0.86370802459404072</v>
      </c>
      <c r="AQ27" s="86">
        <f t="shared" si="27"/>
        <v>0.96017175656136355</v>
      </c>
      <c r="AR27" s="86">
        <f t="shared" si="28"/>
        <v>0.11590020126837049</v>
      </c>
      <c r="AS27" s="86">
        <f t="shared" si="29"/>
        <v>0.12029008355667666</v>
      </c>
      <c r="AV27" s="1" t="str">
        <f t="shared" si="30"/>
        <v>1998-99</v>
      </c>
      <c r="AW27" s="85">
        <f t="shared" si="30"/>
        <v>1.9864980643202348</v>
      </c>
      <c r="AX27" s="85">
        <f t="shared" si="31"/>
        <v>0.86370802459404072</v>
      </c>
      <c r="AZ27" s="1" t="str">
        <f t="shared" si="32"/>
        <v>1998-99</v>
      </c>
      <c r="BA27" s="85">
        <f t="shared" si="33"/>
        <v>3.7063991105592762</v>
      </c>
      <c r="BB27" s="85">
        <f t="shared" si="34"/>
        <v>0.96017175656136355</v>
      </c>
      <c r="BD27" s="1" t="str">
        <f t="shared" si="35"/>
        <v>1998-99</v>
      </c>
      <c r="BE27" s="85">
        <f t="shared" si="36"/>
        <v>0.24346128860105243</v>
      </c>
      <c r="BF27" s="85">
        <f t="shared" si="37"/>
        <v>0.11590020126837049</v>
      </c>
      <c r="BH27" s="1" t="str">
        <f t="shared" si="38"/>
        <v>1998-99</v>
      </c>
      <c r="BI27" s="85">
        <f t="shared" si="39"/>
        <v>0.25498924622352676</v>
      </c>
      <c r="BJ27" s="85">
        <f t="shared" si="40"/>
        <v>0.12029008355667666</v>
      </c>
      <c r="BU27" s="1" t="str">
        <f t="shared" si="41"/>
        <v>1998-99</v>
      </c>
      <c r="BV27" s="161">
        <f t="shared" si="42"/>
        <v>3397.1265719848179</v>
      </c>
      <c r="BW27" s="161">
        <f t="shared" si="43"/>
        <v>639.95171615768879</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6681.0009036801594</v>
      </c>
      <c r="O28" s="81">
        <f t="shared" si="19"/>
        <v>6684.9895609360883</v>
      </c>
      <c r="P28" s="85">
        <f t="shared" si="6"/>
        <v>1.094270361705201</v>
      </c>
      <c r="Q28" s="85">
        <f t="shared" si="6"/>
        <v>1.1690543308377499</v>
      </c>
      <c r="S28" s="13" t="str">
        <f t="shared" si="20"/>
        <v>1999-00</v>
      </c>
      <c r="T28" s="81">
        <f t="shared" si="7"/>
        <v>6681.0009036801594</v>
      </c>
      <c r="U28" s="81">
        <f t="shared" si="8"/>
        <v>5954.0681187871987</v>
      </c>
      <c r="V28" s="81">
        <f t="shared" si="9"/>
        <v>730.92144214888901</v>
      </c>
      <c r="W28" s="81">
        <f t="shared" si="10"/>
        <v>6684.9895609360883</v>
      </c>
      <c r="X28" s="81">
        <f t="shared" si="11"/>
        <v>-3.9886572559284534</v>
      </c>
      <c r="Y28" s="81">
        <f t="shared" si="12"/>
        <v>5776.5728708983825</v>
      </c>
      <c r="AA28" s="87">
        <f t="shared" si="13"/>
        <v>-3.9886572559289561</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0.86462686567164182</v>
      </c>
      <c r="AQ28" s="86">
        <f t="shared" si="27"/>
        <v>0.98103302286198135</v>
      </c>
      <c r="AR28" s="86">
        <f t="shared" si="28"/>
        <v>0.10933770883054893</v>
      </c>
      <c r="AS28" s="86">
        <f t="shared" si="29"/>
        <v>0.10940298507462687</v>
      </c>
      <c r="AV28" s="1" t="str">
        <f t="shared" si="30"/>
        <v>1999-00</v>
      </c>
      <c r="AW28" s="85">
        <f t="shared" si="30"/>
        <v>2.0741645514202993</v>
      </c>
      <c r="AX28" s="85">
        <f t="shared" si="31"/>
        <v>0.86462686567164182</v>
      </c>
      <c r="AZ28" s="1" t="str">
        <f t="shared" si="32"/>
        <v>1999-00</v>
      </c>
      <c r="BA28" s="85">
        <f t="shared" si="33"/>
        <v>3.5492304086873947</v>
      </c>
      <c r="BB28" s="85">
        <f t="shared" si="34"/>
        <v>0.98103302286198135</v>
      </c>
      <c r="BD28" s="1" t="str">
        <f t="shared" si="35"/>
        <v>1999-00</v>
      </c>
      <c r="BE28" s="85">
        <f t="shared" si="36"/>
        <v>0.21188365337277001</v>
      </c>
      <c r="BF28" s="85">
        <f t="shared" si="37"/>
        <v>0.10933770883054893</v>
      </c>
      <c r="BH28" s="1" t="str">
        <f t="shared" si="38"/>
        <v>1999-00</v>
      </c>
      <c r="BI28" s="85">
        <f t="shared" si="39"/>
        <v>0.22649922173809003</v>
      </c>
      <c r="BJ28" s="85">
        <f t="shared" si="40"/>
        <v>0.10940298507462687</v>
      </c>
      <c r="BU28" s="1" t="str">
        <f t="shared" si="41"/>
        <v>1999-00</v>
      </c>
      <c r="BV28" s="161">
        <f t="shared" si="42"/>
        <v>3038.389061911128</v>
      </c>
      <c r="BW28" s="161">
        <f t="shared" si="43"/>
        <v>792.74562961578022</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7350.1632736932534</v>
      </c>
      <c r="O29" s="81">
        <f t="shared" si="19"/>
        <v>7042.1837825526154</v>
      </c>
      <c r="P29" s="85">
        <f t="shared" si="6"/>
        <v>1.0390022886004213</v>
      </c>
      <c r="Q29" s="85">
        <f t="shared" si="6"/>
        <v>1.1784869282881743</v>
      </c>
      <c r="S29" s="13" t="str">
        <f t="shared" si="20"/>
        <v>2000-01</v>
      </c>
      <c r="T29" s="81">
        <f t="shared" si="7"/>
        <v>7350.1632736932534</v>
      </c>
      <c r="U29" s="81">
        <f t="shared" si="8"/>
        <v>6302.9339750397976</v>
      </c>
      <c r="V29" s="81">
        <f t="shared" si="9"/>
        <v>739.24980751281794</v>
      </c>
      <c r="W29" s="81">
        <f t="shared" si="10"/>
        <v>7042.1837825526154</v>
      </c>
      <c r="X29" s="81">
        <f t="shared" si="11"/>
        <v>295.10575035340895</v>
      </c>
      <c r="Y29" s="81">
        <f t="shared" si="12"/>
        <v>5928.1100605808533</v>
      </c>
      <c r="AA29" s="87">
        <f t="shared" si="13"/>
        <v>307.97949114063795</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0.80652767018087512</v>
      </c>
      <c r="AQ29" s="86">
        <f t="shared" si="27"/>
        <v>0.90724813397491755</v>
      </c>
      <c r="AR29" s="86">
        <f t="shared" si="28"/>
        <v>0.10497451221655828</v>
      </c>
      <c r="AS29" s="86">
        <f t="shared" si="29"/>
        <v>0.10057597089831251</v>
      </c>
      <c r="AV29" s="1" t="str">
        <f t="shared" si="30"/>
        <v>2000-01</v>
      </c>
      <c r="AW29" s="85">
        <f t="shared" si="30"/>
        <v>2.0925108941242412</v>
      </c>
      <c r="AX29" s="85">
        <f t="shared" si="31"/>
        <v>0.80652767018087512</v>
      </c>
      <c r="AZ29" s="1" t="str">
        <f t="shared" si="32"/>
        <v>2000-01</v>
      </c>
      <c r="BA29" s="85">
        <f t="shared" si="33"/>
        <v>3.7089715353335531</v>
      </c>
      <c r="BB29" s="85">
        <f t="shared" si="34"/>
        <v>0.90724813397491755</v>
      </c>
      <c r="BD29" s="1" t="str">
        <f t="shared" si="35"/>
        <v>2000-01</v>
      </c>
      <c r="BE29" s="85">
        <f t="shared" si="36"/>
        <v>0.21714106134350178</v>
      </c>
      <c r="BF29" s="85">
        <f t="shared" si="37"/>
        <v>0.10497451221655828</v>
      </c>
      <c r="BH29" s="1" t="str">
        <f t="shared" si="38"/>
        <v>2000-01</v>
      </c>
      <c r="BI29" s="85">
        <f t="shared" si="39"/>
        <v>0.23597206342277632</v>
      </c>
      <c r="BJ29" s="85">
        <f t="shared" si="40"/>
        <v>0.10057597089831251</v>
      </c>
      <c r="BU29" s="1" t="str">
        <f t="shared" si="41"/>
        <v>2000-01</v>
      </c>
      <c r="BV29" s="161">
        <f t="shared" si="42"/>
        <v>3328.3203842671687</v>
      </c>
      <c r="BW29" s="161">
        <f t="shared" si="43"/>
        <v>815.99710835976168</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6967.0907735594928</v>
      </c>
      <c r="O30" s="81">
        <f t="shared" si="19"/>
        <v>7500.3415601289316</v>
      </c>
      <c r="P30" s="85">
        <f t="shared" si="6"/>
        <v>1.1125466491713527</v>
      </c>
      <c r="Q30" s="85">
        <f t="shared" si="6"/>
        <v>1.1529245626903908</v>
      </c>
      <c r="S30" s="13" t="str">
        <f t="shared" si="20"/>
        <v>2001-02</v>
      </c>
      <c r="T30" s="81">
        <f t="shared" si="7"/>
        <v>6967.0907735594928</v>
      </c>
      <c r="U30" s="81">
        <f t="shared" si="8"/>
        <v>6820.9005855211371</v>
      </c>
      <c r="V30" s="81">
        <f t="shared" si="9"/>
        <v>679.4409746077946</v>
      </c>
      <c r="W30" s="81">
        <f t="shared" si="10"/>
        <v>7500.3415601289316</v>
      </c>
      <c r="X30" s="81">
        <f t="shared" si="11"/>
        <v>-259.26682677272157</v>
      </c>
      <c r="Y30" s="81">
        <f t="shared" si="12"/>
        <v>6285.932800098899</v>
      </c>
      <c r="AA30" s="87">
        <f t="shared" si="13"/>
        <v>-533.25078656943879</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0.902232079988734</v>
      </c>
      <c r="AQ30" s="86">
        <f t="shared" si="27"/>
        <v>1.021647265188965</v>
      </c>
      <c r="AR30" s="86">
        <f t="shared" si="28"/>
        <v>9.058800444764209E-2</v>
      </c>
      <c r="AS30" s="86">
        <f t="shared" si="29"/>
        <v>9.7521475848472053E-2</v>
      </c>
      <c r="AV30" s="1" t="str">
        <f t="shared" si="30"/>
        <v>2001-02</v>
      </c>
      <c r="AW30" s="85">
        <f t="shared" si="30"/>
        <v>2.2074108671960144</v>
      </c>
      <c r="AX30" s="85">
        <f t="shared" si="31"/>
        <v>0.902232079988734</v>
      </c>
      <c r="AZ30" s="1" t="str">
        <f t="shared" si="32"/>
        <v>2001-02</v>
      </c>
      <c r="BA30" s="85">
        <f t="shared" si="33"/>
        <v>3.7378267937958611</v>
      </c>
      <c r="BB30" s="85">
        <f t="shared" si="34"/>
        <v>1.021647265188965</v>
      </c>
      <c r="BD30" s="1" t="str">
        <f t="shared" si="35"/>
        <v>2001-02</v>
      </c>
      <c r="BE30" s="85">
        <f t="shared" si="36"/>
        <v>0.20865524533909222</v>
      </c>
      <c r="BF30" s="85">
        <f t="shared" si="37"/>
        <v>9.058800444764209E-2</v>
      </c>
      <c r="BH30" s="1" t="str">
        <f t="shared" si="38"/>
        <v>2001-02</v>
      </c>
      <c r="BI30" s="85">
        <f t="shared" si="39"/>
        <v>0.23277779013416566</v>
      </c>
      <c r="BJ30" s="85">
        <f t="shared" si="40"/>
        <v>9.7521475848472053E-2</v>
      </c>
      <c r="BU30" s="1" t="str">
        <f t="shared" si="41"/>
        <v>2001-02</v>
      </c>
      <c r="BV30" s="161">
        <f t="shared" si="42"/>
        <v>3173.6571106760712</v>
      </c>
      <c r="BW30" s="161">
        <f t="shared" si="43"/>
        <v>814.34802732775381</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6809.488700565661</v>
      </c>
      <c r="O31" s="81">
        <f t="shared" si="19"/>
        <v>7414.0991048888081</v>
      </c>
      <c r="P31" s="85">
        <f t="shared" si="6"/>
        <v>1.1590247683789283</v>
      </c>
      <c r="Q31" s="85">
        <f t="shared" si="6"/>
        <v>1.2318101817705278</v>
      </c>
      <c r="S31" s="13" t="str">
        <f t="shared" si="20"/>
        <v>2002-03</v>
      </c>
      <c r="T31" s="81">
        <f t="shared" si="7"/>
        <v>6809.488700565661</v>
      </c>
      <c r="U31" s="81">
        <f t="shared" si="8"/>
        <v>6791.4406287948204</v>
      </c>
      <c r="V31" s="81">
        <f t="shared" si="9"/>
        <v>622.65847609398747</v>
      </c>
      <c r="W31" s="81">
        <f t="shared" si="10"/>
        <v>7414.0991048888081</v>
      </c>
      <c r="X31" s="81">
        <f t="shared" si="11"/>
        <v>-645.82829796195801</v>
      </c>
      <c r="Y31" s="81">
        <f t="shared" si="12"/>
        <v>6965.5801320972514</v>
      </c>
      <c r="AA31" s="87">
        <f t="shared" si="13"/>
        <v>-604.61040432314712</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1.0229226361031518</v>
      </c>
      <c r="AQ31" s="86">
        <f t="shared" si="27"/>
        <v>1.1852097771506827</v>
      </c>
      <c r="AR31" s="86">
        <f t="shared" si="28"/>
        <v>8.3983025757426236E-2</v>
      </c>
      <c r="AS31" s="86">
        <f t="shared" si="29"/>
        <v>9.1439828080229227E-2</v>
      </c>
      <c r="AV31" s="1" t="str">
        <f t="shared" si="30"/>
        <v>2002-03</v>
      </c>
      <c r="AW31" s="85">
        <f t="shared" si="30"/>
        <v>2.5891918194124321</v>
      </c>
      <c r="AX31" s="85">
        <f t="shared" si="31"/>
        <v>1.0229226361031518</v>
      </c>
      <c r="AZ31" s="1" t="str">
        <f t="shared" si="32"/>
        <v>2002-03</v>
      </c>
      <c r="BA31" s="85">
        <f t="shared" si="33"/>
        <v>4.2283975672156462</v>
      </c>
      <c r="BB31" s="85">
        <f t="shared" si="34"/>
        <v>1.1852097771506827</v>
      </c>
      <c r="BD31" s="1" t="str">
        <f t="shared" si="35"/>
        <v>2002-03</v>
      </c>
      <c r="BE31" s="85">
        <f t="shared" si="36"/>
        <v>0.2063513910859629</v>
      </c>
      <c r="BF31" s="85">
        <f t="shared" si="37"/>
        <v>8.3983025757426236E-2</v>
      </c>
      <c r="BH31" s="1" t="str">
        <f t="shared" si="38"/>
        <v>2002-03</v>
      </c>
      <c r="BI31" s="85">
        <f t="shared" si="39"/>
        <v>0.23878242417590459</v>
      </c>
      <c r="BJ31" s="85">
        <f t="shared" si="40"/>
        <v>9.1439828080229227E-2</v>
      </c>
      <c r="BU31" s="1" t="str">
        <f t="shared" si="41"/>
        <v>2002-03</v>
      </c>
      <c r="BV31" s="161">
        <f t="shared" si="42"/>
        <v>3059.6015654025255</v>
      </c>
      <c r="BW31" s="161">
        <f t="shared" si="43"/>
        <v>932.40241053948864</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7110.9233724957485</v>
      </c>
      <c r="O32" s="81">
        <f t="shared" si="19"/>
        <v>7408.9395643046919</v>
      </c>
      <c r="P32" s="85">
        <f t="shared" si="6"/>
        <v>1.1444952142217995</v>
      </c>
      <c r="Q32" s="85">
        <f t="shared" si="6"/>
        <v>1.3363062719473615</v>
      </c>
      <c r="S32" s="13" t="str">
        <f t="shared" si="20"/>
        <v>2003-04</v>
      </c>
      <c r="T32" s="81">
        <f t="shared" si="7"/>
        <v>7110.9233724957485</v>
      </c>
      <c r="U32" s="81">
        <f t="shared" si="8"/>
        <v>6815.8170214530437</v>
      </c>
      <c r="V32" s="81">
        <f t="shared" si="9"/>
        <v>593.12254285164875</v>
      </c>
      <c r="W32" s="81">
        <f t="shared" si="10"/>
        <v>7408.9395643046919</v>
      </c>
      <c r="X32" s="81">
        <f t="shared" si="11"/>
        <v>-327.84205966289011</v>
      </c>
      <c r="Y32" s="81">
        <f t="shared" si="12"/>
        <v>7222.9522419959376</v>
      </c>
      <c r="AA32" s="87">
        <f t="shared" si="13"/>
        <v>-298.0161918089434</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1.0157544757033248</v>
      </c>
      <c r="AQ32" s="86">
        <f t="shared" si="27"/>
        <v>1.1588468720821663</v>
      </c>
      <c r="AR32" s="86">
        <f t="shared" si="28"/>
        <v>8.0054984617398697E-2</v>
      </c>
      <c r="AS32" s="86">
        <f t="shared" si="29"/>
        <v>8.3410059676044326E-2</v>
      </c>
      <c r="AV32" s="1" t="str">
        <f t="shared" si="30"/>
        <v>2003-04</v>
      </c>
      <c r="AW32" s="85">
        <f t="shared" si="30"/>
        <v>2.7223966314967192</v>
      </c>
      <c r="AX32" s="85">
        <f t="shared" si="31"/>
        <v>1.0157544757033248</v>
      </c>
      <c r="AZ32" s="1" t="str">
        <f t="shared" si="32"/>
        <v>2003-04</v>
      </c>
      <c r="BA32" s="85">
        <f t="shared" si="33"/>
        <v>4.2915883632461735</v>
      </c>
      <c r="BB32" s="85">
        <f t="shared" si="34"/>
        <v>1.1588468720821663</v>
      </c>
      <c r="BD32" s="1" t="str">
        <f t="shared" si="35"/>
        <v>2003-04</v>
      </c>
      <c r="BE32" s="85">
        <f t="shared" si="36"/>
        <v>0.19122223341359301</v>
      </c>
      <c r="BF32" s="85">
        <f t="shared" si="37"/>
        <v>8.0054984617398697E-2</v>
      </c>
      <c r="BH32" s="1" t="str">
        <f t="shared" si="38"/>
        <v>2003-04</v>
      </c>
      <c r="BI32" s="85">
        <f t="shared" si="39"/>
        <v>0.23262718512595151</v>
      </c>
      <c r="BJ32" s="85">
        <f t="shared" si="40"/>
        <v>8.3410059676044326E-2</v>
      </c>
      <c r="BU32" s="1" t="str">
        <f t="shared" si="41"/>
        <v>2003-04</v>
      </c>
      <c r="BV32" s="161">
        <f t="shared" si="42"/>
        <v>2975.7602060006366</v>
      </c>
      <c r="BW32" s="161">
        <f t="shared" si="43"/>
        <v>878.04445121251854</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8078.1859616940192</v>
      </c>
      <c r="O33" s="81">
        <f t="shared" si="19"/>
        <v>7431.9792193389339</v>
      </c>
      <c r="P33" s="85">
        <f t="shared" si="6"/>
        <v>1.0726759428576125</v>
      </c>
      <c r="Q33" s="85">
        <f t="shared" si="6"/>
        <v>1.2930723114488876</v>
      </c>
      <c r="S33" s="13" t="str">
        <f t="shared" si="20"/>
        <v>2004-05</v>
      </c>
      <c r="T33" s="81">
        <f t="shared" si="7"/>
        <v>8078.1859616940192</v>
      </c>
      <c r="U33" s="81">
        <f t="shared" si="8"/>
        <v>6877.2281798125014</v>
      </c>
      <c r="V33" s="81">
        <f t="shared" si="9"/>
        <v>554.75103952643269</v>
      </c>
      <c r="W33" s="81">
        <f t="shared" si="10"/>
        <v>7431.9792193389339</v>
      </c>
      <c r="X33" s="81">
        <f t="shared" si="11"/>
        <v>646.20674235508545</v>
      </c>
      <c r="Y33" s="81">
        <f t="shared" si="12"/>
        <v>6827.1682161589233</v>
      </c>
      <c r="AA33" s="87">
        <f t="shared" si="13"/>
        <v>646.20674235508523</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0.84513630269626094</v>
      </c>
      <c r="AQ33" s="86">
        <f t="shared" si="27"/>
        <v>1.0012000141178132</v>
      </c>
      <c r="AR33" s="86">
        <f t="shared" si="28"/>
        <v>7.4643782383419691E-2</v>
      </c>
      <c r="AS33" s="86">
        <f t="shared" si="29"/>
        <v>6.8672724564278267E-2</v>
      </c>
      <c r="AV33" s="1" t="str">
        <f t="shared" si="30"/>
        <v>2004-05</v>
      </c>
      <c r="AW33" s="85">
        <f t="shared" si="30"/>
        <v>2.651460901260664</v>
      </c>
      <c r="AX33" s="85">
        <f t="shared" si="31"/>
        <v>0.84513630269626094</v>
      </c>
      <c r="AZ33" s="1" t="str">
        <f t="shared" si="32"/>
        <v>2004-05</v>
      </c>
      <c r="BA33" s="85">
        <f t="shared" si="33"/>
        <v>4.0026566211146495</v>
      </c>
      <c r="BB33" s="85">
        <f t="shared" si="34"/>
        <v>1.0012000141178132</v>
      </c>
      <c r="BD33" s="1" t="str">
        <f t="shared" si="35"/>
        <v>2004-05</v>
      </c>
      <c r="BE33" s="85">
        <f t="shared" si="36"/>
        <v>0.1891064819786826</v>
      </c>
      <c r="BF33" s="85">
        <f t="shared" si="37"/>
        <v>7.4643782383419691E-2</v>
      </c>
      <c r="BH33" s="1" t="str">
        <f t="shared" si="38"/>
        <v>2004-05</v>
      </c>
      <c r="BI33" s="85">
        <f t="shared" si="39"/>
        <v>0.20972554278185615</v>
      </c>
      <c r="BJ33" s="85">
        <f t="shared" si="40"/>
        <v>6.8672724564278267E-2</v>
      </c>
      <c r="BU33" s="1" t="str">
        <f t="shared" si="41"/>
        <v>2004-05</v>
      </c>
      <c r="BV33" s="161">
        <f t="shared" si="42"/>
        <v>2925.1781013602576</v>
      </c>
      <c r="BW33" s="161">
        <f t="shared" si="43"/>
        <v>1259.2006242092391</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8612.9725122766667</v>
      </c>
      <c r="O34" s="81">
        <f t="shared" si="19"/>
        <v>7735.420771997663</v>
      </c>
      <c r="P34" s="85">
        <f t="shared" si="6"/>
        <v>1.2541450814636366</v>
      </c>
      <c r="Q34" s="85">
        <f t="shared" si="6"/>
        <v>1.3463322431380169</v>
      </c>
      <c r="S34" s="13" t="str">
        <f t="shared" si="20"/>
        <v>2005-06</v>
      </c>
      <c r="T34" s="81">
        <f t="shared" si="7"/>
        <v>8612.9725122766667</v>
      </c>
      <c r="U34" s="81">
        <f t="shared" si="8"/>
        <v>7211.5590867360506</v>
      </c>
      <c r="V34" s="81">
        <f t="shared" si="9"/>
        <v>523.86168526161146</v>
      </c>
      <c r="W34" s="81">
        <f t="shared" si="10"/>
        <v>7735.420771997663</v>
      </c>
      <c r="X34" s="81">
        <f t="shared" si="11"/>
        <v>708.33345250114155</v>
      </c>
      <c r="Y34" s="81">
        <f t="shared" si="12"/>
        <v>6458.4185383162639</v>
      </c>
      <c r="AA34" s="87">
        <f t="shared" si="13"/>
        <v>877.55174027900375</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0.7498478056339587</v>
      </c>
      <c r="AQ34" s="86">
        <f t="shared" si="27"/>
        <v>0.89423489423489422</v>
      </c>
      <c r="AR34" s="86">
        <f t="shared" si="28"/>
        <v>6.7722455016021685E-2</v>
      </c>
      <c r="AS34" s="86">
        <f t="shared" si="29"/>
        <v>6.0822403010681279E-2</v>
      </c>
      <c r="AV34" s="1" t="str">
        <f t="shared" si="30"/>
        <v>2005-06</v>
      </c>
      <c r="AW34" s="85">
        <f t="shared" si="30"/>
        <v>2.1031219377678836</v>
      </c>
      <c r="AX34" s="85">
        <f t="shared" si="31"/>
        <v>0.7498478056339587</v>
      </c>
      <c r="AZ34" s="1" t="str">
        <f t="shared" si="32"/>
        <v>2005-06</v>
      </c>
      <c r="BA34" s="85">
        <f t="shared" si="33"/>
        <v>3.178834340973113</v>
      </c>
      <c r="BB34" s="85">
        <f t="shared" si="34"/>
        <v>0.89423489423489422</v>
      </c>
      <c r="BD34" s="1" t="str">
        <f t="shared" si="35"/>
        <v>2005-06</v>
      </c>
      <c r="BE34" s="85">
        <f t="shared" si="36"/>
        <v>0.17679329747030884</v>
      </c>
      <c r="BF34" s="85">
        <f t="shared" si="37"/>
        <v>6.7722455016021685E-2</v>
      </c>
      <c r="BH34" s="1" t="str">
        <f t="shared" si="38"/>
        <v>2005-06</v>
      </c>
      <c r="BI34" s="85">
        <f t="shared" si="39"/>
        <v>0.17045162456251256</v>
      </c>
      <c r="BJ34" s="85">
        <f t="shared" si="40"/>
        <v>6.0822403010681279E-2</v>
      </c>
      <c r="BU34" s="1" t="str">
        <f t="shared" si="41"/>
        <v>2005-06</v>
      </c>
      <c r="BV34" s="161">
        <f t="shared" si="42"/>
        <v>3655.3512924958436</v>
      </c>
      <c r="BW34" s="161">
        <f t="shared" si="43"/>
        <v>1390.6883227941323</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9120.1834362757672</v>
      </c>
      <c r="O35" s="81">
        <f t="shared" si="19"/>
        <v>8119.167567840278</v>
      </c>
      <c r="P35" s="85">
        <f t="shared" si="6"/>
        <v>1.185659621938927</v>
      </c>
      <c r="Q35" s="85">
        <f t="shared" si="6"/>
        <v>1.2946710701679107</v>
      </c>
      <c r="S35" s="13" t="str">
        <f t="shared" si="20"/>
        <v>2006-07</v>
      </c>
      <c r="T35" s="81">
        <f t="shared" si="7"/>
        <v>9120.1834362757672</v>
      </c>
      <c r="U35" s="81">
        <f t="shared" si="8"/>
        <v>7584.0036438297839</v>
      </c>
      <c r="V35" s="81">
        <f t="shared" si="9"/>
        <v>535.16392401049495</v>
      </c>
      <c r="W35" s="81">
        <f t="shared" si="10"/>
        <v>8119.167567840278</v>
      </c>
      <c r="X35" s="81">
        <f t="shared" si="11"/>
        <v>938.77653982810159</v>
      </c>
      <c r="Y35" s="81">
        <f t="shared" si="12"/>
        <v>5771.5189531722135</v>
      </c>
      <c r="AA35" s="87">
        <f t="shared" si="13"/>
        <v>1001.0158684354892</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0.63282926198785061</v>
      </c>
      <c r="AQ35" s="86">
        <f t="shared" si="27"/>
        <v>0.75820738354806738</v>
      </c>
      <c r="AR35" s="86">
        <f t="shared" si="28"/>
        <v>6.5913644414762329E-2</v>
      </c>
      <c r="AS35" s="86">
        <f t="shared" si="29"/>
        <v>5.8679074576709317E-2</v>
      </c>
      <c r="AV35" s="1" t="str">
        <f t="shared" si="30"/>
        <v>2006-07</v>
      </c>
      <c r="AW35" s="85">
        <f t="shared" si="30"/>
        <v>2.0934666699026985</v>
      </c>
      <c r="AX35" s="85">
        <f t="shared" si="31"/>
        <v>0.63282926198785061</v>
      </c>
      <c r="AZ35" s="1" t="str">
        <f t="shared" si="32"/>
        <v>2006-07</v>
      </c>
      <c r="BA35" s="85">
        <f t="shared" si="33"/>
        <v>3.0589232401509885</v>
      </c>
      <c r="BB35" s="85">
        <f t="shared" si="34"/>
        <v>0.75820738354806738</v>
      </c>
      <c r="BD35" s="1" t="str">
        <f t="shared" si="35"/>
        <v>2006-07</v>
      </c>
      <c r="BE35" s="85">
        <f t="shared" si="36"/>
        <v>0.14475168159377508</v>
      </c>
      <c r="BF35" s="85">
        <f t="shared" si="37"/>
        <v>6.5913644414762329E-2</v>
      </c>
      <c r="BH35" s="1" t="str">
        <f t="shared" si="38"/>
        <v>2006-07</v>
      </c>
      <c r="BI35" s="85">
        <f t="shared" si="39"/>
        <v>0.14071194381766461</v>
      </c>
      <c r="BJ35" s="85">
        <f t="shared" si="40"/>
        <v>5.8679074576709317E-2</v>
      </c>
      <c r="BU35" s="1" t="str">
        <f t="shared" si="41"/>
        <v>2006-07</v>
      </c>
      <c r="BV35" s="161">
        <f t="shared" si="42"/>
        <v>3412.9330335459003</v>
      </c>
      <c r="BW35" s="161">
        <f t="shared" si="43"/>
        <v>1508.1249435661391</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9327.2225417549525</v>
      </c>
      <c r="O36" s="81">
        <f t="shared" si="19"/>
        <v>8583.8040097059238</v>
      </c>
      <c r="P36" s="85">
        <f t="shared" si="6"/>
        <v>1.5040059534932055</v>
      </c>
      <c r="Q36" s="85">
        <f t="shared" si="6"/>
        <v>1.3091291383434425</v>
      </c>
      <c r="S36" s="13" t="str">
        <f t="shared" si="20"/>
        <v>2007-08</v>
      </c>
      <c r="T36" s="81">
        <f t="shared" si="7"/>
        <v>9327.2225417549525</v>
      </c>
      <c r="U36" s="81">
        <f t="shared" si="8"/>
        <v>8062.4788510245198</v>
      </c>
      <c r="V36" s="81">
        <f t="shared" si="9"/>
        <v>521.32515868140399</v>
      </c>
      <c r="W36" s="81">
        <f t="shared" si="10"/>
        <v>8583.8040097059238</v>
      </c>
      <c r="X36" s="81">
        <f t="shared" si="11"/>
        <v>639.94585862276938</v>
      </c>
      <c r="Y36" s="81">
        <f t="shared" si="12"/>
        <v>5565.3849416498024</v>
      </c>
      <c r="AA36" s="87">
        <f t="shared" si="13"/>
        <v>743.41853204902873</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0.59668190790295583</v>
      </c>
      <c r="AQ36" s="86">
        <f t="shared" si="27"/>
        <v>0.7007130072474399</v>
      </c>
      <c r="AR36" s="86">
        <f t="shared" si="28"/>
        <v>6.0733581299378274E-2</v>
      </c>
      <c r="AS36" s="86">
        <f t="shared" si="29"/>
        <v>5.5892861604577369E-2</v>
      </c>
      <c r="AV36" s="1" t="str">
        <f t="shared" si="30"/>
        <v>2007-08</v>
      </c>
      <c r="AW36" s="85">
        <f t="shared" si="30"/>
        <v>1.4267168004033106</v>
      </c>
      <c r="AX36" s="85">
        <f t="shared" si="31"/>
        <v>0.59668190790295583</v>
      </c>
      <c r="AZ36" s="1" t="str">
        <f t="shared" si="32"/>
        <v>2007-08</v>
      </c>
      <c r="BA36" s="85">
        <f t="shared" si="33"/>
        <v>1.9032915898696285</v>
      </c>
      <c r="BB36" s="85">
        <f t="shared" si="34"/>
        <v>0.7007130072474399</v>
      </c>
      <c r="BD36" s="1" t="str">
        <f t="shared" si="35"/>
        <v>2007-08</v>
      </c>
      <c r="BE36" s="85">
        <f t="shared" si="36"/>
        <v>0.13134179266980267</v>
      </c>
      <c r="BF36" s="85">
        <f t="shared" si="37"/>
        <v>6.0733581299378274E-2</v>
      </c>
      <c r="BH36" s="1" t="str">
        <f t="shared" si="38"/>
        <v>2007-08</v>
      </c>
      <c r="BI36" s="85">
        <f t="shared" si="39"/>
        <v>0.10521152795866068</v>
      </c>
      <c r="BJ36" s="85">
        <f t="shared" si="40"/>
        <v>5.5892861604577369E-2</v>
      </c>
      <c r="BU36" s="1" t="str">
        <f t="shared" si="41"/>
        <v>2007-08</v>
      </c>
      <c r="BV36" s="161">
        <f t="shared" si="42"/>
        <v>3512.5913731560845</v>
      </c>
      <c r="BW36" s="161">
        <f t="shared" si="43"/>
        <v>1384.7626700424237</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8902.3527778007683</v>
      </c>
      <c r="O37" s="81">
        <f t="shared" si="19"/>
        <v>8889.9373064680931</v>
      </c>
      <c r="P37" s="85">
        <f t="shared" si="6"/>
        <v>1.8954944759402215</v>
      </c>
      <c r="Q37" s="85">
        <f t="shared" si="6"/>
        <v>1.3812959459460306</v>
      </c>
      <c r="S37" s="13" t="str">
        <f t="shared" si="20"/>
        <v>2008-09</v>
      </c>
      <c r="T37" s="81">
        <f t="shared" si="7"/>
        <v>8902.3527778007683</v>
      </c>
      <c r="U37" s="81">
        <f t="shared" si="8"/>
        <v>8393.7782854326051</v>
      </c>
      <c r="V37" s="81">
        <f t="shared" si="9"/>
        <v>496.15902103548706</v>
      </c>
      <c r="W37" s="81">
        <f t="shared" si="10"/>
        <v>8889.9373064680931</v>
      </c>
      <c r="X37" s="81">
        <f t="shared" si="11"/>
        <v>16.553961776902256</v>
      </c>
      <c r="Y37" s="81">
        <f t="shared" si="12"/>
        <v>6072.315062357854</v>
      </c>
      <c r="AA37" s="87">
        <f t="shared" si="13"/>
        <v>12.415471332675224</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0.68210227272727275</v>
      </c>
      <c r="AQ37" s="86">
        <f t="shared" si="27"/>
        <v>0.80705882352941172</v>
      </c>
      <c r="AR37" s="86">
        <f t="shared" si="28"/>
        <v>5.5811307091501575E-2</v>
      </c>
      <c r="AS37" s="86">
        <f t="shared" si="29"/>
        <v>5.5733471074380168E-2</v>
      </c>
      <c r="AV37" s="1" t="str">
        <f t="shared" si="30"/>
        <v>2008-09</v>
      </c>
      <c r="AW37" s="85">
        <f t="shared" si="30"/>
        <v>0.92313357300849708</v>
      </c>
      <c r="AX37" s="85">
        <f t="shared" si="31"/>
        <v>0.68210227272727275</v>
      </c>
      <c r="AZ37" s="1" t="str">
        <f t="shared" si="32"/>
        <v>2008-09</v>
      </c>
      <c r="BA37" s="85">
        <f t="shared" si="33"/>
        <v>1.3118209453035676</v>
      </c>
      <c r="BB37" s="85">
        <f t="shared" si="34"/>
        <v>0.80705882352941172</v>
      </c>
      <c r="BD37" s="1" t="str">
        <f t="shared" si="35"/>
        <v>2008-09</v>
      </c>
      <c r="BE37" s="85">
        <f t="shared" si="36"/>
        <v>0.11855635884137718</v>
      </c>
      <c r="BF37" s="85">
        <f t="shared" si="37"/>
        <v>5.5811307091501575E-2</v>
      </c>
      <c r="BH37" s="1" t="str">
        <f t="shared" si="38"/>
        <v>2008-09</v>
      </c>
      <c r="BI37" s="85">
        <f t="shared" si="39"/>
        <v>8.6274602028438258E-2</v>
      </c>
      <c r="BJ37" s="85">
        <f t="shared" si="40"/>
        <v>5.5733471074380168E-2</v>
      </c>
      <c r="BU37" s="1" t="str">
        <f t="shared" si="41"/>
        <v>2008-09</v>
      </c>
      <c r="BV37" s="161">
        <f t="shared" si="42"/>
        <v>4999.8064678824649</v>
      </c>
      <c r="BW37" s="161">
        <f t="shared" si="43"/>
        <v>1378.3472340629032</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8610.4656448587612</v>
      </c>
      <c r="O38" s="81">
        <f t="shared" si="19"/>
        <v>9021.5134676543003</v>
      </c>
      <c r="P38" s="85">
        <f t="shared" si="6"/>
        <v>1.6399917344752537</v>
      </c>
      <c r="Q38" s="85">
        <f t="shared" si="6"/>
        <v>1.5722565088373206</v>
      </c>
      <c r="S38" s="13" t="str">
        <f t="shared" si="20"/>
        <v>2009-10</v>
      </c>
      <c r="T38" s="81">
        <f t="shared" si="7"/>
        <v>8610.4656448587612</v>
      </c>
      <c r="U38" s="81">
        <f t="shared" si="8"/>
        <v>8523.4042196224218</v>
      </c>
      <c r="V38" s="81">
        <f t="shared" si="9"/>
        <v>498.10924803187896</v>
      </c>
      <c r="W38" s="81">
        <f t="shared" si="10"/>
        <v>9021.5134676543003</v>
      </c>
      <c r="X38" s="81">
        <f t="shared" si="11"/>
        <v>-411.0478227955378</v>
      </c>
      <c r="Y38" s="81">
        <f t="shared" si="12"/>
        <v>6717.7865358145536</v>
      </c>
      <c r="AA38" s="87">
        <f t="shared" si="13"/>
        <v>-411.0478227955391</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0.78018853020169576</v>
      </c>
      <c r="AQ38" s="86">
        <f t="shared" si="27"/>
        <v>0.95423657853209232</v>
      </c>
      <c r="AR38" s="86">
        <f t="shared" si="28"/>
        <v>5.521349048779875E-2</v>
      </c>
      <c r="AS38" s="86">
        <f t="shared" si="29"/>
        <v>5.7849281162778453E-2</v>
      </c>
      <c r="AV38" s="1" t="str">
        <f t="shared" si="30"/>
        <v>2009-10</v>
      </c>
      <c r="AW38" s="85">
        <f t="shared" si="30"/>
        <v>1.1265362602507571</v>
      </c>
      <c r="AX38" s="85">
        <f t="shared" si="31"/>
        <v>0.78018853020169576</v>
      </c>
      <c r="AZ38" s="1" t="str">
        <f t="shared" si="32"/>
        <v>2009-10</v>
      </c>
      <c r="BA38" s="85">
        <f t="shared" si="33"/>
        <v>1.4292479173534633</v>
      </c>
      <c r="BB38" s="85">
        <f t="shared" si="34"/>
        <v>0.95423657853209232</v>
      </c>
      <c r="BD38" s="1" t="str">
        <f t="shared" si="35"/>
        <v>2009-10</v>
      </c>
      <c r="BE38" s="85">
        <f t="shared" si="36"/>
        <v>0.12148834965378254</v>
      </c>
      <c r="BF38" s="85">
        <f t="shared" si="37"/>
        <v>5.521349048779875E-2</v>
      </c>
      <c r="BH38" s="1" t="str">
        <f t="shared" si="38"/>
        <v>2009-10</v>
      </c>
      <c r="BI38" s="85">
        <f t="shared" si="39"/>
        <v>0.12203070999282149</v>
      </c>
      <c r="BJ38" s="85">
        <f t="shared" si="40"/>
        <v>5.7849281162778453E-2</v>
      </c>
      <c r="BU38" s="1" t="str">
        <f t="shared" si="41"/>
        <v>2009-10</v>
      </c>
      <c r="BV38" s="161">
        <f t="shared" si="42"/>
        <v>2990.8172368881947</v>
      </c>
      <c r="BW38" s="161">
        <f t="shared" si="43"/>
        <v>1570.5064911774355</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9108.9772239742542</v>
      </c>
      <c r="O39" s="81">
        <f t="shared" si="19"/>
        <v>9164.2849273744905</v>
      </c>
      <c r="P39" s="85">
        <f t="shared" si="6"/>
        <v>1.7113594931099017</v>
      </c>
      <c r="Q39" s="85">
        <f t="shared" si="6"/>
        <v>1.5769373453890279</v>
      </c>
      <c r="S39" s="13" t="str">
        <f t="shared" si="20"/>
        <v>2010-11</v>
      </c>
      <c r="T39" s="81">
        <f t="shared" si="7"/>
        <v>9108.9772239742542</v>
      </c>
      <c r="U39" s="81">
        <f t="shared" si="8"/>
        <v>8660.0219797739501</v>
      </c>
      <c r="V39" s="81">
        <f t="shared" si="9"/>
        <v>504.26294760054134</v>
      </c>
      <c r="W39" s="81">
        <f t="shared" si="10"/>
        <v>9164.2849273744905</v>
      </c>
      <c r="X39" s="81">
        <f t="shared" si="11"/>
        <v>-55.307703400236996</v>
      </c>
      <c r="Y39" s="81">
        <f t="shared" si="12"/>
        <v>7215.3041565418489</v>
      </c>
      <c r="AA39" s="87">
        <f t="shared" si="13"/>
        <v>-55.307703400236278</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0.79210914454277281</v>
      </c>
      <c r="AQ39" s="86">
        <f t="shared" si="27"/>
        <v>0.98628753328640073</v>
      </c>
      <c r="AR39" s="86">
        <f t="shared" si="28"/>
        <v>5.5024800254110981E-2</v>
      </c>
      <c r="AS39" s="86">
        <f t="shared" si="29"/>
        <v>5.5358898721730582E-2</v>
      </c>
      <c r="AV39" s="1" t="str">
        <f t="shared" si="30"/>
        <v>2010-11</v>
      </c>
      <c r="AW39" s="85">
        <f t="shared" si="30"/>
        <v>1.0145665115253593</v>
      </c>
      <c r="AX39" s="85">
        <f t="shared" si="31"/>
        <v>0.79210914454277281</v>
      </c>
      <c r="AZ39" s="1" t="str">
        <f t="shared" si="32"/>
        <v>2010-11</v>
      </c>
      <c r="BA39" s="85">
        <f t="shared" si="33"/>
        <v>1.2952916168110009</v>
      </c>
      <c r="BB39" s="85">
        <f t="shared" si="34"/>
        <v>0.98628753328640073</v>
      </c>
      <c r="BD39" s="1" t="str">
        <f t="shared" si="35"/>
        <v>2010-11</v>
      </c>
      <c r="BE39" s="85">
        <f t="shared" si="36"/>
        <v>0.11096737758640804</v>
      </c>
      <c r="BF39" s="85">
        <f t="shared" si="37"/>
        <v>5.5024800254110981E-2</v>
      </c>
      <c r="BH39" s="1" t="str">
        <f t="shared" si="38"/>
        <v>2010-11</v>
      </c>
      <c r="BI39" s="85">
        <f t="shared" si="39"/>
        <v>0.10287207030013827</v>
      </c>
      <c r="BJ39" s="85">
        <f t="shared" si="40"/>
        <v>5.5358898721730582E-2</v>
      </c>
      <c r="BU39" s="1" t="str">
        <f t="shared" si="41"/>
        <v>2010-11</v>
      </c>
      <c r="BV39" s="161">
        <f t="shared" si="42"/>
        <v>3378.5049772784741</v>
      </c>
      <c r="BW39" s="161">
        <f t="shared" si="43"/>
        <v>1793.357880698373</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9291.7778268241982</v>
      </c>
      <c r="O40" s="81">
        <f t="shared" si="19"/>
        <v>9345.7881608014341</v>
      </c>
      <c r="P40" s="85">
        <f t="shared" si="6"/>
        <v>1.80623940797737</v>
      </c>
      <c r="Q40" s="85">
        <f t="shared" si="6"/>
        <v>1.5972723373623372</v>
      </c>
      <c r="S40" s="13" t="str">
        <f t="shared" si="20"/>
        <v>2011-12</v>
      </c>
      <c r="T40" s="81">
        <f t="shared" si="7"/>
        <v>9291.7778268241982</v>
      </c>
      <c r="U40" s="81">
        <f t="shared" si="8"/>
        <v>8816.1312642263329</v>
      </c>
      <c r="V40" s="81">
        <f t="shared" si="9"/>
        <v>529.65689657510029</v>
      </c>
      <c r="W40" s="81">
        <f t="shared" si="10"/>
        <v>9345.7881608014341</v>
      </c>
      <c r="X40" s="81">
        <f t="shared" si="11"/>
        <v>-409.41166743236874</v>
      </c>
      <c r="Y40" s="81">
        <f t="shared" si="12"/>
        <v>7964.6350112766022</v>
      </c>
      <c r="AA40" s="87">
        <f t="shared" si="13"/>
        <v>-54.010333977235859</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0.85717019495275681</v>
      </c>
      <c r="AQ40" s="86">
        <f t="shared" si="27"/>
        <v>1.0514362841465918</v>
      </c>
      <c r="AR40" s="86">
        <f t="shared" si="28"/>
        <v>5.667332572298326E-2</v>
      </c>
      <c r="AS40" s="86">
        <f t="shared" si="29"/>
        <v>5.7002750867121157E-2</v>
      </c>
      <c r="AV40" s="1" t="str">
        <f t="shared" si="30"/>
        <v>2011-12</v>
      </c>
      <c r="AW40" s="85">
        <f t="shared" si="30"/>
        <v>0.88934981186565099</v>
      </c>
      <c r="AX40" s="85">
        <f t="shared" si="31"/>
        <v>0.85717019495275681</v>
      </c>
      <c r="AZ40" s="1" t="str">
        <f t="shared" si="32"/>
        <v>2011-12</v>
      </c>
      <c r="BA40" s="85">
        <f t="shared" si="33"/>
        <v>1.0858184232556476</v>
      </c>
      <c r="BB40" s="85">
        <f t="shared" si="34"/>
        <v>1.0514362841465918</v>
      </c>
      <c r="BD40" s="1" t="str">
        <f t="shared" si="35"/>
        <v>2011-12</v>
      </c>
      <c r="BE40" s="85">
        <f t="shared" si="36"/>
        <v>0.10072239940869887</v>
      </c>
      <c r="BF40" s="85">
        <f t="shared" si="37"/>
        <v>5.667332572298326E-2</v>
      </c>
      <c r="BH40" s="1" t="str">
        <f t="shared" si="38"/>
        <v>2011-12</v>
      </c>
      <c r="BI40" s="85">
        <f t="shared" si="39"/>
        <v>8.9587379995978128E-2</v>
      </c>
      <c r="BJ40" s="85">
        <f t="shared" si="40"/>
        <v>5.7002750867121157E-2</v>
      </c>
      <c r="BU40" s="1" t="str">
        <f t="shared" si="41"/>
        <v>2011-12</v>
      </c>
      <c r="BV40" s="161">
        <f t="shared" si="42"/>
        <v>3036.7574094778088</v>
      </c>
      <c r="BW40" s="161">
        <f t="shared" si="43"/>
        <v>1716.7729203298675</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9250.8396956639372</v>
      </c>
      <c r="O41" s="81">
        <f t="shared" si="19"/>
        <v>9503.3532836664635</v>
      </c>
      <c r="P41" s="85">
        <f t="shared" si="6"/>
        <v>1.541135906005642</v>
      </c>
      <c r="Q41" s="85">
        <f t="shared" si="6"/>
        <v>1.5391676825596139</v>
      </c>
      <c r="S41" s="13" t="str">
        <f t="shared" si="20"/>
        <v>2012-13</v>
      </c>
      <c r="T41" s="81">
        <f t="shared" si="7"/>
        <v>9250.8396956639372</v>
      </c>
      <c r="U41" s="81">
        <f t="shared" si="8"/>
        <v>8977.6499079469195</v>
      </c>
      <c r="V41" s="81">
        <f t="shared" si="9"/>
        <v>525.70337571954269</v>
      </c>
      <c r="W41" s="81">
        <f t="shared" si="10"/>
        <v>9503.3532836664635</v>
      </c>
      <c r="X41" s="81">
        <f t="shared" si="11"/>
        <v>-252.51358800252515</v>
      </c>
      <c r="Y41" s="81">
        <f t="shared" si="12"/>
        <v>8382.2193480838214</v>
      </c>
      <c r="AA41" s="87">
        <f t="shared" si="13"/>
        <v>-252.51358800252638</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0.90610362127588751</v>
      </c>
      <c r="AQ41" s="86">
        <f t="shared" si="27"/>
        <v>1.0884890031419594</v>
      </c>
      <c r="AR41" s="86">
        <f t="shared" si="28"/>
        <v>5.5317671565790996E-2</v>
      </c>
      <c r="AS41" s="86">
        <f t="shared" si="29"/>
        <v>5.6827638680837914E-2</v>
      </c>
      <c r="AV41" s="1" t="str">
        <f t="shared" si="30"/>
        <v>2012-13</v>
      </c>
      <c r="AW41" s="85">
        <f t="shared" si="30"/>
        <v>1.1122180781462325</v>
      </c>
      <c r="AX41" s="85">
        <f t="shared" si="31"/>
        <v>0.90610362127588751</v>
      </c>
      <c r="AZ41" s="1" t="str">
        <f t="shared" si="32"/>
        <v>2012-13</v>
      </c>
      <c r="BA41" s="85">
        <f t="shared" si="33"/>
        <v>1.2816300781422123</v>
      </c>
      <c r="BB41" s="85">
        <f t="shared" si="34"/>
        <v>1.0884890031419594</v>
      </c>
      <c r="BD41" s="1" t="str">
        <f t="shared" si="35"/>
        <v>2012-13</v>
      </c>
      <c r="BE41" s="85">
        <f t="shared" si="36"/>
        <v>0.10126344747197526</v>
      </c>
      <c r="BF41" s="85">
        <f t="shared" si="37"/>
        <v>5.5317671565790996E-2</v>
      </c>
      <c r="BH41" s="1" t="str">
        <f t="shared" si="38"/>
        <v>2012-13</v>
      </c>
      <c r="BI41" s="85">
        <f t="shared" si="39"/>
        <v>0.10389470751621513</v>
      </c>
      <c r="BJ41" s="85">
        <f t="shared" si="40"/>
        <v>5.6827638680837914E-2</v>
      </c>
      <c r="BU41" s="1" t="str">
        <f t="shared" si="41"/>
        <v>2012-13</v>
      </c>
      <c r="BV41" s="161">
        <f t="shared" si="42"/>
        <v>1884.5322442777092</v>
      </c>
      <c r="BW41" s="161">
        <f t="shared" si="43"/>
        <v>1550.0550998726435</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9523.7970746050014</v>
      </c>
      <c r="O42" s="81">
        <f t="shared" si="19"/>
        <v>9455.6065568341837</v>
      </c>
      <c r="P42" s="85">
        <f t="shared" si="6"/>
        <v>1.4906846385287862</v>
      </c>
      <c r="Q42" s="85">
        <f t="shared" si="6"/>
        <v>1.579352829674211</v>
      </c>
      <c r="S42" s="13" t="str">
        <f t="shared" si="20"/>
        <v>2013-14</v>
      </c>
      <c r="T42" s="81">
        <f t="shared" si="7"/>
        <v>9523.7970746050014</v>
      </c>
      <c r="U42" s="81">
        <f t="shared" si="8"/>
        <v>8914.8753584087081</v>
      </c>
      <c r="V42" s="81">
        <f t="shared" si="9"/>
        <v>540.73119842547442</v>
      </c>
      <c r="W42" s="81">
        <f t="shared" si="10"/>
        <v>9455.6065568341837</v>
      </c>
      <c r="X42" s="81">
        <f t="shared" si="11"/>
        <v>68.190517770819298</v>
      </c>
      <c r="Y42" s="81">
        <f t="shared" si="12"/>
        <v>8469.5673126465517</v>
      </c>
      <c r="AA42" s="87">
        <f t="shared" si="13"/>
        <v>68.190517770817678</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0.88930573029852455</v>
      </c>
      <c r="AQ42" s="86">
        <f t="shared" si="27"/>
        <v>1.0738929863815916</v>
      </c>
      <c r="AR42" s="86">
        <f t="shared" si="28"/>
        <v>5.718630477858163E-2</v>
      </c>
      <c r="AS42" s="86">
        <f t="shared" si="29"/>
        <v>5.6776850051469749E-2</v>
      </c>
      <c r="AV42" s="1" t="str">
        <f t="shared" si="30"/>
        <v>2013-14</v>
      </c>
      <c r="AW42" s="85">
        <f t="shared" si="30"/>
        <v>1.2133537193861961</v>
      </c>
      <c r="AX42" s="85">
        <f t="shared" si="31"/>
        <v>0.88930573029852455</v>
      </c>
      <c r="AZ42" s="1" t="str">
        <f t="shared" si="32"/>
        <v>2013-14</v>
      </c>
      <c r="BA42" s="85">
        <f t="shared" si="33"/>
        <v>1.4047792745332039</v>
      </c>
      <c r="BB42" s="85">
        <f t="shared" si="34"/>
        <v>1.0738929863815916</v>
      </c>
      <c r="BD42" s="1" t="str">
        <f t="shared" si="35"/>
        <v>2013-14</v>
      </c>
      <c r="BE42" s="85">
        <f t="shared" si="36"/>
        <v>0.10805139486993399</v>
      </c>
      <c r="BF42" s="85">
        <f t="shared" si="37"/>
        <v>5.718630477858163E-2</v>
      </c>
      <c r="BH42" s="1" t="str">
        <f t="shared" si="38"/>
        <v>2013-14</v>
      </c>
      <c r="BI42" s="85">
        <f t="shared" si="39"/>
        <v>0.11365878897443624</v>
      </c>
      <c r="BJ42" s="85">
        <f t="shared" si="40"/>
        <v>5.6776850051469749E-2</v>
      </c>
      <c r="BU42" s="1" t="str">
        <f t="shared" si="41"/>
        <v>2013-14</v>
      </c>
      <c r="BV42" s="161">
        <f t="shared" si="42"/>
        <v>1934.584631370177</v>
      </c>
      <c r="BW42" s="161">
        <f t="shared" si="43"/>
        <v>1637.0081486579431</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9921.3121725734545</v>
      </c>
      <c r="O43" s="81">
        <f t="shared" si="19"/>
        <v>9564.2663170386422</v>
      </c>
      <c r="P43" s="85">
        <f t="shared" si="6"/>
        <v>1.3202487773668388</v>
      </c>
      <c r="Q43" s="85">
        <f t="shared" si="6"/>
        <v>1.5685813463275351</v>
      </c>
      <c r="S43" s="13" t="str">
        <f t="shared" si="20"/>
        <v>2014-15</v>
      </c>
      <c r="T43" s="81">
        <f t="shared" si="7"/>
        <v>9921.3121725734545</v>
      </c>
      <c r="U43" s="81">
        <f t="shared" si="8"/>
        <v>9026.6529673545156</v>
      </c>
      <c r="V43" s="81">
        <f t="shared" si="9"/>
        <v>537.61334968412518</v>
      </c>
      <c r="W43" s="81">
        <f t="shared" si="10"/>
        <v>9564.2663170386422</v>
      </c>
      <c r="X43" s="81">
        <f t="shared" si="11"/>
        <v>357.04585553481337</v>
      </c>
      <c r="Y43" s="81">
        <f t="shared" si="12"/>
        <v>8345.2743183953717</v>
      </c>
      <c r="AA43" s="87">
        <f t="shared" si="13"/>
        <v>357.04585553481229</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0.84114622876851997</v>
      </c>
      <c r="AQ43" s="86">
        <f t="shared" si="27"/>
        <v>0.99886656362699644</v>
      </c>
      <c r="AR43" s="86">
        <f t="shared" si="28"/>
        <v>5.6210621062106211E-2</v>
      </c>
      <c r="AS43" s="86">
        <f t="shared" si="29"/>
        <v>5.4187726414889691E-2</v>
      </c>
      <c r="AV43" s="1" t="str">
        <f t="shared" si="30"/>
        <v>2014-15</v>
      </c>
      <c r="AW43" s="85">
        <f t="shared" si="30"/>
        <v>1.4924709407455474</v>
      </c>
      <c r="AX43" s="85">
        <f t="shared" si="31"/>
        <v>0.84114622876851997</v>
      </c>
      <c r="AZ43" s="1" t="str">
        <f t="shared" si="32"/>
        <v>2014-15</v>
      </c>
      <c r="BA43" s="85">
        <f t="shared" si="33"/>
        <v>1.7463567995728768</v>
      </c>
      <c r="BB43" s="85">
        <f t="shared" si="34"/>
        <v>0.99886656362699644</v>
      </c>
      <c r="BD43" s="1" t="str">
        <f t="shared" si="35"/>
        <v>2014-15</v>
      </c>
      <c r="BE43" s="85">
        <f t="shared" si="36"/>
        <v>9.6997093864138878E-2</v>
      </c>
      <c r="BF43" s="85">
        <f t="shared" si="37"/>
        <v>5.6210621062106211E-2</v>
      </c>
      <c r="BH43" s="1" t="str">
        <f t="shared" si="38"/>
        <v>2014-15</v>
      </c>
      <c r="BI43" s="85">
        <f t="shared" si="39"/>
        <v>0.11109449529606276</v>
      </c>
      <c r="BJ43" s="85">
        <f t="shared" si="40"/>
        <v>5.4187726414889691E-2</v>
      </c>
      <c r="BU43" s="1" t="str">
        <f t="shared" si="41"/>
        <v>2014-15</v>
      </c>
      <c r="BV43" s="161">
        <f t="shared" si="42"/>
        <v>1904.2783116888031</v>
      </c>
      <c r="BW43" s="161">
        <f t="shared" si="43"/>
        <v>1566.5682835671528</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10139.308185679209</v>
      </c>
      <c r="O44" s="81">
        <f t="shared" si="19"/>
        <v>9975.506416918317</v>
      </c>
      <c r="P44" s="85">
        <f t="shared" si="6"/>
        <v>1.114762700292546</v>
      </c>
      <c r="Q44" s="85">
        <f t="shared" si="6"/>
        <v>1.5512621309451349</v>
      </c>
      <c r="S44" s="13" t="str">
        <f t="shared" si="20"/>
        <v xml:space="preserve">2015-16 </v>
      </c>
      <c r="T44" s="81">
        <f t="shared" si="7"/>
        <v>10139.308185679209</v>
      </c>
      <c r="U44" s="81">
        <f t="shared" si="8"/>
        <v>9373.5508921871242</v>
      </c>
      <c r="V44" s="81">
        <f t="shared" si="9"/>
        <v>601.95552473119153</v>
      </c>
      <c r="W44" s="81">
        <f t="shared" si="10"/>
        <v>9975.506416918317</v>
      </c>
      <c r="X44" s="81">
        <f t="shared" si="11"/>
        <v>163.80176876089394</v>
      </c>
      <c r="Y44" s="81">
        <f t="shared" si="12"/>
        <v>8468.7005492790922</v>
      </c>
      <c r="AA44" s="87">
        <f t="shared" si="13"/>
        <v>163.80176876089172</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0.8352345538959266</v>
      </c>
      <c r="AQ44" s="86">
        <f t="shared" si="27"/>
        <v>0.99509435851228911</v>
      </c>
      <c r="AR44" s="86">
        <f t="shared" si="28"/>
        <v>6.0343354970960029E-2</v>
      </c>
      <c r="AS44" s="86">
        <f t="shared" si="29"/>
        <v>5.9368500661750805E-2</v>
      </c>
      <c r="AV44" s="1" t="str">
        <f t="shared" si="30"/>
        <v xml:space="preserve">2015-16 </v>
      </c>
      <c r="AW44" s="85">
        <f t="shared" si="30"/>
        <v>2.0919740244313556</v>
      </c>
      <c r="AX44" s="85">
        <f t="shared" si="31"/>
        <v>0.8352345538959266</v>
      </c>
      <c r="AZ44" s="1" t="str">
        <f t="shared" si="32"/>
        <v xml:space="preserve">2015-16 </v>
      </c>
      <c r="BA44" s="85">
        <f t="shared" si="33"/>
        <v>2.542651972326206</v>
      </c>
      <c r="BB44" s="85">
        <f t="shared" si="34"/>
        <v>0.99509435851228911</v>
      </c>
      <c r="BD44" s="1" t="str">
        <f t="shared" si="35"/>
        <v xml:space="preserve">2015-16 </v>
      </c>
      <c r="BE44" s="85">
        <f t="shared" si="36"/>
        <v>0.1102378600877357</v>
      </c>
      <c r="BF44" s="85">
        <f t="shared" si="37"/>
        <v>6.0343354970960029E-2</v>
      </c>
      <c r="BH44" s="1" t="str">
        <f t="shared" si="38"/>
        <v xml:space="preserve">2015-16 </v>
      </c>
      <c r="BI44" s="85">
        <f t="shared" si="39"/>
        <v>0.15092464558807661</v>
      </c>
      <c r="BJ44" s="85">
        <f t="shared" si="40"/>
        <v>5.9368500661750805E-2</v>
      </c>
      <c r="BU44" s="1" t="str">
        <f t="shared" si="41"/>
        <v xml:space="preserve">2015-16 </v>
      </c>
      <c r="BV44" s="161">
        <f t="shared" si="42"/>
        <v>2003.4114009625293</v>
      </c>
      <c r="BW44" s="161">
        <f t="shared" si="43"/>
        <v>1628.8584209552093</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10813.934082693628</v>
      </c>
      <c r="O45" s="81">
        <f t="shared" si="19"/>
        <v>10232.765785182542</v>
      </c>
      <c r="P45" s="85">
        <f t="shared" si="6"/>
        <v>1.2480316014789268</v>
      </c>
      <c r="Q45" s="85">
        <f t="shared" si="6"/>
        <v>1.5304262619078641</v>
      </c>
      <c r="S45" s="13" t="str">
        <f t="shared" si="20"/>
        <v xml:space="preserve">2016-17 </v>
      </c>
      <c r="T45" s="81">
        <f t="shared" si="7"/>
        <v>10813.934082693628</v>
      </c>
      <c r="U45" s="81">
        <f t="shared" si="8"/>
        <v>9689.0108536595108</v>
      </c>
      <c r="V45" s="81">
        <f t="shared" si="9"/>
        <v>543.75493152303079</v>
      </c>
      <c r="W45" s="81">
        <f t="shared" si="10"/>
        <v>10232.765785182542</v>
      </c>
      <c r="X45" s="81">
        <f t="shared" si="11"/>
        <v>581.16829751108639</v>
      </c>
      <c r="Y45" s="81">
        <f t="shared" si="12"/>
        <v>7972.19976719638</v>
      </c>
      <c r="AA45" s="87">
        <f>+T45-W45</f>
        <v>581.16829751108526</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0.73721549495617023</v>
      </c>
      <c r="AQ45" s="86">
        <f t="shared" si="27"/>
        <v>0.87632272076151752</v>
      </c>
      <c r="AR45" s="86">
        <f t="shared" si="28"/>
        <v>5.3138608166954232E-2</v>
      </c>
      <c r="AS45" s="86">
        <f t="shared" si="29"/>
        <v>5.028280433050205E-2</v>
      </c>
      <c r="AV45" s="1" t="str">
        <f t="shared" si="30"/>
        <v xml:space="preserve">2016-17 </v>
      </c>
      <c r="AW45" s="85">
        <f t="shared" si="30"/>
        <v>1.8999134561564754</v>
      </c>
      <c r="AX45" s="85">
        <f t="shared" si="31"/>
        <v>0.73721549495617023</v>
      </c>
      <c r="AZ45" s="1" t="str">
        <f t="shared" si="32"/>
        <v xml:space="preserve">2016-17 </v>
      </c>
      <c r="BA45" s="85">
        <f t="shared" si="33"/>
        <v>2.2464135012732283</v>
      </c>
      <c r="BB45" s="85">
        <f t="shared" si="34"/>
        <v>0.87632272076151752</v>
      </c>
      <c r="BD45" s="1" t="str">
        <f t="shared" si="35"/>
        <v xml:space="preserve">2016-17 </v>
      </c>
      <c r="BE45" s="85">
        <f t="shared" si="36"/>
        <v>0.11510158295682589</v>
      </c>
      <c r="BF45" s="85">
        <f t="shared" si="37"/>
        <v>5.3138608166954232E-2</v>
      </c>
      <c r="BH45" s="1" t="str">
        <f t="shared" si="38"/>
        <v xml:space="preserve">2016-17 </v>
      </c>
      <c r="BI45" s="85">
        <f t="shared" si="39"/>
        <v>0.13356031647605318</v>
      </c>
      <c r="BJ45" s="85">
        <f t="shared" si="40"/>
        <v>5.028280433050205E-2</v>
      </c>
      <c r="BU45" s="1" t="str">
        <f t="shared" si="41"/>
        <v xml:space="preserve">2016-17 </v>
      </c>
      <c r="BV45" s="161">
        <f t="shared" si="42"/>
        <v>2081.7227821725237</v>
      </c>
      <c r="BW45" s="161">
        <f t="shared" si="43"/>
        <v>1716.6008990137584</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10798.893954114041</v>
      </c>
      <c r="O46" s="81">
        <f>+W46</f>
        <v>10733.710318943113</v>
      </c>
      <c r="P46" s="85">
        <f t="shared" ref="P46:Q49" si="44">+L46/N46</f>
        <v>1.2748390113931463</v>
      </c>
      <c r="Q46" s="85">
        <f t="shared" si="44"/>
        <v>1.4430323932096585</v>
      </c>
      <c r="S46" s="13" t="str">
        <f t="shared" si="20"/>
        <v>2017-18</v>
      </c>
      <c r="T46" s="81">
        <f t="shared" si="7"/>
        <v>10798.893954114041</v>
      </c>
      <c r="U46" s="81">
        <f t="shared" si="8"/>
        <v>10189.198614951549</v>
      </c>
      <c r="V46" s="81">
        <f t="shared" si="9"/>
        <v>544.51170399156354</v>
      </c>
      <c r="W46" s="81">
        <f t="shared" si="10"/>
        <v>10733.710318943113</v>
      </c>
      <c r="X46" s="81">
        <f t="shared" si="11"/>
        <v>65.183635170930586</v>
      </c>
      <c r="Y46" s="81">
        <f t="shared" si="12"/>
        <v>8722.1516412159854</v>
      </c>
      <c r="AA46" s="87">
        <f>+T46-W46</f>
        <v>65.183635170928028</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0.80768935024990385</v>
      </c>
      <c r="AQ46" s="86">
        <f t="shared" si="27"/>
        <v>0.97791225416036309</v>
      </c>
      <c r="AR46" s="86">
        <f t="shared" si="28"/>
        <v>5.0729122345569179E-2</v>
      </c>
      <c r="AS46" s="86">
        <f t="shared" si="29"/>
        <v>5.0422914263744713E-2</v>
      </c>
      <c r="AV46" s="1" t="str">
        <f t="shared" si="30"/>
        <v>2017-18</v>
      </c>
      <c r="AW46" s="85">
        <f t="shared" si="30"/>
        <v>2.0155801841858918</v>
      </c>
      <c r="AX46" s="85">
        <f t="shared" si="31"/>
        <v>0.80768935024990385</v>
      </c>
      <c r="AZ46" s="1" t="str">
        <f t="shared" si="32"/>
        <v>2017-18</v>
      </c>
      <c r="BA46" s="85">
        <f t="shared" si="33"/>
        <v>2.4071431559382894</v>
      </c>
      <c r="BB46" s="85">
        <f t="shared" si="34"/>
        <v>0.97791225416036309</v>
      </c>
      <c r="BD46" s="1" t="str">
        <f t="shared" si="35"/>
        <v>2017-18</v>
      </c>
      <c r="BE46" s="85">
        <f t="shared" si="36"/>
        <v>0.12181403863680342</v>
      </c>
      <c r="BF46" s="85">
        <f t="shared" si="37"/>
        <v>5.0729122345569179E-2</v>
      </c>
      <c r="BH46" s="1" t="str">
        <f t="shared" si="38"/>
        <v>2017-18</v>
      </c>
      <c r="BI46" s="85">
        <f t="shared" si="39"/>
        <v>0.13705303946556008</v>
      </c>
      <c r="BJ46" s="85">
        <f t="shared" si="40"/>
        <v>5.0422914263744713E-2</v>
      </c>
      <c r="BU46" s="1" t="str">
        <f t="shared" si="41"/>
        <v>2017-18</v>
      </c>
      <c r="BV46" s="161">
        <f t="shared" si="42"/>
        <v>2239.4136345843644</v>
      </c>
      <c r="BW46" s="161">
        <f t="shared" si="43"/>
        <v>1879.7382690215811</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11401.711134830304</v>
      </c>
      <c r="O47" s="81">
        <f>+W47</f>
        <v>11096.151343704669</v>
      </c>
      <c r="P47" s="85">
        <f t="shared" si="44"/>
        <v>1.3061798988621429</v>
      </c>
      <c r="Q47" s="85">
        <f t="shared" si="44"/>
        <v>1.4368039553308365</v>
      </c>
      <c r="S47" s="13" t="str">
        <f t="shared" si="20"/>
        <v>2018-19</v>
      </c>
      <c r="T47" s="81">
        <f t="shared" si="7"/>
        <v>11401.711134830304</v>
      </c>
      <c r="U47" s="81">
        <f t="shared" si="8"/>
        <v>10560.473695513159</v>
      </c>
      <c r="V47" s="81">
        <f t="shared" si="9"/>
        <v>535.67764819150921</v>
      </c>
      <c r="W47" s="81">
        <f t="shared" si="10"/>
        <v>11096.151343704669</v>
      </c>
      <c r="X47" s="81">
        <f t="shared" si="11"/>
        <v>305.55979112563358</v>
      </c>
      <c r="Y47" s="81">
        <f t="shared" si="12"/>
        <v>8446.3033053147046</v>
      </c>
      <c r="AA47" s="87">
        <f>+T47-W47</f>
        <v>305.55979112563546</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0.74079260607758013</v>
      </c>
      <c r="AQ47" s="86">
        <f t="shared" si="27"/>
        <v>0.88027290123970381</v>
      </c>
      <c r="AR47" s="86">
        <f t="shared" si="28"/>
        <v>4.8275986114358689E-2</v>
      </c>
      <c r="AS47" s="86">
        <f t="shared" si="29"/>
        <v>4.6982215375997761E-2</v>
      </c>
      <c r="AV47" s="1" t="str">
        <f t="shared" ref="AV47:AW49" si="46">+AI47</f>
        <v>2018-19</v>
      </c>
      <c r="AW47" s="85">
        <f t="shared" si="46"/>
        <v>1.9642226906860865</v>
      </c>
      <c r="AX47" s="85">
        <f t="shared" si="31"/>
        <v>0.74079260607758013</v>
      </c>
      <c r="AZ47" s="1" t="str">
        <f t="shared" si="32"/>
        <v>2018-19</v>
      </c>
      <c r="BA47" s="85">
        <f t="shared" si="33"/>
        <v>2.3136148984198646</v>
      </c>
      <c r="BB47" s="85">
        <f t="shared" si="34"/>
        <v>0.88027290123970381</v>
      </c>
      <c r="BD47" s="1" t="str">
        <f t="shared" si="35"/>
        <v>2018-19</v>
      </c>
      <c r="BE47" s="85">
        <f t="shared" si="36"/>
        <v>0.12408401957274139</v>
      </c>
      <c r="BF47" s="85">
        <f t="shared" si="37"/>
        <v>4.8275986114358689E-2</v>
      </c>
      <c r="BH47" s="1" t="str">
        <f t="shared" si="38"/>
        <v>2018-19</v>
      </c>
      <c r="BI47" s="85">
        <f t="shared" si="39"/>
        <v>0.1328350581321068</v>
      </c>
      <c r="BJ47" s="85">
        <f t="shared" si="40"/>
        <v>4.6982215375997761E-2</v>
      </c>
      <c r="BU47" s="1" t="str">
        <f t="shared" si="41"/>
        <v>2018-19</v>
      </c>
      <c r="BV47" s="161">
        <f t="shared" si="42"/>
        <v>2249.0296065149555</v>
      </c>
      <c r="BW47" s="161">
        <f t="shared" si="43"/>
        <v>1806.6147807114535</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11522.396092678093</v>
      </c>
      <c r="O48" s="81">
        <f>+W48</f>
        <v>11585.449095503693</v>
      </c>
      <c r="P48" s="85">
        <f t="shared" si="44"/>
        <v>1.5844626653953207</v>
      </c>
      <c r="Q48" s="85">
        <f t="shared" si="44"/>
        <v>1.3921222261355843</v>
      </c>
      <c r="S48" s="13" t="str">
        <f t="shared" si="20"/>
        <v>2019-20</v>
      </c>
      <c r="T48" s="81">
        <f t="shared" si="7"/>
        <v>11522.396092678093</v>
      </c>
      <c r="U48" s="81">
        <f t="shared" si="8"/>
        <v>11049.793211686216</v>
      </c>
      <c r="V48" s="81">
        <f t="shared" si="9"/>
        <v>535.65588381747625</v>
      </c>
      <c r="W48" s="81">
        <f t="shared" si="10"/>
        <v>11585.449095503693</v>
      </c>
      <c r="X48" s="81">
        <f t="shared" si="11"/>
        <v>-63.053002825599513</v>
      </c>
      <c r="Y48" s="81">
        <f t="shared" si="12"/>
        <v>8908.1518104167098</v>
      </c>
      <c r="AA48" s="87">
        <f>+T48-W48</f>
        <v>-63.053002825599833</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0.77311626321172866</v>
      </c>
      <c r="AQ48" s="86">
        <f t="shared" si="27"/>
        <v>0.923175572519084</v>
      </c>
      <c r="AR48" s="86">
        <f t="shared" si="28"/>
        <v>4.6235228293857344E-2</v>
      </c>
      <c r="AS48" s="86">
        <f t="shared" si="29"/>
        <v>4.6488237299693147E-2</v>
      </c>
      <c r="AV48" s="1" t="str">
        <f t="shared" si="46"/>
        <v>2019-20</v>
      </c>
      <c r="AW48" s="85">
        <f t="shared" si="46"/>
        <v>1.5067883226954066</v>
      </c>
      <c r="AX48" s="85">
        <f t="shared" si="31"/>
        <v>0.77311626321172866</v>
      </c>
      <c r="AZ48" s="1" t="str">
        <f t="shared" si="32"/>
        <v>2019-20</v>
      </c>
      <c r="BA48" s="85">
        <f t="shared" si="33"/>
        <v>2.4490435374149659</v>
      </c>
      <c r="BB48" s="85">
        <f t="shared" si="34"/>
        <v>0.923175572519084</v>
      </c>
      <c r="BD48" s="1" t="str">
        <f t="shared" si="35"/>
        <v>2019-20</v>
      </c>
      <c r="BE48" s="85">
        <f t="shared" si="36"/>
        <v>0.12350899759677168</v>
      </c>
      <c r="BF48" s="85">
        <f t="shared" si="37"/>
        <v>4.6235228293857344E-2</v>
      </c>
      <c r="BH48" s="1" t="str">
        <f t="shared" si="38"/>
        <v>2019-20</v>
      </c>
      <c r="BI48" s="85">
        <f t="shared" si="39"/>
        <v>0.1091098671131108</v>
      </c>
      <c r="BJ48" s="85">
        <f t="shared" si="40"/>
        <v>4.6488237299693147E-2</v>
      </c>
      <c r="BU48" s="1" t="str">
        <f t="shared" si="41"/>
        <v>2019-20</v>
      </c>
      <c r="BV48" s="161">
        <f t="shared" si="42"/>
        <v>7024.1997722913748</v>
      </c>
      <c r="BW48" s="161">
        <f t="shared" si="43"/>
        <v>1872.9295387604093</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12074.490569791007</v>
      </c>
      <c r="O49" s="81">
        <f>+W49</f>
        <v>13136.710056817476</v>
      </c>
      <c r="P49" s="85">
        <f t="shared" si="44"/>
        <v>1.1308776222127945</v>
      </c>
      <c r="Q49" s="85">
        <f t="shared" si="44"/>
        <v>1.3074307715857396</v>
      </c>
      <c r="S49" s="13" t="s">
        <v>324</v>
      </c>
      <c r="T49" s="81">
        <f t="shared" si="7"/>
        <v>12074.490569791007</v>
      </c>
      <c r="U49" s="81">
        <f t="shared" si="8"/>
        <v>12607.931446048264</v>
      </c>
      <c r="V49" s="81">
        <f t="shared" si="9"/>
        <v>528.77861076921158</v>
      </c>
      <c r="W49" s="81">
        <f t="shared" si="10"/>
        <v>13136.710056817476</v>
      </c>
      <c r="X49" s="81">
        <f t="shared" si="11"/>
        <v>-1062.2194870264691</v>
      </c>
      <c r="Y49" s="81">
        <f t="shared" si="12"/>
        <v>11607.098454614399</v>
      </c>
      <c r="AA49" s="87">
        <f>+T49-W49</f>
        <v>-1062.2194870264684</v>
      </c>
      <c r="AI49" s="13" t="s">
        <v>324</v>
      </c>
      <c r="AJ49" s="86">
        <f t="shared" si="21"/>
        <v>2.3061104918267792</v>
      </c>
      <c r="AK49" s="86">
        <f t="shared" si="22"/>
        <v>2.9111792560242322</v>
      </c>
      <c r="AL49" s="86">
        <f t="shared" si="23"/>
        <v>0.11967197246527828</v>
      </c>
      <c r="AM49" s="86">
        <f t="shared" si="24"/>
        <v>0.15052663013800854</v>
      </c>
      <c r="AO49" s="13" t="s">
        <v>324</v>
      </c>
      <c r="AP49" s="86">
        <f t="shared" si="26"/>
        <v>0.96129094536327953</v>
      </c>
      <c r="AQ49" s="86">
        <f t="shared" si="27"/>
        <v>1.2129024400146158</v>
      </c>
      <c r="AR49" s="86">
        <f t="shared" si="28"/>
        <v>4.0251981545013603E-2</v>
      </c>
      <c r="AS49" s="86">
        <f t="shared" si="29"/>
        <v>4.3793036874959779E-2</v>
      </c>
      <c r="AV49" s="13" t="s">
        <v>324</v>
      </c>
      <c r="AW49" s="85">
        <f t="shared" si="46"/>
        <v>2.3061104918267792</v>
      </c>
      <c r="AX49" s="85">
        <f t="shared" si="31"/>
        <v>0.96129094536327953</v>
      </c>
      <c r="AZ49" s="13" t="s">
        <v>324</v>
      </c>
      <c r="BA49" s="85">
        <f t="shared" si="33"/>
        <v>2.9111792560242322</v>
      </c>
      <c r="BB49" s="85">
        <f t="shared" si="34"/>
        <v>1.2129024400146158</v>
      </c>
      <c r="BD49" s="13" t="s">
        <v>324</v>
      </c>
      <c r="BE49" s="85">
        <f t="shared" si="36"/>
        <v>0.11967197246527828</v>
      </c>
      <c r="BF49" s="85">
        <f t="shared" si="37"/>
        <v>4.0251981545013603E-2</v>
      </c>
      <c r="BH49" s="13" t="s">
        <v>324</v>
      </c>
      <c r="BI49" s="85">
        <f t="shared" si="39"/>
        <v>0.15052663013800854</v>
      </c>
      <c r="BJ49" s="85">
        <f t="shared" si="40"/>
        <v>4.3793036874959779E-2</v>
      </c>
      <c r="BU49" s="1" t="str">
        <f t="shared" si="41"/>
        <v>2020-21</v>
      </c>
      <c r="BV49" s="161">
        <f t="shared" si="42"/>
        <v>2838.0511125199437</v>
      </c>
      <c r="BW49" s="161">
        <f t="shared" si="43"/>
        <v>2504.802133452687</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11322.285166821413</v>
      </c>
      <c r="O50" s="153">
        <f t="shared" si="48"/>
        <v>11356.957320030298</v>
      </c>
      <c r="P50" s="132">
        <f t="shared" si="48"/>
        <v>1.3088781598684662</v>
      </c>
      <c r="Q50" s="132">
        <f t="shared" si="48"/>
        <v>1.4219631216339368</v>
      </c>
      <c r="S50" s="13" t="s">
        <v>333</v>
      </c>
      <c r="T50" s="153">
        <f>+AVERAGE(T45:T49)</f>
        <v>11322.285166821413</v>
      </c>
      <c r="U50" s="153">
        <f t="shared" ref="U50:Y50" si="49">+AVERAGE(U45:U49)</f>
        <v>10819.281564371739</v>
      </c>
      <c r="V50" s="153">
        <f t="shared" si="49"/>
        <v>537.67575565855827</v>
      </c>
      <c r="W50" s="153">
        <f t="shared" si="49"/>
        <v>11356.957320030298</v>
      </c>
      <c r="X50" s="153">
        <f t="shared" si="49"/>
        <v>-34.672153208883607</v>
      </c>
      <c r="Y50" s="153">
        <f t="shared" si="49"/>
        <v>9131.1809957516343</v>
      </c>
      <c r="AA50" s="87">
        <f t="shared" ref="AA50:AA53" si="50">+T50-W50</f>
        <v>-34.672153208884993</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0.80402093197173252</v>
      </c>
      <c r="AQ50" s="132">
        <f t="shared" ref="AQ50:AS50" si="52">+AVERAGE(AQ45:AQ49)</f>
        <v>0.97411717773905671</v>
      </c>
      <c r="AR50" s="132">
        <f t="shared" si="52"/>
        <v>4.7726185293150605E-2</v>
      </c>
      <c r="AS50" s="132">
        <f t="shared" si="52"/>
        <v>4.7593841628979491E-2</v>
      </c>
      <c r="AV50" s="13" t="s">
        <v>333</v>
      </c>
      <c r="AW50" s="132">
        <f>+AVERAGE(AW45:AW49)</f>
        <v>1.9385230291101281</v>
      </c>
      <c r="AX50" s="132">
        <f t="shared" ref="AX50" si="53">+AVERAGE(AX45:AX49)</f>
        <v>0.80402093197173252</v>
      </c>
      <c r="AZ50" s="13" t="s">
        <v>333</v>
      </c>
      <c r="BA50" s="132">
        <f>+AVERAGE(BA45:BA49)</f>
        <v>2.4654788698141159</v>
      </c>
      <c r="BB50" s="132">
        <f t="shared" ref="BB50" si="54">+AVERAGE(BB45:BB49)</f>
        <v>0.97411717773905671</v>
      </c>
      <c r="BD50" s="13" t="s">
        <v>333</v>
      </c>
      <c r="BE50" s="132">
        <f>+AVERAGE(BE45:BE49)</f>
        <v>0.12083612224568414</v>
      </c>
      <c r="BF50" s="132">
        <f t="shared" ref="BF50" si="55">+AVERAGE(BF45:BF49)</f>
        <v>4.7726185293150605E-2</v>
      </c>
      <c r="BH50" s="13" t="s">
        <v>333</v>
      </c>
      <c r="BI50" s="132">
        <f>+AVERAGE(BI45:BI49)</f>
        <v>0.13261698226496788</v>
      </c>
      <c r="BJ50" s="132">
        <f t="shared" ref="BJ50" si="56">+AVERAGE(BJ45:BJ49)</f>
        <v>4.7593841628979491E-2</v>
      </c>
      <c r="BU50" s="158" t="s">
        <v>333</v>
      </c>
      <c r="BV50" s="165">
        <f>+AVERAGE(BV45:BV49)</f>
        <v>3286.4833816166329</v>
      </c>
      <c r="BW50" s="165">
        <f t="shared" ref="BW50" si="57">+AVERAGE(BW45:BW49)</f>
        <v>1956.137124191978</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10473.846078945286</v>
      </c>
      <c r="O51" s="153">
        <f t="shared" si="59"/>
        <v>10462.930733541052</v>
      </c>
      <c r="P51" s="132">
        <f t="shared" si="59"/>
        <v>1.3817462229513515</v>
      </c>
      <c r="Q51" s="132">
        <f t="shared" si="59"/>
        <v>1.4945451935038514</v>
      </c>
      <c r="S51" s="13" t="s">
        <v>330</v>
      </c>
      <c r="T51" s="153">
        <f t="shared" ref="T51:Y51" si="60">+AVERAGE(T40:T49)</f>
        <v>10473.846078945286</v>
      </c>
      <c r="U51" s="153">
        <f t="shared" si="60"/>
        <v>9920.5268211982293</v>
      </c>
      <c r="V51" s="153">
        <f t="shared" si="60"/>
        <v>542.40391234282254</v>
      </c>
      <c r="W51" s="153">
        <f t="shared" si="60"/>
        <v>10462.930733541052</v>
      </c>
      <c r="X51" s="153">
        <f t="shared" si="60"/>
        <v>-24.62478794127852</v>
      </c>
      <c r="Y51" s="153">
        <f t="shared" si="60"/>
        <v>8728.6301518439614</v>
      </c>
      <c r="AA51" s="87">
        <f t="shared" si="50"/>
        <v>10.915345404233449</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0.83490649890502766</v>
      </c>
      <c r="AQ51" s="132">
        <f>+AVERAGE(AQ40:AQ49)</f>
        <v>1.0078365084504712</v>
      </c>
      <c r="AR51" s="132">
        <f>+AVERAGE(AR40:AR49)</f>
        <v>5.243622045661752E-2</v>
      </c>
      <c r="AS51" s="132">
        <f>+AVERAGE(AS40:AS49)</f>
        <v>5.2213267482096669E-2</v>
      </c>
      <c r="AV51" s="13" t="s">
        <v>330</v>
      </c>
      <c r="AW51" s="132">
        <f>+AVERAGE(AW40:AW49)</f>
        <v>1.6491981720125621</v>
      </c>
      <c r="AX51" s="132">
        <f>+AVERAGE(AX40:AX49)</f>
        <v>0.83490649890502766</v>
      </c>
      <c r="AZ51" s="13" t="s">
        <v>330</v>
      </c>
      <c r="BA51" s="132">
        <f>+AVERAGE(BA40:BA49)</f>
        <v>2.0388630896900728</v>
      </c>
      <c r="BB51" s="132">
        <f>+AVERAGE(BB40:BB49)</f>
        <v>1.0078365084504712</v>
      </c>
      <c r="BD51" s="13" t="s">
        <v>330</v>
      </c>
      <c r="BE51" s="132">
        <f>+AVERAGE(BE40:BE49)</f>
        <v>0.11214528069309035</v>
      </c>
      <c r="BF51" s="132">
        <f>+AVERAGE(BF40:BF49)</f>
        <v>5.243622045661752E-2</v>
      </c>
      <c r="BH51" s="13" t="s">
        <v>330</v>
      </c>
      <c r="BI51" s="132">
        <f>+AVERAGE(BI40:BI49)</f>
        <v>0.12322449286956083</v>
      </c>
      <c r="BJ51" s="132">
        <f>+AVERAGE(BJ40:BJ49)</f>
        <v>5.2213267482096669E-2</v>
      </c>
      <c r="BU51" s="158" t="s">
        <v>330</v>
      </c>
      <c r="BV51" s="165">
        <f>+AVERAGE(BV40:BV49)</f>
        <v>2719.5980905860192</v>
      </c>
      <c r="BW51" s="165">
        <f>+AVERAGE(BW40:BW49)</f>
        <v>1787.9948494342705</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9369.3161867354484</v>
      </c>
      <c r="O52" s="153">
        <f t="shared" si="62"/>
        <v>9294.939741755632</v>
      </c>
      <c r="P52" s="132">
        <f t="shared" si="62"/>
        <v>1.3748430582282178</v>
      </c>
      <c r="Q52" s="132">
        <f t="shared" si="62"/>
        <v>1.4220093757358714</v>
      </c>
      <c r="S52" s="13" t="s">
        <v>331</v>
      </c>
      <c r="T52" s="153">
        <f t="shared" ref="T52:Y52" si="63">+AVERAGE(T30:T49)</f>
        <v>9369.3161867354484</v>
      </c>
      <c r="U52" s="153">
        <f t="shared" si="63"/>
        <v>8747.2950346991565</v>
      </c>
      <c r="V52" s="153">
        <f t="shared" si="63"/>
        <v>547.64470705647545</v>
      </c>
      <c r="W52" s="153">
        <f t="shared" si="63"/>
        <v>9294.939741755632</v>
      </c>
      <c r="X52" s="153">
        <f t="shared" si="63"/>
        <v>50.21379825389355</v>
      </c>
      <c r="Y52" s="153">
        <f t="shared" si="63"/>
        <v>7619.4331548321588</v>
      </c>
      <c r="AA52" s="87">
        <f t="shared" si="50"/>
        <v>74.37644497981637</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0.81844347032691278</v>
      </c>
      <c r="AQ52" s="132">
        <f>+AVERAGE(AQ30:AQ49)</f>
        <v>0.97730036167113232</v>
      </c>
      <c r="AR52" s="132">
        <f>+AVERAGE(AR30:AR49)</f>
        <v>6.0702564016781771E-2</v>
      </c>
      <c r="AS52" s="132">
        <f>+AVERAGE(AS30:AS49)</f>
        <v>6.0375637657042389E-2</v>
      </c>
      <c r="AV52" s="13" t="s">
        <v>331</v>
      </c>
      <c r="AW52" s="132">
        <f>+AVERAGE(AW30:AW49)</f>
        <v>1.7674991846174977</v>
      </c>
      <c r="AX52" s="132">
        <f>+AVERAGE(AX30:AX49)</f>
        <v>0.81844347032691278</v>
      </c>
      <c r="AZ52" s="13" t="s">
        <v>331</v>
      </c>
      <c r="BA52" s="132">
        <f>+AVERAGE(BA30:BA49)</f>
        <v>2.4413254946367409</v>
      </c>
      <c r="BB52" s="132">
        <f>+AVERAGE(BB30:BB49)</f>
        <v>0.97730036167113232</v>
      </c>
      <c r="BD52" s="13" t="s">
        <v>331</v>
      </c>
      <c r="BE52" s="132">
        <f>+AVERAGE(BE30:BE49)</f>
        <v>0.13603435082818444</v>
      </c>
      <c r="BF52" s="132">
        <f>+AVERAGE(BF30:BF49)</f>
        <v>6.0702564016781771E-2</v>
      </c>
      <c r="BH52" s="13" t="s">
        <v>331</v>
      </c>
      <c r="BI52" s="132">
        <f>+AVERAGE(BI30:BI49)</f>
        <v>0.14368551747868608</v>
      </c>
      <c r="BJ52" s="132">
        <f>+AVERAGE(BJ30:BJ49)</f>
        <v>6.0375637657042389E-2</v>
      </c>
      <c r="BU52" s="158" t="s">
        <v>331</v>
      </c>
      <c r="BV52" s="165">
        <f>+AVERAGE(BV30:BV49)</f>
        <v>3064.0091135273315</v>
      </c>
      <c r="BW52" s="165">
        <f>+AVERAGE(BW30:BW49)</f>
        <v>1539.4865774986558</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8717.2651621067998</v>
      </c>
      <c r="O53" s="153">
        <f t="shared" si="65"/>
        <v>8664.7221678638307</v>
      </c>
      <c r="P53" s="132">
        <f t="shared" si="65"/>
        <v>1.3439029390116193</v>
      </c>
      <c r="Q53" s="132">
        <f t="shared" si="65"/>
        <v>1.3877309246827927</v>
      </c>
      <c r="S53" s="13" t="s">
        <v>332</v>
      </c>
      <c r="T53" s="153">
        <f t="shared" ref="T53:Y53" si="66">+AVERAGE(T25:T49)</f>
        <v>8717.2651621067998</v>
      </c>
      <c r="U53" s="153">
        <f t="shared" si="66"/>
        <v>8119.750302580489</v>
      </c>
      <c r="V53" s="153">
        <f t="shared" si="66"/>
        <v>544.97186528334032</v>
      </c>
      <c r="W53" s="153">
        <f t="shared" si="66"/>
        <v>8664.7221678638307</v>
      </c>
      <c r="X53" s="153">
        <f t="shared" si="66"/>
        <v>32.697927230741698</v>
      </c>
      <c r="Y53" s="153">
        <f t="shared" si="66"/>
        <v>7037.9619300247687</v>
      </c>
      <c r="AA53" s="87">
        <f t="shared" si="50"/>
        <v>52.542994242969144</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0.80625835664205159</v>
      </c>
      <c r="AQ53" s="132">
        <f>+AVERAGE(AQ25:AQ49)</f>
        <v>0.95118464041777262</v>
      </c>
      <c r="AR53" s="132">
        <f>+AVERAGE(AR25:AR49)</f>
        <v>6.5122155604729823E-2</v>
      </c>
      <c r="AS53" s="132">
        <f>+AVERAGE(AS25:AS49)</f>
        <v>6.4941493430086566E-2</v>
      </c>
      <c r="AV53" s="13" t="s">
        <v>332</v>
      </c>
      <c r="AW53" s="132">
        <f>+AVERAGE(AW25:AW49)</f>
        <v>1.8071288093109614</v>
      </c>
      <c r="AX53" s="132">
        <f>+AVERAGE(AX25:AX49)</f>
        <v>0.80625835664205159</v>
      </c>
      <c r="AZ53" s="13" t="s">
        <v>332</v>
      </c>
      <c r="BA53" s="132">
        <f>+AVERAGE(BA25:BA49)</f>
        <v>2.6604437249884332</v>
      </c>
      <c r="BB53" s="132">
        <f>+AVERAGE(BB25:BB49)</f>
        <v>0.95118464041777262</v>
      </c>
      <c r="BD53" s="13" t="s">
        <v>332</v>
      </c>
      <c r="BE53" s="132">
        <f>+AVERAGE(BE25:BE49)</f>
        <v>0.15275953928973265</v>
      </c>
      <c r="BF53" s="132">
        <f>+AVERAGE(BF25:BF49)</f>
        <v>6.5122155604729823E-2</v>
      </c>
      <c r="BH53" s="13" t="s">
        <v>332</v>
      </c>
      <c r="BI53" s="132">
        <f>+AVERAGE(BI25:BI49)</f>
        <v>0.16063751514026767</v>
      </c>
      <c r="BJ53" s="132">
        <f>+AVERAGE(BJ25:BJ49)</f>
        <v>6.4941493430086566E-2</v>
      </c>
      <c r="BU53" s="158" t="s">
        <v>332</v>
      </c>
      <c r="BV53" s="165">
        <f>+AVERAGE(BV25:BV49)</f>
        <v>3101.1927781471918</v>
      </c>
      <c r="BW53" s="165">
        <f>+AVERAGE(BW25:BW49)</f>
        <v>1360.3304503583381</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389</v>
      </c>
      <c r="D58" t="s">
        <v>288</v>
      </c>
      <c r="E58" t="s">
        <v>289</v>
      </c>
      <c r="F58" s="1"/>
      <c r="G58" s="1"/>
      <c r="H58" s="1"/>
      <c r="I58" s="1"/>
      <c r="J58" s="1"/>
      <c r="K58" s="1"/>
    </row>
    <row r="59" spans="1:75" x14ac:dyDescent="0.25">
      <c r="A59">
        <f>+'fiscal parms &amp; pop'!A128</f>
        <v>1990</v>
      </c>
      <c r="B59" s="1">
        <f>+'fiscal parms &amp; pop'!S143</f>
        <v>577368</v>
      </c>
      <c r="C59" s="109">
        <f>+'fiscal parms &amp; pop'!L128</f>
        <v>3292111</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pop'!L129</f>
        <v>3373787</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pop'!L130</f>
        <v>3468802</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pop'!L131</f>
        <v>3567772</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pop'!L132</f>
        <v>3676075</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pop'!L133</f>
        <v>3777390</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pop'!L134</f>
        <v>3874317</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pop'!L135</f>
        <v>3948583</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pop'!L136</f>
        <v>3983113</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pop'!L137</f>
        <v>4011375</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pop'!L138</f>
        <v>4039230</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pop'!L139</f>
        <v>4076881</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pop'!L140</f>
        <v>4100161</v>
      </c>
      <c r="D71" s="1">
        <f>+'fiscal parms &amp; pop'!U155</f>
        <v>30738082</v>
      </c>
      <c r="E71" s="1">
        <f>+'fiscal parms &amp; pop'!V155</f>
        <v>1821410</v>
      </c>
      <c r="F71" s="1"/>
    </row>
    <row r="72" spans="1:24" x14ac:dyDescent="0.25">
      <c r="A72">
        <f>+'fiscal parms &amp; pop'!A141</f>
        <v>2003</v>
      </c>
      <c r="B72" s="1">
        <f>+'fiscal parms &amp; pop'!S156</f>
        <v>518445</v>
      </c>
      <c r="C72" s="109">
        <f>+'fiscal parms &amp; pop'!L141</f>
        <v>4123937</v>
      </c>
      <c r="D72" s="1">
        <f>+'fiscal parms &amp; pop'!U156</f>
        <v>31020328</v>
      </c>
      <c r="E72" s="1">
        <f>+'fiscal parms &amp; pop'!V156</f>
        <v>1824331</v>
      </c>
      <c r="F72" s="1"/>
    </row>
    <row r="73" spans="1:24" x14ac:dyDescent="0.25">
      <c r="A73">
        <f>+'fiscal parms &amp; pop'!A142</f>
        <v>2004</v>
      </c>
      <c r="B73" s="1">
        <f>+'fiscal parms &amp; pop'!S157</f>
        <v>517402</v>
      </c>
      <c r="C73" s="109">
        <f>+'fiscal parms &amp; pop'!L142</f>
        <v>4155017</v>
      </c>
      <c r="D73" s="1">
        <f>+'fiscal parms &amp; pop'!U157</f>
        <v>31315986</v>
      </c>
      <c r="E73" s="1">
        <f>+'fiscal parms &amp; pop'!V157</f>
        <v>1826701</v>
      </c>
      <c r="F73" s="1"/>
      <c r="N73" s="150"/>
      <c r="O73" s="152"/>
      <c r="P73" s="150"/>
      <c r="Q73" s="151" t="str">
        <f>+B18</f>
        <v>NL Rev PC</v>
      </c>
      <c r="R73" s="151" t="str">
        <f>+E18</f>
        <v>NL Expend PC</v>
      </c>
      <c r="S73" s="152" t="s">
        <v>334</v>
      </c>
      <c r="T73" s="151" t="str">
        <f>+N18</f>
        <v>BC Rev PC</v>
      </c>
      <c r="U73" s="151" t="str">
        <f>+O18</f>
        <v>BC Expend PC</v>
      </c>
      <c r="V73" s="152" t="s">
        <v>391</v>
      </c>
      <c r="W73" s="150" t="s">
        <v>392</v>
      </c>
      <c r="X73" s="150" t="s">
        <v>393</v>
      </c>
    </row>
    <row r="74" spans="1:24" x14ac:dyDescent="0.25">
      <c r="A74">
        <f>+'fiscal parms &amp; pop'!A143</f>
        <v>2005</v>
      </c>
      <c r="B74" s="1">
        <f>+'fiscal parms &amp; pop'!S158</f>
        <v>514315</v>
      </c>
      <c r="C74" s="109">
        <f>+'fiscal parms &amp; pop'!L143</f>
        <v>4195764</v>
      </c>
      <c r="D74" s="1">
        <f>+'fiscal parms &amp; pop'!U158</f>
        <v>31622410</v>
      </c>
      <c r="E74" s="1">
        <f>+'fiscal parms &amp; pop'!V158</f>
        <v>1824007</v>
      </c>
      <c r="F74" s="1"/>
      <c r="Q74" s="155">
        <f>+L49</f>
        <v>13654.771184996065</v>
      </c>
      <c r="R74" s="155">
        <f>+M49</f>
        <v>17175.338965683019</v>
      </c>
      <c r="S74" s="156">
        <f>+R74/Q74</f>
        <v>1.2578269333839422</v>
      </c>
      <c r="T74" s="155">
        <f>+N49</f>
        <v>12074.490569791007</v>
      </c>
      <c r="U74" s="155">
        <f>+O49</f>
        <v>13136.710056817476</v>
      </c>
      <c r="V74" s="156">
        <f>+U74/T74</f>
        <v>1.0879721989832034</v>
      </c>
      <c r="W74" s="157">
        <f>+P49</f>
        <v>1.1308776222127945</v>
      </c>
      <c r="X74" s="157">
        <f>+Q49</f>
        <v>1.3074307715857396</v>
      </c>
    </row>
    <row r="75" spans="1:24" x14ac:dyDescent="0.25">
      <c r="A75">
        <f>+'fiscal parms &amp; pop'!A144</f>
        <v>2006</v>
      </c>
      <c r="B75" s="1">
        <f>+'fiscal parms &amp; pop'!S159</f>
        <v>510584</v>
      </c>
      <c r="C75" s="109">
        <f>+'fiscal parms &amp; pop'!L144</f>
        <v>4241691</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11322.285166821413</v>
      </c>
      <c r="U75" s="155">
        <f>+O50</f>
        <v>11356.957320030298</v>
      </c>
      <c r="V75" s="156">
        <f>+U75/T75</f>
        <v>1.0030622928762196</v>
      </c>
      <c r="W75" s="157">
        <f>+P50</f>
        <v>1.3088781598684662</v>
      </c>
      <c r="X75" s="157">
        <f>+Q50</f>
        <v>1.4219631216339368</v>
      </c>
    </row>
    <row r="76" spans="1:24" x14ac:dyDescent="0.25">
      <c r="A76">
        <f>+'fiscal parms &amp; pop'!A145</f>
        <v>2007</v>
      </c>
      <c r="B76" s="1">
        <f>+'fiscal parms &amp; pop'!S160</f>
        <v>509039</v>
      </c>
      <c r="C76" s="109">
        <f>+'fiscal parms &amp; pop'!L145</f>
        <v>4290988</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10473.846078945286</v>
      </c>
      <c r="U76" s="155">
        <f>+O51</f>
        <v>10462.930733541052</v>
      </c>
      <c r="V76" s="156">
        <f t="shared" ref="V76:V78" si="68">+U76/T76</f>
        <v>0.99895784744954619</v>
      </c>
      <c r="W76" s="157">
        <f>+P51</f>
        <v>1.3817462229513515</v>
      </c>
      <c r="X76" s="157">
        <f>+Q51</f>
        <v>1.4945451935038514</v>
      </c>
    </row>
    <row r="77" spans="1:24" x14ac:dyDescent="0.25">
      <c r="A77">
        <f>+'fiscal parms &amp; pop'!A146</f>
        <v>2008</v>
      </c>
      <c r="B77" s="1">
        <f>+'fiscal parms &amp; pop'!S161</f>
        <v>511543</v>
      </c>
      <c r="C77" s="109">
        <f>+'fiscal parms &amp; pop'!L146</f>
        <v>4349412</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9369.3161867354484</v>
      </c>
      <c r="U77" s="155">
        <f>+O52</f>
        <v>9294.939741755632</v>
      </c>
      <c r="V77" s="156">
        <f t="shared" si="68"/>
        <v>0.9920616997550884</v>
      </c>
      <c r="W77" s="157">
        <f>+P52</f>
        <v>1.3748430582282178</v>
      </c>
      <c r="X77" s="157">
        <f>+Q52</f>
        <v>1.4220093757358714</v>
      </c>
    </row>
    <row r="78" spans="1:24" x14ac:dyDescent="0.25">
      <c r="A78">
        <f>+'fiscal parms &amp; pop'!A147</f>
        <v>2009</v>
      </c>
      <c r="B78" s="1">
        <f>+'fiscal parms &amp; pop'!S162</f>
        <v>516729</v>
      </c>
      <c r="C78" s="109">
        <f>+'fiscal parms &amp; pop'!L147</f>
        <v>4410679</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8717.2651621067998</v>
      </c>
      <c r="U78" s="155">
        <f>+O53</f>
        <v>8664.7221678638307</v>
      </c>
      <c r="V78" s="156">
        <f t="shared" si="68"/>
        <v>0.99397253688331411</v>
      </c>
      <c r="W78" s="157">
        <f>+P53</f>
        <v>1.3439029390116193</v>
      </c>
      <c r="X78" s="157">
        <f>+Q53</f>
        <v>1.3877309246827927</v>
      </c>
    </row>
    <row r="79" spans="1:24" x14ac:dyDescent="0.25">
      <c r="A79">
        <f>+'fiscal parms &amp; pop'!A148</f>
        <v>2010</v>
      </c>
      <c r="B79" s="1">
        <f>+'fiscal parms &amp; pop'!S163</f>
        <v>521972</v>
      </c>
      <c r="C79" s="109">
        <f>+'fiscal parms &amp; pop'!L148</f>
        <v>4465924</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pop'!L149</f>
        <v>4499139</v>
      </c>
      <c r="D80" s="1">
        <f>+'fiscal parms &amp; pop'!U164</f>
        <v>33704644</v>
      </c>
      <c r="E80" s="1">
        <f>+'fiscal parms &amp; pop'!V164</f>
        <v>1844037</v>
      </c>
      <c r="F80" s="1"/>
      <c r="G80" s="1"/>
      <c r="H80" s="1"/>
      <c r="I80" s="1"/>
      <c r="J80" s="1"/>
      <c r="N80" s="1"/>
      <c r="Q80" s="151" t="str">
        <f>+F18</f>
        <v>NL Deficit PC</v>
      </c>
      <c r="R80" s="151" t="str">
        <f>+X18</f>
        <v>BC Deficit PC</v>
      </c>
      <c r="S80" s="151" t="str">
        <f>+D18</f>
        <v>NL Debt Charge PC</v>
      </c>
      <c r="T80" s="151" t="str">
        <f>+V18</f>
        <v>BC Debt Charge PC</v>
      </c>
      <c r="U80" s="150" t="str">
        <f>+G18</f>
        <v>NL Net Debt PC</v>
      </c>
      <c r="V80" s="150" t="str">
        <f>+Y18</f>
        <v>BC Net Debt PC</v>
      </c>
    </row>
    <row r="81" spans="1:22" x14ac:dyDescent="0.25">
      <c r="A81">
        <f>+'fiscal parms &amp; pop'!A150</f>
        <v>2012</v>
      </c>
      <c r="B81" s="1">
        <f>+'fiscal parms &amp; pop'!S165</f>
        <v>526450</v>
      </c>
      <c r="C81" s="109">
        <f>+'fiscal parms &amp; pop'!L150</f>
        <v>4546290</v>
      </c>
      <c r="D81" s="1">
        <f>+'fiscal parms &amp; pop'!U165</f>
        <v>34109736</v>
      </c>
      <c r="E81" s="1">
        <f>+'fiscal parms &amp; pop'!V165</f>
        <v>1846800</v>
      </c>
      <c r="F81" s="1"/>
      <c r="G81" s="1"/>
      <c r="H81" s="1"/>
      <c r="I81" s="1"/>
      <c r="J81" s="1"/>
      <c r="N81" s="150"/>
      <c r="O81" s="152"/>
      <c r="P81" s="150"/>
      <c r="Q81" s="155">
        <f t="shared" ref="Q81" si="69">+F49</f>
        <v>-3520.5677806869526</v>
      </c>
      <c r="R81" s="155">
        <f t="shared" ref="R81" si="70">+X49</f>
        <v>-1062.2194870264691</v>
      </c>
      <c r="S81" s="155">
        <f t="shared" ref="S81" si="71">+D49</f>
        <v>2055.4066917830387</v>
      </c>
      <c r="T81" s="155">
        <f t="shared" ref="T81" si="72">+V49</f>
        <v>528.77861076921158</v>
      </c>
      <c r="U81" s="155">
        <f t="shared" ref="U81" si="73">+G49</f>
        <v>31489.41109321341</v>
      </c>
      <c r="V81" s="155">
        <f t="shared" ref="V81" si="74">+Y49</f>
        <v>11607.098454614399</v>
      </c>
    </row>
    <row r="82" spans="1:22" x14ac:dyDescent="0.25">
      <c r="A82">
        <f>+'fiscal parms &amp; pop'!A151</f>
        <v>2013</v>
      </c>
      <c r="B82" s="1">
        <f>+'fiscal parms &amp; pop'!S166</f>
        <v>527399</v>
      </c>
      <c r="C82" s="109">
        <f>+'fiscal parms &amp; pop'!L151</f>
        <v>4590081</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-34.672153208883607</v>
      </c>
      <c r="S82" s="155">
        <f>+D50</f>
        <v>1943.0023231240223</v>
      </c>
      <c r="T82" s="155">
        <f>+V50</f>
        <v>537.67575565855827</v>
      </c>
      <c r="U82" s="155">
        <f>+G50</f>
        <v>28328.155968112191</v>
      </c>
      <c r="V82" s="155">
        <f>+Y50</f>
        <v>9131.1809957516343</v>
      </c>
    </row>
    <row r="83" spans="1:22" x14ac:dyDescent="0.25">
      <c r="A83">
        <f>+'fiscal parms &amp; pop'!A152</f>
        <v>2014</v>
      </c>
      <c r="B83" s="1">
        <f>+'fiscal parms &amp; pop'!S167</f>
        <v>528386</v>
      </c>
      <c r="C83" s="109">
        <f>+'fiscal parms &amp; pop'!L152</f>
        <v>4646462</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-24.62478794127852</v>
      </c>
      <c r="S83" s="155">
        <f t="shared" ref="S83:S85" si="77">+D51</f>
        <v>1747.4461804924292</v>
      </c>
      <c r="T83" s="155">
        <f t="shared" ref="T83:T85" si="78">+V51</f>
        <v>542.40391234282254</v>
      </c>
      <c r="U83" s="155">
        <f t="shared" ref="U83:U85" si="79">+G51</f>
        <v>23284.422240982134</v>
      </c>
      <c r="V83" s="155">
        <f t="shared" ref="V83:V85" si="80">+Y51</f>
        <v>8728.6301518439614</v>
      </c>
    </row>
    <row r="84" spans="1:22" x14ac:dyDescent="0.25">
      <c r="A84">
        <f>+'fiscal parms &amp; pop'!A153</f>
        <v>2015</v>
      </c>
      <c r="B84" s="1">
        <f>+'fiscal parms &amp; pop'!S168</f>
        <v>528815</v>
      </c>
      <c r="C84" s="109">
        <f>+'fiscal parms &amp; pop'!L153</f>
        <v>4694699</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50.21379825389355</v>
      </c>
      <c r="S84" s="155">
        <f t="shared" si="77"/>
        <v>1724.7635058988867</v>
      </c>
      <c r="T84" s="155">
        <f t="shared" si="78"/>
        <v>547.64470705647545</v>
      </c>
      <c r="U84" s="155">
        <f t="shared" si="79"/>
        <v>21409.571125302573</v>
      </c>
      <c r="V84" s="155">
        <f t="shared" si="80"/>
        <v>7619.4331548321588</v>
      </c>
    </row>
    <row r="85" spans="1:22" x14ac:dyDescent="0.25">
      <c r="A85">
        <f>+'fiscal parms &amp; pop'!A154</f>
        <v>2016</v>
      </c>
      <c r="B85" s="1">
        <f>+'fiscal parms &amp; pop'!S169</f>
        <v>530305</v>
      </c>
      <c r="C85" s="109">
        <f>+'fiscal parms &amp; pop'!L154</f>
        <v>4757658</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32.697927230741698</v>
      </c>
      <c r="S85" s="155">
        <f t="shared" si="77"/>
        <v>1714.1322980351456</v>
      </c>
      <c r="T85" s="155">
        <f t="shared" si="78"/>
        <v>544.97186528334032</v>
      </c>
      <c r="U85" s="155">
        <f t="shared" si="79"/>
        <v>20003.660885388967</v>
      </c>
      <c r="V85" s="155">
        <f t="shared" si="80"/>
        <v>7037.9619300247687</v>
      </c>
    </row>
    <row r="86" spans="1:22" x14ac:dyDescent="0.25">
      <c r="A86">
        <f>+'fiscal parms &amp; pop'!A155</f>
        <v>2017</v>
      </c>
      <c r="B86" s="1">
        <f>+'fiscal parms &amp; pop'!S170</f>
        <v>528817</v>
      </c>
      <c r="C86" s="109">
        <f>+'fiscal parms &amp; pop'!L155</f>
        <v>4817160</v>
      </c>
      <c r="D86" s="1">
        <f>+'fiscal parms &amp; pop'!U170</f>
        <v>36058291</v>
      </c>
      <c r="E86" s="1">
        <f>+'fiscal parms &amp; pop'!V170</f>
        <v>1865545</v>
      </c>
      <c r="F86" s="1"/>
    </row>
    <row r="87" spans="1:22" x14ac:dyDescent="0.25">
      <c r="A87">
        <f>+'fiscal parms &amp; pop'!A156</f>
        <v>2018</v>
      </c>
      <c r="B87" s="1">
        <f>+'fiscal parms &amp; pop'!S171</f>
        <v>525560</v>
      </c>
      <c r="C87" s="109">
        <f>+'fiscal parms &amp; pop'!L156</f>
        <v>5010476</v>
      </c>
      <c r="D87" s="1">
        <f>+'fiscal parms &amp; pop'!U171</f>
        <v>36415881</v>
      </c>
      <c r="E87" s="1">
        <f>+'fiscal parms &amp; pop'!V171</f>
        <v>1882103</v>
      </c>
    </row>
    <row r="88" spans="1:22" x14ac:dyDescent="0.25">
      <c r="A88">
        <f>+'fiscal parms &amp; pop'!A157</f>
        <v>2019</v>
      </c>
      <c r="B88" s="1">
        <f>+'fiscal parms &amp; pop'!S172</f>
        <v>523476</v>
      </c>
      <c r="C88" s="109">
        <f>+'fiscal parms &amp; pop'!L157</f>
        <v>5090955</v>
      </c>
      <c r="D88" s="1">
        <f>+'fiscal parms &amp; pop'!U172</f>
        <v>36944789</v>
      </c>
      <c r="E88" s="1">
        <f>+'fiscal parms &amp; pop'!V172</f>
        <v>1903877</v>
      </c>
    </row>
    <row r="89" spans="1:22" x14ac:dyDescent="0.25">
      <c r="A89">
        <f>+'fiscal parms &amp; pop'!A158</f>
        <v>2020</v>
      </c>
      <c r="B89" s="1">
        <f>+'fiscal parms &amp; pop'!S173</f>
        <v>522103</v>
      </c>
      <c r="C89" s="109">
        <f>+'fiscal parms &amp; pop'!L158</f>
        <v>5147712</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390</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pop'!BF48</f>
        <v>12247.4</v>
      </c>
      <c r="U123" s="14">
        <f>'fiscal parms &amp; pop'!BG48</f>
        <v>2095.6</v>
      </c>
      <c r="V123" s="14">
        <f>+T123+U123</f>
        <v>14343</v>
      </c>
      <c r="W123" s="14">
        <f>'fiscal parms &amp; pop'!BI48</f>
        <v>14532</v>
      </c>
      <c r="X123" s="14">
        <f>'fiscal parms &amp; pop'!BJ48</f>
        <v>478</v>
      </c>
      <c r="Y123" s="14">
        <f>'fiscal parms &amp; pop'!BK48</f>
        <v>15010</v>
      </c>
      <c r="Z123" s="14">
        <f>'fiscal parms &amp; pop'!BM48</f>
        <v>-667</v>
      </c>
      <c r="AA123" s="14">
        <f>'fiscal parms &amp; pop'!BN48</f>
        <v>6312</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pop'!BF49</f>
        <v>12564.1</v>
      </c>
      <c r="U124" s="14">
        <f>'fiscal parms &amp; pop'!BG49</f>
        <v>2197.9</v>
      </c>
      <c r="V124" s="14">
        <f t="shared" ref="V124:V153" si="81">+T124+U124</f>
        <v>14762</v>
      </c>
      <c r="W124" s="14">
        <f>'fiscal parms &amp; pop'!BI49</f>
        <v>16511</v>
      </c>
      <c r="X124" s="14">
        <f>'fiscal parms &amp; pop'!BJ49</f>
        <v>590</v>
      </c>
      <c r="Y124" s="14">
        <f>'fiscal parms &amp; pop'!BK49</f>
        <v>17101</v>
      </c>
      <c r="Z124" s="14">
        <f>'fiscal parms &amp; pop'!BM49</f>
        <v>-2339</v>
      </c>
      <c r="AA124" s="14">
        <f>'fiscal parms &amp; pop'!BN49</f>
        <v>8843</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pop'!BF50</f>
        <v>13966.5</v>
      </c>
      <c r="U125" s="14">
        <f>'fiscal parms &amp; pop'!BG50</f>
        <v>2415.5</v>
      </c>
      <c r="V125" s="14">
        <f t="shared" si="81"/>
        <v>16382</v>
      </c>
      <c r="W125" s="14">
        <f>'fiscal parms &amp; pop'!BI50</f>
        <v>17122</v>
      </c>
      <c r="X125" s="14">
        <f>'fiscal parms &amp; pop'!BJ50</f>
        <v>736</v>
      </c>
      <c r="Y125" s="14">
        <f>'fiscal parms &amp; pop'!BK50</f>
        <v>17858</v>
      </c>
      <c r="Z125" s="14">
        <f>'fiscal parms &amp; pop'!BM50</f>
        <v>-1476</v>
      </c>
      <c r="AA125" s="14">
        <f>'fiscal parms &amp; pop'!BN50</f>
        <v>10529</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pop'!BF51</f>
        <v>15664.9</v>
      </c>
      <c r="U126" s="14">
        <f>'fiscal parms &amp; pop'!BG51</f>
        <v>2269.1</v>
      </c>
      <c r="V126" s="14">
        <f t="shared" si="81"/>
        <v>17934</v>
      </c>
      <c r="W126" s="14">
        <f>'fiscal parms &amp; pop'!BI51</f>
        <v>17989</v>
      </c>
      <c r="X126" s="14">
        <f>'fiscal parms &amp; pop'!BJ51</f>
        <v>844</v>
      </c>
      <c r="Y126" s="14">
        <f>'fiscal parms &amp; pop'!BK51</f>
        <v>18833</v>
      </c>
      <c r="Z126" s="14">
        <f>'fiscal parms &amp; pop'!BM51</f>
        <v>-899</v>
      </c>
      <c r="AA126" s="14">
        <f>'fiscal parms &amp; pop'!BN51</f>
        <v>11507</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pop'!BF52</f>
        <v>17263.5</v>
      </c>
      <c r="U127" s="14">
        <f>'fiscal parms &amp; pop'!BG52</f>
        <v>2462.5</v>
      </c>
      <c r="V127" s="14">
        <f t="shared" si="81"/>
        <v>19726</v>
      </c>
      <c r="W127" s="14">
        <f>'fiscal parms &amp; pop'!BI52</f>
        <v>19023</v>
      </c>
      <c r="X127" s="14">
        <f>'fiscal parms &amp; pop'!BJ52</f>
        <v>931</v>
      </c>
      <c r="Y127" s="14">
        <f>'fiscal parms &amp; pop'!BK52</f>
        <v>19954</v>
      </c>
      <c r="Z127" s="14">
        <f>'fiscal parms &amp; pop'!BM52</f>
        <v>-228</v>
      </c>
      <c r="AA127" s="14">
        <f>'fiscal parms &amp; pop'!BN52</f>
        <v>11954</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pop'!BF53</f>
        <v>17342.900000000001</v>
      </c>
      <c r="U128" s="14">
        <f>'fiscal parms &amp; pop'!BG53</f>
        <v>2394.1</v>
      </c>
      <c r="V128" s="14">
        <f t="shared" si="81"/>
        <v>19737</v>
      </c>
      <c r="W128" s="14">
        <f>'fiscal parms &amp; pop'!BI53</f>
        <v>19167</v>
      </c>
      <c r="X128" s="14">
        <f>'fiscal parms &amp; pop'!BJ53</f>
        <v>887</v>
      </c>
      <c r="Y128" s="14">
        <f>'fiscal parms &amp; pop'!BK53</f>
        <v>20054</v>
      </c>
      <c r="Z128" s="14">
        <f>'fiscal parms &amp; pop'!BM53</f>
        <v>-317</v>
      </c>
      <c r="AA128" s="14">
        <f>'fiscal parms &amp; pop'!BN53</f>
        <v>12162.3</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pop'!BF54</f>
        <v>17754.599999999999</v>
      </c>
      <c r="U129" s="14">
        <f>'fiscal parms &amp; pop'!BG54</f>
        <v>1955</v>
      </c>
      <c r="V129" s="14">
        <f t="shared" si="81"/>
        <v>19709.599999999999</v>
      </c>
      <c r="W129" s="14">
        <f>'fiscal parms &amp; pop'!BI54</f>
        <v>19595.7</v>
      </c>
      <c r="X129" s="14">
        <f>'fiscal parms &amp; pop'!BJ54</f>
        <v>867</v>
      </c>
      <c r="Y129" s="14">
        <f>'fiscal parms &amp; pop'!BK54</f>
        <v>20462.7</v>
      </c>
      <c r="Z129" s="14">
        <f>'fiscal parms &amp; pop'!BM54</f>
        <v>-753.10000000000218</v>
      </c>
      <c r="AA129" s="14">
        <f>'fiscal parms &amp; pop'!BN54</f>
        <v>12337.7</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pop'!BF55</f>
        <v>18131</v>
      </c>
      <c r="U130" s="14">
        <f>'fiscal parms &amp; pop'!BG55</f>
        <v>1837</v>
      </c>
      <c r="V130" s="14">
        <f t="shared" si="81"/>
        <v>19968</v>
      </c>
      <c r="W130" s="14">
        <f>'fiscal parms &amp; pop'!BI55</f>
        <v>19301</v>
      </c>
      <c r="X130" s="14">
        <f>'fiscal parms &amp; pop'!BJ55</f>
        <v>834</v>
      </c>
      <c r="Y130" s="14">
        <f>'fiscal parms &amp; pop'!BK55</f>
        <v>20135</v>
      </c>
      <c r="Z130" s="14">
        <f>'fiscal parms &amp; pop'!BM55</f>
        <v>-167</v>
      </c>
      <c r="AA130" s="14">
        <f>'fiscal parms &amp; pop'!BN55</f>
        <v>12515</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pop'!BF56</f>
        <v>22823</v>
      </c>
      <c r="U131" s="14">
        <f>'fiscal parms &amp; pop'!BG56</f>
        <v>2549</v>
      </c>
      <c r="V131" s="14">
        <f t="shared" si="81"/>
        <v>25372</v>
      </c>
      <c r="W131" s="14">
        <f>'fiscal parms &amp; pop'!BI56</f>
        <v>23281</v>
      </c>
      <c r="X131" s="14">
        <f>'fiscal parms &amp; pop'!BJ56</f>
        <v>3052</v>
      </c>
      <c r="Y131" s="14">
        <f>'fiscal parms &amp; pop'!BK56</f>
        <v>26333</v>
      </c>
      <c r="Z131" s="14">
        <f>'fiscal parms &amp; pop'!BM56</f>
        <v>-961</v>
      </c>
      <c r="AA131" s="14">
        <f>'fiscal parms &amp; pop'!BN56</f>
        <v>21914</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pop'!BF57</f>
        <v>23620</v>
      </c>
      <c r="U132" s="14">
        <f>'fiscal parms &amp; pop'!BG57</f>
        <v>3180</v>
      </c>
      <c r="V132" s="14">
        <f t="shared" si="81"/>
        <v>26800</v>
      </c>
      <c r="W132" s="14">
        <f>'fiscal parms &amp; pop'!BI57</f>
        <v>23884</v>
      </c>
      <c r="X132" s="14">
        <f>'fiscal parms &amp; pop'!BJ57</f>
        <v>2932</v>
      </c>
      <c r="Y132" s="14">
        <f>'fiscal parms &amp; pop'!BK57</f>
        <v>26816</v>
      </c>
      <c r="Z132" s="14">
        <f>'fiscal parms &amp; pop'!BM57</f>
        <v>-16</v>
      </c>
      <c r="AA132" s="14">
        <f>'fiscal parms &amp; pop'!BN57</f>
        <v>23172</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pop'!BF58</f>
        <v>26393</v>
      </c>
      <c r="U133" s="14">
        <f>'fiscal parms &amp; pop'!BG58</f>
        <v>3296</v>
      </c>
      <c r="V133" s="14">
        <f t="shared" si="81"/>
        <v>29689</v>
      </c>
      <c r="W133" s="14">
        <f>'fiscal parms &amp; pop'!BI58</f>
        <v>25459</v>
      </c>
      <c r="X133" s="14">
        <f>'fiscal parms &amp; pop'!BJ58</f>
        <v>2986</v>
      </c>
      <c r="Y133" s="14">
        <f>'fiscal parms &amp; pop'!BK58</f>
        <v>28445</v>
      </c>
      <c r="Z133" s="14">
        <f>'fiscal parms &amp; pop'!BM58</f>
        <v>1192</v>
      </c>
      <c r="AA133" s="14">
        <f>'fiscal parms &amp; pop'!BN58</f>
        <v>23945</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pop'!BF59</f>
        <v>25084</v>
      </c>
      <c r="U134" s="14">
        <f>'fiscal parms &amp; pop'!BG59</f>
        <v>3320</v>
      </c>
      <c r="V134" s="14">
        <f t="shared" si="81"/>
        <v>28404</v>
      </c>
      <c r="W134" s="14">
        <f>'fiscal parms &amp; pop'!BI59</f>
        <v>27808</v>
      </c>
      <c r="X134" s="14">
        <f>'fiscal parms &amp; pop'!BJ59</f>
        <v>2770</v>
      </c>
      <c r="Y134" s="14">
        <f>'fiscal parms &amp; pop'!BK59</f>
        <v>30578</v>
      </c>
      <c r="Z134" s="14">
        <f>'fiscal parms &amp; pop'!BM59</f>
        <v>-1057</v>
      </c>
      <c r="AA134" s="14">
        <f>'fiscal parms &amp; pop'!BN59</f>
        <v>25627</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pop'!BF60</f>
        <v>24097</v>
      </c>
      <c r="U135" s="14">
        <f>'fiscal parms &amp; pop'!BG60</f>
        <v>3823</v>
      </c>
      <c r="V135" s="14">
        <f t="shared" si="81"/>
        <v>27920</v>
      </c>
      <c r="W135" s="14">
        <f>'fiscal parms &amp; pop'!BI60</f>
        <v>27846</v>
      </c>
      <c r="X135" s="14">
        <f>'fiscal parms &amp; pop'!BJ60</f>
        <v>2553</v>
      </c>
      <c r="Y135" s="14">
        <f>'fiscal parms &amp; pop'!BK60</f>
        <v>30399</v>
      </c>
      <c r="Z135" s="14">
        <f>'fiscal parms &amp; pop'!BM60</f>
        <v>-2648</v>
      </c>
      <c r="AA135" s="14">
        <f>'fiscal parms &amp; pop'!BN60</f>
        <v>28560</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pop'!BF61</f>
        <v>25704</v>
      </c>
      <c r="U136" s="14">
        <f>'fiscal parms &amp; pop'!BG61</f>
        <v>3621</v>
      </c>
      <c r="V136" s="14">
        <f t="shared" si="81"/>
        <v>29325</v>
      </c>
      <c r="W136" s="14">
        <f>'fiscal parms &amp; pop'!BI61</f>
        <v>28108</v>
      </c>
      <c r="X136" s="14">
        <f>'fiscal parms &amp; pop'!BJ61</f>
        <v>2446</v>
      </c>
      <c r="Y136" s="14">
        <f>'fiscal parms &amp; pop'!BK61</f>
        <v>30554</v>
      </c>
      <c r="Z136" s="14">
        <f>'fiscal parms &amp; pop'!BM61</f>
        <v>-1352</v>
      </c>
      <c r="AA136" s="14">
        <f>'fiscal parms &amp; pop'!BN61</f>
        <v>29787</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pop'!BF62</f>
        <v>28333</v>
      </c>
      <c r="U137" s="14">
        <f>'fiscal parms &amp; pop'!BG62</f>
        <v>5232</v>
      </c>
      <c r="V137" s="14">
        <f t="shared" si="81"/>
        <v>33565</v>
      </c>
      <c r="W137" s="14">
        <f>'fiscal parms &amp; pop'!BI62</f>
        <v>28575</v>
      </c>
      <c r="X137" s="14">
        <f>'fiscal parms &amp; pop'!BJ62</f>
        <v>2305</v>
      </c>
      <c r="Y137" s="14">
        <f>'fiscal parms &amp; pop'!BK62</f>
        <v>30880</v>
      </c>
      <c r="Z137" s="14">
        <f>'fiscal parms &amp; pop'!BM62</f>
        <v>2685</v>
      </c>
      <c r="AA137" s="14">
        <f>'fiscal parms &amp; pop'!BN62</f>
        <v>28367</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pop'!BF63</f>
        <v>30303</v>
      </c>
      <c r="U138" s="14">
        <f>'fiscal parms &amp; pop'!BG63</f>
        <v>5835</v>
      </c>
      <c r="V138" s="14">
        <f t="shared" si="81"/>
        <v>36138</v>
      </c>
      <c r="W138" s="14">
        <f>'fiscal parms &amp; pop'!BI63</f>
        <v>30258</v>
      </c>
      <c r="X138" s="14">
        <f>'fiscal parms &amp; pop'!BJ63</f>
        <v>2198</v>
      </c>
      <c r="Y138" s="14">
        <f>'fiscal parms &amp; pop'!BK63</f>
        <v>32456</v>
      </c>
      <c r="Z138" s="14">
        <f>'fiscal parms &amp; pop'!BM63</f>
        <v>2972</v>
      </c>
      <c r="AA138" s="14">
        <f>'fiscal parms &amp; pop'!BN63</f>
        <v>27098</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pop'!BF64</f>
        <v>32288</v>
      </c>
      <c r="U139" s="14">
        <f>'fiscal parms &amp; pop'!BG64</f>
        <v>6397</v>
      </c>
      <c r="V139" s="14">
        <f t="shared" si="81"/>
        <v>38685</v>
      </c>
      <c r="W139" s="14">
        <f>'fiscal parms &amp; pop'!BI64</f>
        <v>32169</v>
      </c>
      <c r="X139" s="14">
        <f>'fiscal parms &amp; pop'!BJ64</f>
        <v>2270</v>
      </c>
      <c r="Y139" s="14">
        <f>'fiscal parms &amp; pop'!BK64</f>
        <v>34439</v>
      </c>
      <c r="Z139" s="14">
        <f>'fiscal parms &amp; pop'!BM64</f>
        <v>3982</v>
      </c>
      <c r="AA139" s="14">
        <f>'fiscal parms &amp; pop'!BN64</f>
        <v>24481</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pop'!BF65</f>
        <v>34081</v>
      </c>
      <c r="U140" s="14">
        <f>'fiscal parms &amp; pop'!BG65</f>
        <v>5942</v>
      </c>
      <c r="V140" s="14">
        <f t="shared" si="81"/>
        <v>40023</v>
      </c>
      <c r="W140" s="14">
        <f>'fiscal parms &amp; pop'!BI65</f>
        <v>34596</v>
      </c>
      <c r="X140" s="14">
        <f>'fiscal parms &amp; pop'!BJ65</f>
        <v>2237</v>
      </c>
      <c r="Y140" s="14">
        <f>'fiscal parms &amp; pop'!BK65</f>
        <v>36833</v>
      </c>
      <c r="Z140" s="14">
        <f>'fiscal parms &amp; pop'!BM65</f>
        <v>2746</v>
      </c>
      <c r="AA140" s="14">
        <f>'fiscal parms &amp; pop'!BN65</f>
        <v>23881</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pop'!BF66</f>
        <v>32725</v>
      </c>
      <c r="U141" s="14">
        <f>'fiscal parms &amp; pop'!BG66</f>
        <v>5995</v>
      </c>
      <c r="V141" s="14">
        <f t="shared" si="81"/>
        <v>38720</v>
      </c>
      <c r="W141" s="14">
        <f>'fiscal parms &amp; pop'!BI66</f>
        <v>36508</v>
      </c>
      <c r="X141" s="14">
        <f>'fiscal parms &amp; pop'!BJ66</f>
        <v>2158</v>
      </c>
      <c r="Y141" s="14">
        <f>'fiscal parms &amp; pop'!BK66</f>
        <v>38666</v>
      </c>
      <c r="Z141" s="14">
        <f>'fiscal parms &amp; pop'!BM66</f>
        <v>72</v>
      </c>
      <c r="AA141" s="14">
        <f>'fiscal parms &amp; pop'!BN66</f>
        <v>26411</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pop'!BF67</f>
        <v>31051</v>
      </c>
      <c r="U142" s="14">
        <f>'fiscal parms &amp; pop'!BG67</f>
        <v>6927</v>
      </c>
      <c r="V142" s="14">
        <f t="shared" si="81"/>
        <v>37978</v>
      </c>
      <c r="W142" s="14">
        <f>'fiscal parms &amp; pop'!BI67</f>
        <v>37594</v>
      </c>
      <c r="X142" s="14">
        <f>'fiscal parms &amp; pop'!BJ67</f>
        <v>2197</v>
      </c>
      <c r="Y142" s="14">
        <f>'fiscal parms &amp; pop'!BK67</f>
        <v>39791</v>
      </c>
      <c r="Z142" s="14">
        <f>'fiscal parms &amp; pop'!BM67</f>
        <v>-1813</v>
      </c>
      <c r="AA142" s="14">
        <f>'fiscal parms &amp; pop'!BN67</f>
        <v>29630</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pop'!BF68</f>
        <v>32671</v>
      </c>
      <c r="U143" s="14">
        <f>'fiscal parms &amp; pop'!BG68</f>
        <v>8009</v>
      </c>
      <c r="V143" s="14">
        <f t="shared" si="81"/>
        <v>40680</v>
      </c>
      <c r="W143" s="14">
        <f>'fiscal parms &amp; pop'!BI68</f>
        <v>38675</v>
      </c>
      <c r="X143" s="14">
        <f>'fiscal parms &amp; pop'!BJ68</f>
        <v>2252</v>
      </c>
      <c r="Y143" s="14">
        <f>'fiscal parms &amp; pop'!BK68</f>
        <v>40927</v>
      </c>
      <c r="Z143" s="14">
        <f>'fiscal parms &amp; pop'!BM68</f>
        <v>-247</v>
      </c>
      <c r="AA143" s="14">
        <f>'fiscal parms &amp; pop'!BN68</f>
        <v>32223</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pop'!BF69</f>
        <v>34081</v>
      </c>
      <c r="U144" s="14">
        <f>'fiscal parms &amp; pop'!BG69</f>
        <v>7724</v>
      </c>
      <c r="V144" s="14">
        <f t="shared" si="81"/>
        <v>41805</v>
      </c>
      <c r="W144" s="14">
        <f>'fiscal parms &amp; pop'!BI69</f>
        <v>39665</v>
      </c>
      <c r="X144" s="14">
        <f>'fiscal parms &amp; pop'!BJ69</f>
        <v>2383</v>
      </c>
      <c r="Y144" s="14">
        <f>'fiscal parms &amp; pop'!BK69</f>
        <v>42048</v>
      </c>
      <c r="Z144" s="14">
        <f>'fiscal parms &amp; pop'!BM69</f>
        <v>-1842</v>
      </c>
      <c r="AA144" s="14">
        <f>'fiscal parms &amp; pop'!BN69</f>
        <v>35834</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pop'!BF70</f>
        <v>35010</v>
      </c>
      <c r="U145" s="14">
        <f>'fiscal parms &amp; pop'!BG70</f>
        <v>7047</v>
      </c>
      <c r="V145" s="14">
        <f t="shared" si="81"/>
        <v>42057</v>
      </c>
      <c r="W145" s="14">
        <f>'fiscal parms &amp; pop'!BI70</f>
        <v>40815</v>
      </c>
      <c r="X145" s="14">
        <f>'fiscal parms &amp; pop'!BJ70</f>
        <v>2390</v>
      </c>
      <c r="Y145" s="14">
        <f>'fiscal parms &amp; pop'!BK70</f>
        <v>43205</v>
      </c>
      <c r="Z145" s="14">
        <f>'fiscal parms &amp; pop'!BM70</f>
        <v>-1148</v>
      </c>
      <c r="AA145" s="14">
        <f>'fiscal parms &amp; pop'!BN70</f>
        <v>38108</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pop'!BF71</f>
        <v>36201</v>
      </c>
      <c r="U146" s="14">
        <f>'fiscal parms &amp; pop'!BG71</f>
        <v>7514</v>
      </c>
      <c r="V146" s="14">
        <f t="shared" si="81"/>
        <v>43715</v>
      </c>
      <c r="W146" s="14">
        <f>'fiscal parms &amp; pop'!BI71</f>
        <v>40920</v>
      </c>
      <c r="X146" s="14">
        <f>'fiscal parms &amp; pop'!BJ71</f>
        <v>2482</v>
      </c>
      <c r="Y146" s="14">
        <f>'fiscal parms &amp; pop'!BK71</f>
        <v>43402</v>
      </c>
      <c r="Z146" s="14">
        <f>'fiscal parms &amp; pop'!BM71</f>
        <v>313</v>
      </c>
      <c r="AA146" s="14">
        <f>'fiscal parms &amp; pop'!BN71</f>
        <v>38876</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pop'!BF72</f>
        <v>38820</v>
      </c>
      <c r="U147" s="14">
        <f>'fiscal parms &amp; pop'!BG72</f>
        <v>7279</v>
      </c>
      <c r="V147" s="14">
        <f t="shared" si="81"/>
        <v>46099</v>
      </c>
      <c r="W147" s="14">
        <f>'fiscal parms &amp; pop'!BI72</f>
        <v>41942</v>
      </c>
      <c r="X147" s="14">
        <f>'fiscal parms &amp; pop'!BJ72</f>
        <v>2498</v>
      </c>
      <c r="Y147" s="14">
        <f>'fiscal parms &amp; pop'!BK72</f>
        <v>44440</v>
      </c>
      <c r="Z147" s="14">
        <f>'fiscal parms &amp; pop'!BM72</f>
        <v>1659</v>
      </c>
      <c r="AA147" s="14">
        <f>'fiscal parms &amp; pop'!BN72</f>
        <v>38776</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pop'!BF73</f>
        <v>39954</v>
      </c>
      <c r="U148" s="14">
        <f>'fiscal parms &amp; pop'!BG73</f>
        <v>7647</v>
      </c>
      <c r="V148" s="14">
        <f t="shared" si="81"/>
        <v>47601</v>
      </c>
      <c r="W148" s="14">
        <f>'fiscal parms &amp; pop'!BI73</f>
        <v>44006</v>
      </c>
      <c r="X148" s="14">
        <f>'fiscal parms &amp; pop'!BJ73</f>
        <v>2826</v>
      </c>
      <c r="Y148" s="14">
        <f>'fiscal parms &amp; pop'!BK73</f>
        <v>46832</v>
      </c>
      <c r="Z148" s="14">
        <f>'fiscal parms &amp; pop'!BM73</f>
        <v>769</v>
      </c>
      <c r="AA148" s="14">
        <f>'fiscal parms &amp; pop'!BN73</f>
        <v>39758</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pop'!BF74</f>
        <v>43282</v>
      </c>
      <c r="U149" s="14">
        <f>'fiscal parms &amp; pop'!BG74</f>
        <v>8167</v>
      </c>
      <c r="V149" s="14">
        <f t="shared" si="81"/>
        <v>51449</v>
      </c>
      <c r="W149" s="14">
        <f>'fiscal parms &amp; pop'!BI74</f>
        <v>46097</v>
      </c>
      <c r="X149" s="14">
        <f>'fiscal parms &amp; pop'!BJ74</f>
        <v>2587</v>
      </c>
      <c r="Y149" s="14">
        <f>'fiscal parms &amp; pop'!BK74</f>
        <v>48684</v>
      </c>
      <c r="Z149" s="14">
        <f>'fiscal parms &amp; pop'!BM74</f>
        <v>2765</v>
      </c>
      <c r="AA149" s="14">
        <f>'fiscal parms &amp; pop'!BN74</f>
        <v>37929</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pop'!BF75</f>
        <v>42965</v>
      </c>
      <c r="U150" s="14">
        <f>'fiscal parms &amp; pop'!BG75</f>
        <v>9055</v>
      </c>
      <c r="V150" s="14">
        <f t="shared" si="81"/>
        <v>52020</v>
      </c>
      <c r="W150" s="14">
        <f>'fiscal parms &amp; pop'!BI75</f>
        <v>49083</v>
      </c>
      <c r="X150" s="14">
        <f>'fiscal parms &amp; pop'!BJ75</f>
        <v>2623</v>
      </c>
      <c r="Y150" s="14">
        <f>'fiscal parms &amp; pop'!BK75</f>
        <v>51706</v>
      </c>
      <c r="Z150" s="14">
        <f>'fiscal parms &amp; pop'!BM75</f>
        <v>314</v>
      </c>
      <c r="AA150" s="14">
        <f>'fiscal parms &amp; pop'!BN75</f>
        <v>42016</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pop'!BF76</f>
        <v>48076</v>
      </c>
      <c r="U151" s="14">
        <f>'fiscal parms &amp; pop'!BG76</f>
        <v>9052</v>
      </c>
      <c r="V151" s="14">
        <f t="shared" si="81"/>
        <v>57128</v>
      </c>
      <c r="W151" s="14">
        <f>'fiscal parms &amp; pop'!BI76</f>
        <v>52913</v>
      </c>
      <c r="X151" s="14">
        <f>'fiscal parms &amp; pop'!BJ76</f>
        <v>2684</v>
      </c>
      <c r="Y151" s="14">
        <f>'fiscal parms &amp; pop'!BK76</f>
        <v>55597</v>
      </c>
      <c r="Z151" s="14">
        <f>'fiscal parms &amp; pop'!BM76</f>
        <v>1531</v>
      </c>
      <c r="AA151" s="14">
        <f>'fiscal parms &amp; pop'!BN76</f>
        <v>42320</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pop'!BF77</f>
        <v>49125</v>
      </c>
      <c r="U152" s="14">
        <f>'fiscal parms &amp; pop'!BG77</f>
        <v>9535</v>
      </c>
      <c r="V152" s="14">
        <f t="shared" si="81"/>
        <v>58660</v>
      </c>
      <c r="W152" s="14">
        <f>'fiscal parms &amp; pop'!BI77</f>
        <v>56254</v>
      </c>
      <c r="X152" s="14">
        <f>'fiscal parms &amp; pop'!BJ77</f>
        <v>2727</v>
      </c>
      <c r="Y152" s="14">
        <f>'fiscal parms &amp; pop'!BK77</f>
        <v>58981</v>
      </c>
      <c r="Z152" s="14">
        <f>'fiscal parms &amp; pop'!BM77</f>
        <v>-321</v>
      </c>
      <c r="AA152" s="14">
        <f>'fiscal parms &amp; pop'!BN77</f>
        <v>45351</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pop'!BF78</f>
        <v>49262</v>
      </c>
      <c r="U153" s="14">
        <f>'fiscal parms &amp; pop'!BG78</f>
        <v>12894</v>
      </c>
      <c r="V153" s="14">
        <f t="shared" si="81"/>
        <v>62156</v>
      </c>
      <c r="W153" s="14">
        <f>'fiscal parms &amp; pop'!BI78</f>
        <v>64902</v>
      </c>
      <c r="X153" s="14">
        <f>'fiscal parms &amp; pop'!BJ78</f>
        <v>2722</v>
      </c>
      <c r="Y153" s="14">
        <f>'fiscal parms &amp; pop'!BK78</f>
        <v>67624</v>
      </c>
      <c r="Z153" s="14">
        <f>'fiscal parms &amp; pop'!BM78</f>
        <v>-5468</v>
      </c>
      <c r="AA153" s="14">
        <f>'fiscal parms &amp; pop'!BN78</f>
        <v>59750</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0356CF84-2A78-4F09-9026-F946B661577C}"/>
    <hyperlink ref="A4" r:id="rId2" xr:uid="{0545C0DA-3188-4D1F-AF20-04F073EAB3DB}"/>
  </hyperlinks>
  <pageMargins left="0.7" right="0.7" top="0.75" bottom="0.75" header="0.3" footer="0.3"/>
  <pageSetup scale="7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90"/>
  <sheetViews>
    <sheetView topLeftCell="A28" workbookViewId="0">
      <selection activeCell="B48" sqref="B48"/>
    </sheetView>
  </sheetViews>
  <sheetFormatPr defaultRowHeight="15" x14ac:dyDescent="0.25"/>
  <cols>
    <col min="1" max="1" width="11.42578125" customWidth="1"/>
    <col min="2" max="2" width="11.140625" customWidth="1"/>
    <col min="7" max="7" width="10.7109375" customWidth="1"/>
    <col min="8" max="8" width="11" customWidth="1"/>
    <col min="11" max="11" width="10.28515625" customWidth="1"/>
    <col min="12" max="12" width="10.5703125" customWidth="1"/>
    <col min="16" max="16" width="13.140625" customWidth="1"/>
    <col min="17" max="17" width="14.5703125" customWidth="1"/>
    <col min="18" max="18" width="20.7109375" customWidth="1"/>
    <col min="20" max="20" width="13.7109375" customWidth="1"/>
    <col min="21" max="21" width="11.85546875" customWidth="1"/>
    <col min="22" max="22" width="10.85546875" customWidth="1"/>
    <col min="35" max="35" width="14.140625" customWidth="1"/>
    <col min="37" max="37" width="11.140625" customWidth="1"/>
    <col min="61" max="61" width="8.85546875" customWidth="1"/>
  </cols>
  <sheetData>
    <row r="1" spans="1:66" x14ac:dyDescent="0.25">
      <c r="A1" s="39" t="s">
        <v>108</v>
      </c>
      <c r="D1" s="83" t="s">
        <v>262</v>
      </c>
      <c r="M1" s="39" t="s">
        <v>63</v>
      </c>
      <c r="N1" s="27"/>
      <c r="O1" s="27"/>
      <c r="P1" s="27"/>
      <c r="Q1" s="27"/>
      <c r="R1" s="27"/>
      <c r="S1" s="27"/>
      <c r="T1" s="27"/>
      <c r="U1" s="27"/>
      <c r="V1" s="27"/>
      <c r="W1" s="12"/>
      <c r="Z1" s="39" t="s">
        <v>75</v>
      </c>
      <c r="AA1" s="27"/>
      <c r="AB1" s="27"/>
      <c r="AC1" s="27"/>
      <c r="AD1" s="27"/>
      <c r="AE1" s="27"/>
      <c r="AF1" s="12"/>
      <c r="AG1" s="27"/>
      <c r="AH1" s="27"/>
      <c r="AI1" s="27"/>
      <c r="AJ1" s="27"/>
      <c r="AK1" s="27"/>
      <c r="AL1" s="27"/>
      <c r="AM1" s="30"/>
      <c r="AP1" s="39" t="s">
        <v>86</v>
      </c>
      <c r="AQ1" s="27"/>
      <c r="AR1" s="27"/>
      <c r="AS1" s="27"/>
      <c r="AT1" s="27"/>
      <c r="AU1" s="27"/>
      <c r="AV1" s="27"/>
      <c r="AW1" s="12"/>
      <c r="AX1" s="27"/>
      <c r="AY1" s="27"/>
      <c r="AZ1" s="27"/>
      <c r="BA1" s="27"/>
      <c r="BB1" s="27"/>
      <c r="BE1" s="39" t="s">
        <v>97</v>
      </c>
      <c r="BF1" s="27"/>
      <c r="BG1" s="27"/>
      <c r="BH1" s="27"/>
      <c r="BI1" s="27"/>
      <c r="BJ1" s="27"/>
      <c r="BK1" s="27"/>
      <c r="BL1" s="12"/>
      <c r="BM1" s="27"/>
      <c r="BN1" s="27"/>
    </row>
    <row r="2" spans="1:66" x14ac:dyDescent="0.25">
      <c r="A2" s="2" t="s">
        <v>14</v>
      </c>
      <c r="B2" s="3"/>
      <c r="C2" s="3"/>
      <c r="D2" s="3"/>
      <c r="E2" s="3"/>
      <c r="F2" s="3"/>
      <c r="G2" s="3"/>
      <c r="H2" s="3"/>
      <c r="I2" s="3"/>
      <c r="J2" s="3"/>
      <c r="M2" s="2" t="s">
        <v>64</v>
      </c>
      <c r="N2" s="3"/>
      <c r="O2" s="3"/>
      <c r="P2" s="3"/>
      <c r="Q2" s="3"/>
      <c r="R2" s="3"/>
      <c r="S2" s="3"/>
      <c r="T2" s="3"/>
      <c r="U2" s="3"/>
      <c r="V2" s="3"/>
      <c r="W2" s="29"/>
      <c r="Z2" s="2" t="s">
        <v>76</v>
      </c>
      <c r="AA2" s="3"/>
      <c r="AB2" s="58"/>
      <c r="AC2" s="3"/>
      <c r="AD2" s="3"/>
      <c r="AE2" s="3"/>
      <c r="AF2" s="3"/>
      <c r="AG2" s="3"/>
      <c r="AH2" s="3"/>
      <c r="AI2" s="3"/>
      <c r="AJ2" s="3"/>
      <c r="AK2" s="3"/>
      <c r="AL2" s="58"/>
      <c r="AM2" s="59"/>
      <c r="AP2" s="2" t="s">
        <v>87</v>
      </c>
      <c r="AQ2" s="3"/>
      <c r="AR2" s="3"/>
      <c r="AS2" s="3"/>
      <c r="AT2" s="3"/>
      <c r="AU2" s="3"/>
      <c r="AV2" s="3"/>
      <c r="AW2" s="29"/>
      <c r="AX2" s="3"/>
      <c r="AY2" s="3"/>
      <c r="AZ2" s="3"/>
      <c r="BA2" s="3"/>
      <c r="BB2" s="3"/>
      <c r="BE2" s="2" t="s">
        <v>98</v>
      </c>
      <c r="BF2" s="3"/>
      <c r="BG2" s="3"/>
      <c r="BH2" s="3"/>
      <c r="BI2" s="3"/>
      <c r="BJ2" s="3"/>
      <c r="BK2" s="3"/>
      <c r="BL2" s="29"/>
      <c r="BM2" s="3"/>
      <c r="BN2" s="3"/>
    </row>
    <row r="3" spans="1:66" x14ac:dyDescent="0.25">
      <c r="A3" s="4"/>
      <c r="B3" s="5" t="s">
        <v>15</v>
      </c>
      <c r="C3" s="5"/>
      <c r="D3" s="5"/>
      <c r="E3" s="5" t="s">
        <v>10</v>
      </c>
      <c r="F3" s="5"/>
      <c r="G3" s="5"/>
      <c r="H3" s="5"/>
      <c r="I3" s="5"/>
      <c r="J3" s="6"/>
      <c r="M3" s="4"/>
      <c r="N3" s="5" t="s">
        <v>15</v>
      </c>
      <c r="O3" s="5"/>
      <c r="P3" s="5"/>
      <c r="Q3" s="5" t="s">
        <v>10</v>
      </c>
      <c r="R3" s="5"/>
      <c r="S3" s="5"/>
      <c r="T3" s="5"/>
      <c r="U3" s="5"/>
      <c r="V3" s="5"/>
      <c r="W3" s="29"/>
      <c r="Z3" s="122"/>
      <c r="AA3" s="123" t="s">
        <v>15</v>
      </c>
      <c r="AB3" s="124"/>
      <c r="AC3" s="123"/>
      <c r="AD3" s="123" t="s">
        <v>10</v>
      </c>
      <c r="AE3" s="123"/>
      <c r="AF3" s="123"/>
      <c r="AG3" s="123"/>
      <c r="AH3" s="123" t="s">
        <v>77</v>
      </c>
      <c r="AI3" s="123"/>
      <c r="AJ3" s="123" t="s">
        <v>78</v>
      </c>
      <c r="AK3" s="123"/>
      <c r="AL3" s="123"/>
      <c r="AP3" s="4"/>
      <c r="AQ3" s="5" t="s">
        <v>15</v>
      </c>
      <c r="AR3" s="5"/>
      <c r="AS3" s="5"/>
      <c r="AT3" s="5" t="s">
        <v>10</v>
      </c>
      <c r="AU3" s="5"/>
      <c r="AV3" s="5"/>
      <c r="AW3" s="5"/>
      <c r="AX3" s="5"/>
      <c r="AY3" s="5" t="s">
        <v>88</v>
      </c>
      <c r="AZ3" s="5" t="s">
        <v>88</v>
      </c>
      <c r="BA3" s="5"/>
      <c r="BB3" s="5"/>
      <c r="BE3" s="4"/>
      <c r="BF3" s="5" t="s">
        <v>15</v>
      </c>
      <c r="BG3" s="5"/>
      <c r="BH3" s="5"/>
      <c r="BI3" s="5" t="s">
        <v>10</v>
      </c>
      <c r="BJ3" s="5"/>
      <c r="BK3" s="5"/>
      <c r="BL3" s="5"/>
      <c r="BM3" s="5" t="s">
        <v>99</v>
      </c>
      <c r="BN3" s="72"/>
    </row>
    <row r="4" spans="1:66" x14ac:dyDescent="0.25">
      <c r="A4" s="7"/>
      <c r="B4" s="8" t="s">
        <v>16</v>
      </c>
      <c r="C4" s="8" t="s">
        <v>17</v>
      </c>
      <c r="D4" s="8" t="s">
        <v>10</v>
      </c>
      <c r="E4" s="8" t="s">
        <v>18</v>
      </c>
      <c r="F4" s="8" t="s">
        <v>19</v>
      </c>
      <c r="G4" s="8" t="s">
        <v>10</v>
      </c>
      <c r="H4" s="8" t="s">
        <v>20</v>
      </c>
      <c r="I4" s="8" t="s">
        <v>21</v>
      </c>
      <c r="J4" s="6"/>
      <c r="M4" s="7"/>
      <c r="N4" s="8" t="s">
        <v>16</v>
      </c>
      <c r="O4" s="8" t="s">
        <v>17</v>
      </c>
      <c r="P4" s="8" t="s">
        <v>10</v>
      </c>
      <c r="Q4" s="8" t="s">
        <v>18</v>
      </c>
      <c r="R4" s="8" t="s">
        <v>19</v>
      </c>
      <c r="S4" s="8" t="s">
        <v>10</v>
      </c>
      <c r="T4" s="8"/>
      <c r="U4" s="8" t="s">
        <v>20</v>
      </c>
      <c r="V4" s="8" t="s">
        <v>21</v>
      </c>
      <c r="W4" s="29"/>
      <c r="Z4" s="122"/>
      <c r="AA4" s="125" t="s">
        <v>16</v>
      </c>
      <c r="AB4" s="125" t="s">
        <v>17</v>
      </c>
      <c r="AC4" s="125" t="s">
        <v>10</v>
      </c>
      <c r="AD4" s="125" t="s">
        <v>18</v>
      </c>
      <c r="AE4" s="125" t="s">
        <v>19</v>
      </c>
      <c r="AF4" s="125" t="s">
        <v>10</v>
      </c>
      <c r="AG4" s="125" t="s">
        <v>20</v>
      </c>
      <c r="AH4" s="125" t="s">
        <v>79</v>
      </c>
      <c r="AI4" s="125" t="s">
        <v>71</v>
      </c>
      <c r="AJ4" s="125" t="s">
        <v>80</v>
      </c>
      <c r="AK4" s="125" t="s">
        <v>72</v>
      </c>
      <c r="AL4" s="125" t="s">
        <v>21</v>
      </c>
      <c r="AP4" s="7"/>
      <c r="AQ4" s="8" t="s">
        <v>16</v>
      </c>
      <c r="AR4" s="8" t="s">
        <v>17</v>
      </c>
      <c r="AS4" s="8" t="s">
        <v>10</v>
      </c>
      <c r="AT4" s="8" t="s">
        <v>18</v>
      </c>
      <c r="AU4" s="8" t="s">
        <v>19</v>
      </c>
      <c r="AV4" s="8" t="s">
        <v>10</v>
      </c>
      <c r="AW4" s="8"/>
      <c r="AX4" s="8" t="s">
        <v>20</v>
      </c>
      <c r="AY4" s="8" t="s">
        <v>89</v>
      </c>
      <c r="AZ4" s="8" t="s">
        <v>90</v>
      </c>
      <c r="BA4" s="8" t="s">
        <v>72</v>
      </c>
      <c r="BB4" s="8" t="s">
        <v>21</v>
      </c>
      <c r="BE4" s="7"/>
      <c r="BF4" s="8" t="s">
        <v>16</v>
      </c>
      <c r="BG4" s="8" t="s">
        <v>17</v>
      </c>
      <c r="BH4" s="8" t="s">
        <v>10</v>
      </c>
      <c r="BI4" s="8" t="s">
        <v>18</v>
      </c>
      <c r="BJ4" s="8" t="s">
        <v>19</v>
      </c>
      <c r="BK4" s="8" t="s">
        <v>10</v>
      </c>
      <c r="BL4" s="8" t="s">
        <v>20</v>
      </c>
      <c r="BM4" s="8" t="s">
        <v>100</v>
      </c>
      <c r="BN4" s="73"/>
    </row>
    <row r="5" spans="1:66" x14ac:dyDescent="0.25">
      <c r="A5" s="9" t="s">
        <v>12</v>
      </c>
      <c r="B5" s="10" t="s">
        <v>22</v>
      </c>
      <c r="C5" s="10" t="s">
        <v>23</v>
      </c>
      <c r="D5" s="10" t="s">
        <v>22</v>
      </c>
      <c r="E5" s="10" t="s">
        <v>24</v>
      </c>
      <c r="F5" s="10" t="s">
        <v>25</v>
      </c>
      <c r="G5" s="10" t="s">
        <v>24</v>
      </c>
      <c r="H5" s="10" t="s">
        <v>26</v>
      </c>
      <c r="I5" s="10" t="s">
        <v>27</v>
      </c>
      <c r="J5" s="6"/>
      <c r="M5" s="9" t="s">
        <v>12</v>
      </c>
      <c r="N5" s="10" t="s">
        <v>22</v>
      </c>
      <c r="O5" s="10" t="s">
        <v>23</v>
      </c>
      <c r="P5" s="10" t="s">
        <v>22</v>
      </c>
      <c r="Q5" s="10" t="s">
        <v>24</v>
      </c>
      <c r="R5" s="10" t="s">
        <v>25</v>
      </c>
      <c r="S5" s="10" t="s">
        <v>24</v>
      </c>
      <c r="T5" s="10" t="s">
        <v>59</v>
      </c>
      <c r="U5" s="10" t="s">
        <v>26</v>
      </c>
      <c r="V5" s="10" t="s">
        <v>27</v>
      </c>
      <c r="W5" s="29"/>
      <c r="Z5" s="99" t="s">
        <v>12</v>
      </c>
      <c r="AA5" s="126" t="s">
        <v>265</v>
      </c>
      <c r="AB5" s="126" t="s">
        <v>266</v>
      </c>
      <c r="AC5" s="126" t="s">
        <v>22</v>
      </c>
      <c r="AD5" s="126" t="s">
        <v>24</v>
      </c>
      <c r="AE5" s="126" t="s">
        <v>25</v>
      </c>
      <c r="AF5" s="126" t="s">
        <v>24</v>
      </c>
      <c r="AG5" s="126" t="s">
        <v>26</v>
      </c>
      <c r="AH5" s="126" t="s">
        <v>81</v>
      </c>
      <c r="AI5" s="126" t="s">
        <v>82</v>
      </c>
      <c r="AJ5" s="126" t="s">
        <v>267</v>
      </c>
      <c r="AK5" s="126" t="s">
        <v>74</v>
      </c>
      <c r="AL5" s="126" t="s">
        <v>27</v>
      </c>
      <c r="AP5" s="9" t="s">
        <v>12</v>
      </c>
      <c r="AQ5" s="10" t="s">
        <v>22</v>
      </c>
      <c r="AR5" s="10" t="s">
        <v>23</v>
      </c>
      <c r="AS5" s="10" t="s">
        <v>22</v>
      </c>
      <c r="AT5" s="10" t="s">
        <v>24</v>
      </c>
      <c r="AU5" s="10" t="s">
        <v>25</v>
      </c>
      <c r="AV5" s="10" t="s">
        <v>24</v>
      </c>
      <c r="AW5" s="10" t="s">
        <v>59</v>
      </c>
      <c r="AX5" s="10" t="s">
        <v>26</v>
      </c>
      <c r="AY5" s="10" t="s">
        <v>73</v>
      </c>
      <c r="AZ5" s="10" t="s">
        <v>73</v>
      </c>
      <c r="BA5" s="10" t="s">
        <v>74</v>
      </c>
      <c r="BB5" s="10" t="s">
        <v>27</v>
      </c>
      <c r="BE5" s="9" t="s">
        <v>12</v>
      </c>
      <c r="BF5" s="10" t="s">
        <v>22</v>
      </c>
      <c r="BG5" s="10" t="s">
        <v>101</v>
      </c>
      <c r="BH5" s="10" t="s">
        <v>22</v>
      </c>
      <c r="BI5" s="10" t="s">
        <v>102</v>
      </c>
      <c r="BJ5" s="10" t="s">
        <v>25</v>
      </c>
      <c r="BK5" s="10" t="s">
        <v>103</v>
      </c>
      <c r="BL5" s="10" t="s">
        <v>26</v>
      </c>
      <c r="BM5" s="10" t="s">
        <v>104</v>
      </c>
      <c r="BN5" s="73"/>
    </row>
    <row r="6" spans="1:66" x14ac:dyDescent="0.25">
      <c r="A6" s="11"/>
      <c r="B6" s="171" t="s">
        <v>28</v>
      </c>
      <c r="C6" s="171"/>
      <c r="D6" s="171"/>
      <c r="E6" s="171"/>
      <c r="F6" s="171"/>
      <c r="G6" s="171"/>
      <c r="H6" s="171"/>
      <c r="I6" s="171"/>
      <c r="J6" s="12"/>
      <c r="M6" s="11"/>
      <c r="N6" s="171" t="s">
        <v>28</v>
      </c>
      <c r="O6" s="171"/>
      <c r="P6" s="171"/>
      <c r="Q6" s="171"/>
      <c r="R6" s="171"/>
      <c r="S6" s="171"/>
      <c r="T6" s="171"/>
      <c r="U6" s="171"/>
      <c r="V6" s="171"/>
      <c r="W6" s="12"/>
      <c r="Z6" s="127"/>
      <c r="AA6" s="128" t="s">
        <v>28</v>
      </c>
      <c r="AB6" s="128"/>
      <c r="AC6" s="128"/>
      <c r="AD6" s="128"/>
      <c r="AE6" s="128"/>
      <c r="AF6" s="128"/>
      <c r="AG6" s="128"/>
      <c r="AH6" s="128"/>
      <c r="AI6" s="128"/>
      <c r="AJ6" s="128"/>
      <c r="AK6" s="128"/>
      <c r="AL6" s="128"/>
      <c r="AP6" s="56"/>
      <c r="AQ6" s="171" t="s">
        <v>28</v>
      </c>
      <c r="AR6" s="171"/>
      <c r="AS6" s="171"/>
      <c r="AT6" s="171"/>
      <c r="AU6" s="171"/>
      <c r="AV6" s="171"/>
      <c r="AW6" s="171"/>
      <c r="AX6" s="171"/>
      <c r="AY6" s="171"/>
      <c r="AZ6" s="171"/>
      <c r="BA6" s="171"/>
      <c r="BB6" s="171"/>
      <c r="BE6" s="11"/>
      <c r="BF6" s="171" t="s">
        <v>28</v>
      </c>
      <c r="BG6" s="171"/>
      <c r="BH6" s="171"/>
      <c r="BI6" s="171"/>
      <c r="BJ6" s="171"/>
      <c r="BK6" s="171"/>
      <c r="BL6" s="171"/>
      <c r="BM6" s="171"/>
      <c r="BN6" s="12"/>
    </row>
    <row r="7" spans="1:66" x14ac:dyDescent="0.25">
      <c r="A7" s="13" t="s">
        <v>29</v>
      </c>
      <c r="B7" s="14">
        <v>1569.4</v>
      </c>
      <c r="C7" s="14">
        <v>1397.6</v>
      </c>
      <c r="D7" s="14">
        <v>2967</v>
      </c>
      <c r="E7" s="14">
        <v>2824.4</v>
      </c>
      <c r="F7" s="14">
        <v>490</v>
      </c>
      <c r="G7" s="14">
        <v>3314.4</v>
      </c>
      <c r="H7" s="14">
        <v>-347.40000000000009</v>
      </c>
      <c r="I7" s="14">
        <v>3549.8</v>
      </c>
      <c r="J7" s="15"/>
      <c r="M7" s="13" t="s">
        <v>29</v>
      </c>
      <c r="N7" s="14">
        <v>2492</v>
      </c>
      <c r="O7" s="14">
        <v>1599</v>
      </c>
      <c r="P7" s="14">
        <v>4091</v>
      </c>
      <c r="Q7" s="14">
        <v>3676</v>
      </c>
      <c r="R7" s="14">
        <v>672</v>
      </c>
      <c r="S7" s="14">
        <v>4348</v>
      </c>
      <c r="T7" s="53"/>
      <c r="U7" s="14">
        <v>-257</v>
      </c>
      <c r="V7" s="14">
        <v>4731</v>
      </c>
      <c r="W7" s="34"/>
      <c r="Z7" s="91" t="s">
        <v>29</v>
      </c>
      <c r="AA7" s="119">
        <v>26073</v>
      </c>
      <c r="AB7" s="119">
        <v>6972</v>
      </c>
      <c r="AC7" s="119">
        <v>33045</v>
      </c>
      <c r="AD7" s="119">
        <v>31583</v>
      </c>
      <c r="AE7" s="119">
        <v>4437</v>
      </c>
      <c r="AF7" s="119">
        <v>36020</v>
      </c>
      <c r="AG7" s="119">
        <v>-2975</v>
      </c>
      <c r="AH7" s="119"/>
      <c r="AI7" s="119"/>
      <c r="AJ7" s="119"/>
      <c r="AK7" s="120">
        <v>-2975</v>
      </c>
      <c r="AL7" s="120">
        <v>37558</v>
      </c>
      <c r="AP7" s="13" t="s">
        <v>29</v>
      </c>
      <c r="AQ7" s="14">
        <v>2982.7</v>
      </c>
      <c r="AR7" s="14">
        <v>1695.3</v>
      </c>
      <c r="AS7" s="14">
        <v>4678</v>
      </c>
      <c r="AT7" s="14">
        <v>4536</v>
      </c>
      <c r="AU7" s="14">
        <v>501</v>
      </c>
      <c r="AV7" s="14">
        <v>5037</v>
      </c>
      <c r="AW7" s="53"/>
      <c r="AX7" s="14">
        <v>-359</v>
      </c>
      <c r="AY7" s="14">
        <v>67</v>
      </c>
      <c r="AZ7" s="53"/>
      <c r="BA7" s="14">
        <v>-292</v>
      </c>
      <c r="BB7" s="14">
        <v>4773</v>
      </c>
      <c r="BE7" s="13" t="s">
        <v>29</v>
      </c>
      <c r="BF7" s="14">
        <v>11820</v>
      </c>
      <c r="BG7" s="14">
        <v>2365</v>
      </c>
      <c r="BH7" s="14">
        <v>14185</v>
      </c>
      <c r="BI7" s="14">
        <v>14735</v>
      </c>
      <c r="BJ7" s="14">
        <v>1282</v>
      </c>
      <c r="BK7" s="14">
        <v>16017</v>
      </c>
      <c r="BL7" s="14">
        <v>-1832</v>
      </c>
      <c r="BM7" s="14">
        <v>5692</v>
      </c>
      <c r="BN7" s="74"/>
    </row>
    <row r="8" spans="1:66" x14ac:dyDescent="0.25">
      <c r="A8" s="13" t="s">
        <v>30</v>
      </c>
      <c r="B8" s="14">
        <v>1681</v>
      </c>
      <c r="C8" s="14">
        <v>1427</v>
      </c>
      <c r="D8" s="14">
        <v>3108</v>
      </c>
      <c r="E8" s="14">
        <v>2888</v>
      </c>
      <c r="F8" s="14">
        <v>496</v>
      </c>
      <c r="G8" s="14">
        <v>3384</v>
      </c>
      <c r="H8" s="14">
        <v>-276</v>
      </c>
      <c r="I8" s="14">
        <v>3918</v>
      </c>
      <c r="J8" s="16"/>
      <c r="M8" s="13" t="s">
        <v>30</v>
      </c>
      <c r="N8" s="14">
        <v>2473</v>
      </c>
      <c r="O8" s="14">
        <v>1602</v>
      </c>
      <c r="P8" s="14">
        <v>4075</v>
      </c>
      <c r="Q8" s="14">
        <v>3799</v>
      </c>
      <c r="R8" s="14">
        <v>682</v>
      </c>
      <c r="S8" s="14">
        <v>4481</v>
      </c>
      <c r="T8" s="53"/>
      <c r="U8" s="14">
        <v>-406</v>
      </c>
      <c r="V8" s="14">
        <v>5426</v>
      </c>
      <c r="W8" s="34"/>
      <c r="Z8" s="91" t="s">
        <v>30</v>
      </c>
      <c r="AA8" s="119">
        <v>27720</v>
      </c>
      <c r="AB8" s="119">
        <v>6747</v>
      </c>
      <c r="AC8" s="120">
        <v>34467</v>
      </c>
      <c r="AD8" s="120">
        <v>34102</v>
      </c>
      <c r="AE8" s="120">
        <v>4666</v>
      </c>
      <c r="AF8" s="120">
        <v>38768</v>
      </c>
      <c r="AG8" s="120">
        <v>-4301</v>
      </c>
      <c r="AH8" s="120"/>
      <c r="AI8" s="120"/>
      <c r="AJ8" s="120"/>
      <c r="AK8" s="120">
        <v>-4301</v>
      </c>
      <c r="AL8" s="120">
        <v>41885</v>
      </c>
      <c r="AP8" s="13" t="s">
        <v>30</v>
      </c>
      <c r="AQ8" s="14">
        <v>3145.6</v>
      </c>
      <c r="AR8" s="14">
        <v>1821.4</v>
      </c>
      <c r="AS8" s="14">
        <v>4967</v>
      </c>
      <c r="AT8" s="14">
        <v>4778.7999999999993</v>
      </c>
      <c r="AU8" s="14">
        <v>492.1</v>
      </c>
      <c r="AV8" s="14">
        <v>5270.9</v>
      </c>
      <c r="AW8" s="53"/>
      <c r="AX8" s="14">
        <v>-303.89999999999964</v>
      </c>
      <c r="AY8" s="14">
        <v>-30</v>
      </c>
      <c r="AZ8" s="53"/>
      <c r="BA8" s="14">
        <v>-333.89999999999964</v>
      </c>
      <c r="BB8" s="14">
        <v>5216</v>
      </c>
      <c r="BE8" s="13" t="s">
        <v>30</v>
      </c>
      <c r="BF8" s="14">
        <v>11586.575000000001</v>
      </c>
      <c r="BG8" s="14">
        <v>2150</v>
      </c>
      <c r="BH8" s="14">
        <v>13736.575000000001</v>
      </c>
      <c r="BI8" s="14">
        <v>15052</v>
      </c>
      <c r="BJ8" s="14">
        <v>1314</v>
      </c>
      <c r="BK8" s="14">
        <v>16366</v>
      </c>
      <c r="BL8" s="14">
        <v>-2629.4249999999993</v>
      </c>
      <c r="BM8" s="14">
        <v>7939</v>
      </c>
      <c r="BN8" s="75"/>
    </row>
    <row r="9" spans="1:66" x14ac:dyDescent="0.25">
      <c r="A9" s="13" t="s">
        <v>31</v>
      </c>
      <c r="B9" s="14">
        <v>1693.366</v>
      </c>
      <c r="C9" s="14">
        <v>1500.25</v>
      </c>
      <c r="D9" s="14">
        <v>3193.616</v>
      </c>
      <c r="E9" s="14">
        <v>2966.9650000000001</v>
      </c>
      <c r="F9" s="14">
        <v>487.7</v>
      </c>
      <c r="G9" s="14">
        <v>3454.665</v>
      </c>
      <c r="H9" s="14">
        <v>-261.04899999999998</v>
      </c>
      <c r="I9" s="14">
        <v>4270</v>
      </c>
      <c r="J9" s="16"/>
      <c r="M9" s="13" t="s">
        <v>31</v>
      </c>
      <c r="N9" s="14">
        <v>2487</v>
      </c>
      <c r="O9" s="14">
        <v>1591</v>
      </c>
      <c r="P9" s="14">
        <v>4078</v>
      </c>
      <c r="Q9" s="14">
        <v>3916</v>
      </c>
      <c r="R9" s="14">
        <v>779</v>
      </c>
      <c r="S9" s="14">
        <v>4695</v>
      </c>
      <c r="T9" s="53"/>
      <c r="U9" s="14">
        <v>-617</v>
      </c>
      <c r="V9" s="14">
        <v>7288</v>
      </c>
      <c r="W9" s="34"/>
      <c r="Z9" s="91" t="s">
        <v>31</v>
      </c>
      <c r="AA9" s="119">
        <v>27561</v>
      </c>
      <c r="AB9" s="119">
        <v>7764</v>
      </c>
      <c r="AC9" s="120">
        <v>35325</v>
      </c>
      <c r="AD9" s="120">
        <v>35599</v>
      </c>
      <c r="AE9" s="120">
        <v>4756</v>
      </c>
      <c r="AF9" s="120">
        <v>40355</v>
      </c>
      <c r="AG9" s="120">
        <v>-5030</v>
      </c>
      <c r="AH9" s="120"/>
      <c r="AI9" s="120"/>
      <c r="AJ9" s="120"/>
      <c r="AK9" s="120">
        <v>-5030</v>
      </c>
      <c r="AL9" s="120">
        <v>46914</v>
      </c>
      <c r="AP9" s="13" t="s">
        <v>31</v>
      </c>
      <c r="AQ9" s="14">
        <v>2882.1</v>
      </c>
      <c r="AR9" s="14">
        <v>1815.9</v>
      </c>
      <c r="AS9" s="14">
        <v>4698</v>
      </c>
      <c r="AT9" s="14">
        <v>4905</v>
      </c>
      <c r="AU9" s="14">
        <v>559</v>
      </c>
      <c r="AV9" s="14">
        <v>5464</v>
      </c>
      <c r="AW9" s="53"/>
      <c r="AX9" s="14">
        <v>-766</v>
      </c>
      <c r="AY9" s="14">
        <v>200</v>
      </c>
      <c r="AZ9" s="53"/>
      <c r="BA9" s="14">
        <v>-566</v>
      </c>
      <c r="BB9" s="14">
        <v>6378</v>
      </c>
      <c r="BE9" s="66" t="s">
        <v>31</v>
      </c>
      <c r="BF9" s="18">
        <v>11814</v>
      </c>
      <c r="BG9" s="18">
        <v>2457</v>
      </c>
      <c r="BH9" s="18">
        <v>14271</v>
      </c>
      <c r="BI9" s="18">
        <v>16176</v>
      </c>
      <c r="BJ9" s="18">
        <v>1419</v>
      </c>
      <c r="BK9" s="18">
        <v>17595</v>
      </c>
      <c r="BL9" s="18">
        <v>-3324</v>
      </c>
      <c r="BM9" s="18">
        <v>11824</v>
      </c>
      <c r="BN9" s="75"/>
    </row>
    <row r="10" spans="1:66" x14ac:dyDescent="0.25">
      <c r="A10" s="17" t="s">
        <v>32</v>
      </c>
      <c r="B10" s="18">
        <v>1696.184</v>
      </c>
      <c r="C10" s="19">
        <v>1462.2619999999999</v>
      </c>
      <c r="D10" s="19">
        <v>3158.4459999999999</v>
      </c>
      <c r="E10" s="19">
        <v>2863.7960000000003</v>
      </c>
      <c r="F10" s="19">
        <v>499.9</v>
      </c>
      <c r="G10" s="19">
        <v>3363.6960000000004</v>
      </c>
      <c r="H10" s="19">
        <v>-205.25000000000045</v>
      </c>
      <c r="I10" s="19">
        <v>6453.2640000000001</v>
      </c>
      <c r="J10" s="20"/>
      <c r="M10" s="13" t="s">
        <v>32</v>
      </c>
      <c r="N10" s="14">
        <v>2614.1489999999999</v>
      </c>
      <c r="O10" s="14">
        <v>1566.85</v>
      </c>
      <c r="P10" s="14">
        <v>4180.9989999999998</v>
      </c>
      <c r="Q10" s="14">
        <v>3861.3599999999992</v>
      </c>
      <c r="R10" s="14">
        <v>865.37800000000004</v>
      </c>
      <c r="S10" s="14">
        <v>4726.7379999999994</v>
      </c>
      <c r="T10" s="53"/>
      <c r="U10" s="14">
        <v>-545.73899999999958</v>
      </c>
      <c r="V10" s="14">
        <v>8120</v>
      </c>
      <c r="W10" s="34"/>
      <c r="Z10" s="91" t="s">
        <v>32</v>
      </c>
      <c r="AA10" s="119">
        <v>28165</v>
      </c>
      <c r="AB10" s="119">
        <v>7762</v>
      </c>
      <c r="AC10" s="120">
        <v>35927</v>
      </c>
      <c r="AD10" s="120">
        <v>35534</v>
      </c>
      <c r="AE10" s="120">
        <v>5316</v>
      </c>
      <c r="AF10" s="120">
        <v>40850</v>
      </c>
      <c r="AG10" s="120">
        <v>-4923</v>
      </c>
      <c r="AH10" s="120"/>
      <c r="AI10" s="120"/>
      <c r="AJ10" s="120"/>
      <c r="AK10" s="120">
        <v>-4923</v>
      </c>
      <c r="AL10" s="120">
        <v>51837</v>
      </c>
      <c r="AP10" s="13" t="s">
        <v>32</v>
      </c>
      <c r="AQ10" s="14">
        <v>3247.3</v>
      </c>
      <c r="AR10" s="14">
        <v>1628.5</v>
      </c>
      <c r="AS10" s="14">
        <v>4875.8</v>
      </c>
      <c r="AT10" s="14">
        <v>4752</v>
      </c>
      <c r="AU10" s="14">
        <v>585</v>
      </c>
      <c r="AV10" s="14">
        <v>5337</v>
      </c>
      <c r="AW10" s="53"/>
      <c r="AX10" s="14">
        <v>-461.19999999999982</v>
      </c>
      <c r="AY10" s="14">
        <v>30</v>
      </c>
      <c r="AZ10" s="53"/>
      <c r="BA10" s="14">
        <v>-431.19999999999982</v>
      </c>
      <c r="BB10" s="14">
        <v>6806</v>
      </c>
      <c r="BE10" s="13" t="s">
        <v>32</v>
      </c>
      <c r="BF10" s="14">
        <v>13316</v>
      </c>
      <c r="BG10" s="14">
        <v>2090</v>
      </c>
      <c r="BH10" s="14">
        <v>15406</v>
      </c>
      <c r="BI10" s="14">
        <v>15419</v>
      </c>
      <c r="BJ10" s="14">
        <v>1654</v>
      </c>
      <c r="BK10" s="14">
        <v>17073</v>
      </c>
      <c r="BL10" s="14">
        <v>-1667</v>
      </c>
      <c r="BM10" s="14">
        <v>13379</v>
      </c>
      <c r="BN10" s="76"/>
    </row>
    <row r="11" spans="1:66" x14ac:dyDescent="0.25">
      <c r="A11" s="13" t="s">
        <v>33</v>
      </c>
      <c r="B11" s="14">
        <v>1960.8640000000003</v>
      </c>
      <c r="C11" s="14">
        <v>1710.329</v>
      </c>
      <c r="D11" s="14">
        <v>3671.1930000000002</v>
      </c>
      <c r="E11" s="14">
        <v>3040.82</v>
      </c>
      <c r="F11" s="14">
        <v>1004.33</v>
      </c>
      <c r="G11" s="14">
        <v>4045.15</v>
      </c>
      <c r="H11" s="14">
        <v>-373.95699999999988</v>
      </c>
      <c r="I11" s="14">
        <v>6830.9719999999998</v>
      </c>
      <c r="J11" s="21"/>
      <c r="M11" s="13" t="s">
        <v>33</v>
      </c>
      <c r="N11" s="14">
        <v>2619.6739999999991</v>
      </c>
      <c r="O11" s="14">
        <v>1857.9559999999999</v>
      </c>
      <c r="P11" s="14">
        <v>4477.6299999999992</v>
      </c>
      <c r="Q11" s="14">
        <v>3799.3249999999989</v>
      </c>
      <c r="R11" s="14">
        <v>911.62599999999998</v>
      </c>
      <c r="S11" s="14">
        <v>4710.9509999999991</v>
      </c>
      <c r="T11" s="53"/>
      <c r="U11" s="14">
        <v>-233.32099999999991</v>
      </c>
      <c r="V11" s="14">
        <v>8514</v>
      </c>
      <c r="W11" s="34"/>
      <c r="Z11" s="91" t="s">
        <v>33</v>
      </c>
      <c r="AA11" s="119">
        <v>28815</v>
      </c>
      <c r="AB11" s="119">
        <v>7494</v>
      </c>
      <c r="AC11" s="120">
        <v>36309</v>
      </c>
      <c r="AD11" s="120">
        <v>36248</v>
      </c>
      <c r="AE11" s="120">
        <v>5882</v>
      </c>
      <c r="AF11" s="120">
        <v>42130</v>
      </c>
      <c r="AG11" s="120">
        <v>-5821</v>
      </c>
      <c r="AH11" s="120"/>
      <c r="AI11" s="120"/>
      <c r="AJ11" s="120"/>
      <c r="AK11" s="120">
        <v>-5821</v>
      </c>
      <c r="AL11" s="120">
        <v>57677</v>
      </c>
      <c r="AP11" s="13" t="s">
        <v>33</v>
      </c>
      <c r="AQ11" s="14">
        <v>3310</v>
      </c>
      <c r="AR11" s="14">
        <v>1895</v>
      </c>
      <c r="AS11" s="14">
        <v>5205</v>
      </c>
      <c r="AT11" s="14">
        <v>4804</v>
      </c>
      <c r="AU11" s="14">
        <v>597</v>
      </c>
      <c r="AV11" s="14">
        <v>5401</v>
      </c>
      <c r="AW11" s="53"/>
      <c r="AX11" s="14">
        <v>-196</v>
      </c>
      <c r="AY11" s="14">
        <v>0</v>
      </c>
      <c r="AZ11" s="53"/>
      <c r="BA11" s="14">
        <v>-196</v>
      </c>
      <c r="BB11" s="14">
        <v>6901</v>
      </c>
      <c r="BE11" s="13" t="s">
        <v>33</v>
      </c>
      <c r="BF11" s="14">
        <v>14235</v>
      </c>
      <c r="BG11" s="14">
        <v>1929</v>
      </c>
      <c r="BH11" s="14">
        <v>16164</v>
      </c>
      <c r="BI11" s="14">
        <v>13766</v>
      </c>
      <c r="BJ11" s="14">
        <v>1746</v>
      </c>
      <c r="BK11" s="14">
        <v>15512</v>
      </c>
      <c r="BL11" s="14">
        <v>652</v>
      </c>
      <c r="BM11" s="14">
        <v>12707</v>
      </c>
      <c r="BN11" s="77"/>
    </row>
    <row r="12" spans="1:66" x14ac:dyDescent="0.25">
      <c r="A12" s="22" t="s">
        <v>34</v>
      </c>
      <c r="B12" s="14">
        <v>2175.9769999999999</v>
      </c>
      <c r="C12" s="14">
        <v>1572.2660000000001</v>
      </c>
      <c r="D12" s="14">
        <v>3747.2429999999999</v>
      </c>
      <c r="E12" s="14">
        <v>3115.317</v>
      </c>
      <c r="F12" s="14">
        <v>822.06899999999996</v>
      </c>
      <c r="G12" s="14">
        <v>3937.386</v>
      </c>
      <c r="H12" s="14">
        <v>-190.14300000000003</v>
      </c>
      <c r="I12" s="14">
        <v>7121.3059999999996</v>
      </c>
      <c r="J12" s="23"/>
      <c r="M12" s="22" t="s">
        <v>34</v>
      </c>
      <c r="N12" s="14">
        <v>2664.1049999999996</v>
      </c>
      <c r="O12" s="14">
        <v>1938.42</v>
      </c>
      <c r="P12" s="14">
        <v>4602.5249999999996</v>
      </c>
      <c r="Q12" s="14">
        <v>3907.0390000000007</v>
      </c>
      <c r="R12" s="14">
        <v>896.58799999999997</v>
      </c>
      <c r="S12" s="14">
        <v>4803.6270000000004</v>
      </c>
      <c r="T12" s="53"/>
      <c r="U12" s="14">
        <v>-201.10200000000077</v>
      </c>
      <c r="V12" s="14">
        <v>8893.57</v>
      </c>
      <c r="W12" s="34"/>
      <c r="Z12" s="93" t="s">
        <v>34</v>
      </c>
      <c r="AA12" s="119">
        <v>30000</v>
      </c>
      <c r="AB12" s="119">
        <v>8126</v>
      </c>
      <c r="AC12" s="120">
        <v>38126</v>
      </c>
      <c r="AD12" s="120">
        <v>36039</v>
      </c>
      <c r="AE12" s="120">
        <v>6034</v>
      </c>
      <c r="AF12" s="120">
        <v>42073</v>
      </c>
      <c r="AG12" s="120">
        <v>-3947</v>
      </c>
      <c r="AH12" s="120"/>
      <c r="AI12" s="120"/>
      <c r="AJ12" s="120"/>
      <c r="AK12" s="120">
        <v>-3947</v>
      </c>
      <c r="AL12" s="120">
        <v>61624</v>
      </c>
      <c r="AP12" s="22" t="s">
        <v>34</v>
      </c>
      <c r="AQ12" s="14">
        <v>3789.1</v>
      </c>
      <c r="AR12" s="14">
        <v>1872.9</v>
      </c>
      <c r="AS12" s="14">
        <v>5662</v>
      </c>
      <c r="AT12" s="14">
        <v>4913</v>
      </c>
      <c r="AU12" s="14">
        <v>592.29999999999995</v>
      </c>
      <c r="AV12" s="14">
        <v>5505.3</v>
      </c>
      <c r="AW12" s="53"/>
      <c r="AX12" s="14">
        <v>156.69999999999982</v>
      </c>
      <c r="AY12" s="14">
        <v>0</v>
      </c>
      <c r="AZ12" s="53"/>
      <c r="BA12" s="14">
        <v>156.69999999999982</v>
      </c>
      <c r="BB12" s="14">
        <v>6854</v>
      </c>
      <c r="BE12" s="22" t="s">
        <v>34</v>
      </c>
      <c r="BF12" s="14">
        <v>13767</v>
      </c>
      <c r="BG12" s="14">
        <v>1748</v>
      </c>
      <c r="BH12" s="14">
        <v>15515</v>
      </c>
      <c r="BI12" s="14">
        <v>12681</v>
      </c>
      <c r="BJ12" s="14">
        <v>1683</v>
      </c>
      <c r="BK12" s="14">
        <v>14364</v>
      </c>
      <c r="BL12" s="14">
        <v>1151</v>
      </c>
      <c r="BM12" s="14">
        <v>11607</v>
      </c>
      <c r="BN12" s="78"/>
    </row>
    <row r="13" spans="1:66" x14ac:dyDescent="0.25">
      <c r="A13" s="24" t="s">
        <v>35</v>
      </c>
      <c r="B13" s="14">
        <v>2225.7510000000002</v>
      </c>
      <c r="C13" s="25">
        <v>1578.441</v>
      </c>
      <c r="D13" s="25">
        <v>3804.192</v>
      </c>
      <c r="E13" s="25">
        <v>3092.489</v>
      </c>
      <c r="F13" s="25">
        <v>818.94</v>
      </c>
      <c r="G13" s="25">
        <v>3911.4290000000001</v>
      </c>
      <c r="H13" s="25">
        <v>-107.23700000000002</v>
      </c>
      <c r="I13" s="25">
        <v>7254.018</v>
      </c>
      <c r="J13" s="26"/>
      <c r="M13" s="24" t="s">
        <v>35</v>
      </c>
      <c r="N13" s="25">
        <v>2874.6730000000007</v>
      </c>
      <c r="O13" s="25">
        <v>1757.3779999999999</v>
      </c>
      <c r="P13" s="25">
        <v>4632.0510000000004</v>
      </c>
      <c r="Q13" s="25">
        <v>3812.989</v>
      </c>
      <c r="R13" s="25">
        <v>811.08199999999999</v>
      </c>
      <c r="S13" s="25">
        <v>4624.0709999999999</v>
      </c>
      <c r="T13" s="14">
        <v>-124.253</v>
      </c>
      <c r="U13" s="25">
        <v>-116.27299999999953</v>
      </c>
      <c r="V13" s="25">
        <v>9138.5229999999992</v>
      </c>
      <c r="W13" s="34"/>
      <c r="Z13" s="129" t="s">
        <v>35</v>
      </c>
      <c r="AA13" s="130">
        <v>30522</v>
      </c>
      <c r="AB13" s="130">
        <v>6704</v>
      </c>
      <c r="AC13" s="131">
        <v>37226</v>
      </c>
      <c r="AD13" s="131">
        <v>34583</v>
      </c>
      <c r="AE13" s="131">
        <v>5855</v>
      </c>
      <c r="AF13" s="131">
        <v>40438</v>
      </c>
      <c r="AG13" s="131">
        <v>-3212</v>
      </c>
      <c r="AH13" s="131"/>
      <c r="AI13" s="131"/>
      <c r="AJ13" s="131"/>
      <c r="AK13" s="131">
        <v>-3212</v>
      </c>
      <c r="AL13" s="131">
        <v>64833</v>
      </c>
      <c r="AP13" s="24" t="s">
        <v>35</v>
      </c>
      <c r="AQ13" s="25">
        <v>4107.1000000000004</v>
      </c>
      <c r="AR13" s="25">
        <v>1715.9</v>
      </c>
      <c r="AS13" s="25">
        <v>5823</v>
      </c>
      <c r="AT13" s="25">
        <v>4929</v>
      </c>
      <c r="AU13" s="25">
        <v>539</v>
      </c>
      <c r="AV13" s="25">
        <v>5468</v>
      </c>
      <c r="AW13" s="53"/>
      <c r="AX13" s="25">
        <v>355</v>
      </c>
      <c r="AY13" s="25">
        <v>-264</v>
      </c>
      <c r="AZ13" s="53"/>
      <c r="BA13" s="25">
        <v>91</v>
      </c>
      <c r="BB13" s="25">
        <v>6474</v>
      </c>
      <c r="BE13" s="24" t="s">
        <v>35</v>
      </c>
      <c r="BF13" s="25">
        <v>15301</v>
      </c>
      <c r="BG13" s="25">
        <v>1351</v>
      </c>
      <c r="BH13" s="25">
        <v>16652</v>
      </c>
      <c r="BI13" s="25">
        <v>12330</v>
      </c>
      <c r="BJ13" s="25">
        <v>1462</v>
      </c>
      <c r="BK13" s="25">
        <v>13792</v>
      </c>
      <c r="BL13" s="25">
        <v>2860</v>
      </c>
      <c r="BM13" s="25">
        <v>8709</v>
      </c>
      <c r="BN13" s="79"/>
    </row>
    <row r="14" spans="1:66" x14ac:dyDescent="0.25">
      <c r="A14" s="22" t="s">
        <v>36</v>
      </c>
      <c r="B14" s="14">
        <v>2109.6109999999999</v>
      </c>
      <c r="C14" s="25">
        <v>2019.4390000000001</v>
      </c>
      <c r="D14" s="25">
        <v>4129.05</v>
      </c>
      <c r="E14" s="25">
        <v>3131.4470000000001</v>
      </c>
      <c r="F14" s="25">
        <v>865.01099999999997</v>
      </c>
      <c r="G14" s="25">
        <v>3996.4580000000001</v>
      </c>
      <c r="H14" s="25">
        <v>132.5919999999999</v>
      </c>
      <c r="I14" s="25">
        <v>7301.0460000000003</v>
      </c>
      <c r="J14" s="12"/>
      <c r="M14" s="22" t="s">
        <v>36</v>
      </c>
      <c r="N14" s="25">
        <v>2717.877</v>
      </c>
      <c r="O14" s="25">
        <v>1927.2080000000001</v>
      </c>
      <c r="P14" s="25">
        <v>4645.085</v>
      </c>
      <c r="Q14" s="25">
        <v>4018.1090000000004</v>
      </c>
      <c r="R14" s="25">
        <v>865.41600000000005</v>
      </c>
      <c r="S14" s="25">
        <v>4883.5250000000005</v>
      </c>
      <c r="T14" s="14">
        <v>-203.666</v>
      </c>
      <c r="U14" s="25">
        <v>-442.10600000000051</v>
      </c>
      <c r="V14" s="25">
        <v>9930.5720000000001</v>
      </c>
      <c r="W14" s="34"/>
      <c r="Z14" s="98" t="s">
        <v>36</v>
      </c>
      <c r="AA14" s="119">
        <v>37655</v>
      </c>
      <c r="AB14" s="119">
        <v>6461</v>
      </c>
      <c r="AC14" s="120">
        <v>44116</v>
      </c>
      <c r="AD14" s="120">
        <v>38931</v>
      </c>
      <c r="AE14" s="120">
        <v>7342</v>
      </c>
      <c r="AF14" s="120">
        <v>46273</v>
      </c>
      <c r="AG14" s="120">
        <v>-2157</v>
      </c>
      <c r="AH14" s="120"/>
      <c r="AI14" s="120"/>
      <c r="AJ14" s="120"/>
      <c r="AK14" s="120">
        <v>-2157</v>
      </c>
      <c r="AL14" s="120">
        <v>88597</v>
      </c>
      <c r="AP14" s="22" t="s">
        <v>36</v>
      </c>
      <c r="AQ14" s="25">
        <v>3919.9</v>
      </c>
      <c r="AR14" s="25">
        <v>1884.1</v>
      </c>
      <c r="AS14" s="25">
        <v>5804</v>
      </c>
      <c r="AT14" s="25">
        <v>5231.8999999999996</v>
      </c>
      <c r="AU14" s="25">
        <v>520.1</v>
      </c>
      <c r="AV14" s="25">
        <v>5752</v>
      </c>
      <c r="AW14" s="53"/>
      <c r="AX14" s="25">
        <v>52</v>
      </c>
      <c r="AY14" s="25">
        <v>100</v>
      </c>
      <c r="AZ14" s="25">
        <v>-75</v>
      </c>
      <c r="BA14" s="25">
        <v>77</v>
      </c>
      <c r="BB14" s="25">
        <v>9719</v>
      </c>
      <c r="BE14" s="28" t="s">
        <v>36</v>
      </c>
      <c r="BF14" s="31">
        <v>16571</v>
      </c>
      <c r="BG14" s="31">
        <v>1183</v>
      </c>
      <c r="BH14" s="31">
        <v>17754</v>
      </c>
      <c r="BI14" s="31">
        <v>13682</v>
      </c>
      <c r="BJ14" s="31">
        <v>1322</v>
      </c>
      <c r="BK14" s="31">
        <v>15004</v>
      </c>
      <c r="BL14" s="31">
        <v>2750</v>
      </c>
      <c r="BM14" s="31">
        <v>5979</v>
      </c>
      <c r="BN14" s="12"/>
    </row>
    <row r="15" spans="1:66" x14ac:dyDescent="0.25">
      <c r="A15" s="22" t="s">
        <v>37</v>
      </c>
      <c r="B15" s="14">
        <v>2118.1849999999999</v>
      </c>
      <c r="C15" s="25">
        <v>1833.915</v>
      </c>
      <c r="D15" s="25">
        <v>3952.1</v>
      </c>
      <c r="E15" s="25">
        <v>3131.4900000000002</v>
      </c>
      <c r="F15" s="25">
        <v>1007.7430000000001</v>
      </c>
      <c r="G15" s="25">
        <v>4139.2330000000002</v>
      </c>
      <c r="H15" s="25">
        <v>-187.13300000000012</v>
      </c>
      <c r="I15" s="25">
        <v>7850.8389999999999</v>
      </c>
      <c r="J15" s="27"/>
      <c r="M15" s="22" t="s">
        <v>37</v>
      </c>
      <c r="N15" s="25">
        <v>2854.6499999999996</v>
      </c>
      <c r="O15" s="25">
        <v>2016.499</v>
      </c>
      <c r="P15" s="25">
        <v>4871.1489999999994</v>
      </c>
      <c r="Q15" s="25">
        <v>4414.2439999999997</v>
      </c>
      <c r="R15" s="25">
        <v>1003.34</v>
      </c>
      <c r="S15" s="25">
        <v>5417.5839999999998</v>
      </c>
      <c r="T15" s="14">
        <v>285.26100000000002</v>
      </c>
      <c r="U15" s="25">
        <v>-261.17400000000038</v>
      </c>
      <c r="V15" s="25">
        <v>10298.315000000001</v>
      </c>
      <c r="W15" s="34"/>
      <c r="Z15" s="93" t="s">
        <v>37</v>
      </c>
      <c r="AA15" s="119">
        <v>40345</v>
      </c>
      <c r="AB15" s="119">
        <v>8292</v>
      </c>
      <c r="AC15" s="120">
        <v>48637</v>
      </c>
      <c r="AD15" s="120">
        <v>41324</v>
      </c>
      <c r="AE15" s="120">
        <v>7187</v>
      </c>
      <c r="AF15" s="120">
        <v>48511</v>
      </c>
      <c r="AG15" s="120">
        <v>126</v>
      </c>
      <c r="AH15" s="120"/>
      <c r="AI15" s="120"/>
      <c r="AJ15" s="120"/>
      <c r="AK15" s="120">
        <v>126</v>
      </c>
      <c r="AL15" s="120">
        <v>88810</v>
      </c>
      <c r="AP15" s="22" t="s">
        <v>37</v>
      </c>
      <c r="AQ15" s="25">
        <v>4393</v>
      </c>
      <c r="AR15" s="25">
        <v>1560</v>
      </c>
      <c r="AS15" s="25">
        <v>5953</v>
      </c>
      <c r="AT15" s="25">
        <v>5441.6</v>
      </c>
      <c r="AU15" s="25">
        <v>515.4</v>
      </c>
      <c r="AV15" s="25">
        <v>5957</v>
      </c>
      <c r="AW15" s="53"/>
      <c r="AX15" s="25">
        <v>-4</v>
      </c>
      <c r="AY15" s="25">
        <v>185.7</v>
      </c>
      <c r="AZ15" s="25">
        <v>-150</v>
      </c>
      <c r="BA15" s="25">
        <v>31.699999999999989</v>
      </c>
      <c r="BB15" s="25">
        <v>9926</v>
      </c>
      <c r="BE15" s="28" t="s">
        <v>37</v>
      </c>
      <c r="BF15" s="31">
        <v>15484</v>
      </c>
      <c r="BG15" s="31">
        <v>1335</v>
      </c>
      <c r="BH15" s="31">
        <v>16819</v>
      </c>
      <c r="BI15" s="31">
        <v>14269</v>
      </c>
      <c r="BJ15" s="31">
        <v>1379</v>
      </c>
      <c r="BK15" s="31">
        <v>15648</v>
      </c>
      <c r="BL15" s="31">
        <v>1171</v>
      </c>
      <c r="BM15" s="31">
        <v>4876</v>
      </c>
      <c r="BN15" s="12"/>
    </row>
    <row r="16" spans="1:66" x14ac:dyDescent="0.25">
      <c r="A16" s="22" t="s">
        <v>38</v>
      </c>
      <c r="B16" s="14">
        <v>2278.6119999999996</v>
      </c>
      <c r="C16" s="25">
        <v>1620.461</v>
      </c>
      <c r="D16" s="25">
        <v>3899.0729999999999</v>
      </c>
      <c r="E16" s="25">
        <v>3284.8910000000005</v>
      </c>
      <c r="F16" s="25">
        <v>883.13699999999994</v>
      </c>
      <c r="G16" s="25">
        <v>4168.0280000000002</v>
      </c>
      <c r="H16" s="25">
        <v>-268.95500000000021</v>
      </c>
      <c r="I16" s="25">
        <v>8087.3190000000004</v>
      </c>
      <c r="J16" s="27"/>
      <c r="M16" s="22" t="s">
        <v>38</v>
      </c>
      <c r="N16" s="25">
        <v>3066.8090000000007</v>
      </c>
      <c r="O16" s="25">
        <v>1972.2829999999999</v>
      </c>
      <c r="P16" s="25">
        <v>5039.0920000000006</v>
      </c>
      <c r="Q16" s="25">
        <v>4508.1409999999996</v>
      </c>
      <c r="R16" s="25">
        <v>1059.672</v>
      </c>
      <c r="S16" s="25">
        <v>5567.8130000000001</v>
      </c>
      <c r="T16" s="14">
        <v>-268.24</v>
      </c>
      <c r="U16" s="25">
        <v>-796.96099999999956</v>
      </c>
      <c r="V16" s="25">
        <v>11254.328</v>
      </c>
      <c r="W16" s="34"/>
      <c r="Z16" s="93" t="s">
        <v>38</v>
      </c>
      <c r="AA16" s="119">
        <v>42823</v>
      </c>
      <c r="AB16" s="119">
        <v>6530</v>
      </c>
      <c r="AC16" s="120">
        <v>49353</v>
      </c>
      <c r="AD16" s="120">
        <v>41973</v>
      </c>
      <c r="AE16" s="120">
        <v>7373</v>
      </c>
      <c r="AF16" s="120">
        <v>49346</v>
      </c>
      <c r="AG16" s="120">
        <v>7</v>
      </c>
      <c r="AH16" s="120"/>
      <c r="AI16" s="120"/>
      <c r="AJ16" s="120"/>
      <c r="AK16" s="120">
        <v>7</v>
      </c>
      <c r="AL16" s="120">
        <v>89162</v>
      </c>
      <c r="AP16" s="22" t="s">
        <v>38</v>
      </c>
      <c r="AQ16" s="25">
        <v>4335</v>
      </c>
      <c r="AR16" s="25">
        <v>2073</v>
      </c>
      <c r="AS16" s="25">
        <v>6408</v>
      </c>
      <c r="AT16" s="25">
        <v>6041.6779999999999</v>
      </c>
      <c r="AU16" s="25">
        <v>465.322</v>
      </c>
      <c r="AV16" s="25">
        <v>6507</v>
      </c>
      <c r="AW16" s="53"/>
      <c r="AX16" s="25">
        <v>-99</v>
      </c>
      <c r="AY16" s="25">
        <v>184.702</v>
      </c>
      <c r="AZ16" s="25">
        <v>-75</v>
      </c>
      <c r="BA16" s="25">
        <v>10.701999999999998</v>
      </c>
      <c r="BB16" s="25">
        <v>10046</v>
      </c>
      <c r="BE16" s="28" t="s">
        <v>38</v>
      </c>
      <c r="BF16" s="31">
        <v>18463</v>
      </c>
      <c r="BG16" s="31">
        <v>1640</v>
      </c>
      <c r="BH16" s="31">
        <v>20103</v>
      </c>
      <c r="BI16" s="31">
        <v>16271</v>
      </c>
      <c r="BJ16" s="31">
        <v>956</v>
      </c>
      <c r="BK16" s="31">
        <v>17227</v>
      </c>
      <c r="BL16" s="31">
        <v>2876</v>
      </c>
      <c r="BM16" s="31">
        <v>2074</v>
      </c>
      <c r="BN16" s="12"/>
    </row>
    <row r="17" spans="1:66" x14ac:dyDescent="0.25">
      <c r="A17" s="22" t="s">
        <v>39</v>
      </c>
      <c r="B17" s="14">
        <v>2274.75</v>
      </c>
      <c r="C17" s="25">
        <v>1757.24</v>
      </c>
      <c r="D17" s="25">
        <v>4031.9900000000002</v>
      </c>
      <c r="E17" s="25">
        <v>3430.2170000000006</v>
      </c>
      <c r="F17" s="25">
        <v>951.43700000000001</v>
      </c>
      <c r="G17" s="25">
        <v>4381.6540000000005</v>
      </c>
      <c r="H17" s="25">
        <v>-349.66400000000039</v>
      </c>
      <c r="I17" s="25">
        <v>8436.9830000000002</v>
      </c>
      <c r="J17" s="27"/>
      <c r="M17" s="22" t="s">
        <v>39</v>
      </c>
      <c r="N17" s="25">
        <v>3229.8650000000007</v>
      </c>
      <c r="O17" s="25">
        <v>2039.74</v>
      </c>
      <c r="P17" s="25">
        <v>5269.6050000000005</v>
      </c>
      <c r="Q17" s="25">
        <v>4433.5950000000003</v>
      </c>
      <c r="R17" s="25">
        <v>1115.473</v>
      </c>
      <c r="S17" s="25">
        <v>5549.0680000000002</v>
      </c>
      <c r="T17" s="14">
        <v>425.97</v>
      </c>
      <c r="U17" s="25">
        <v>146.50700000000026</v>
      </c>
      <c r="V17" s="25">
        <v>12101.12</v>
      </c>
      <c r="W17" s="34"/>
      <c r="Z17" s="93" t="s">
        <v>39</v>
      </c>
      <c r="AA17" s="119">
        <v>44779</v>
      </c>
      <c r="AB17" s="119">
        <v>8319</v>
      </c>
      <c r="AC17" s="120">
        <v>53098</v>
      </c>
      <c r="AD17" s="120">
        <v>44115</v>
      </c>
      <c r="AE17" s="120">
        <v>7606</v>
      </c>
      <c r="AF17" s="120">
        <v>51721</v>
      </c>
      <c r="AG17" s="120">
        <v>1377</v>
      </c>
      <c r="AH17" s="120"/>
      <c r="AI17" s="120">
        <v>-950</v>
      </c>
      <c r="AJ17" s="120"/>
      <c r="AK17" s="120">
        <v>427</v>
      </c>
      <c r="AL17" s="120">
        <v>88208</v>
      </c>
      <c r="AP17" s="22" t="s">
        <v>39</v>
      </c>
      <c r="AQ17" s="25">
        <v>4739</v>
      </c>
      <c r="AR17" s="25">
        <v>2091</v>
      </c>
      <c r="AS17" s="25">
        <v>6830</v>
      </c>
      <c r="AT17" s="25">
        <v>6182.2780000000002</v>
      </c>
      <c r="AU17" s="25">
        <v>510.72199999999998</v>
      </c>
      <c r="AV17" s="25">
        <v>6693</v>
      </c>
      <c r="AW17" s="53"/>
      <c r="AX17" s="25">
        <v>137</v>
      </c>
      <c r="AY17" s="25">
        <v>0</v>
      </c>
      <c r="AZ17" s="25">
        <v>-96.356999999999999</v>
      </c>
      <c r="BA17" s="25">
        <v>40.643000000000001</v>
      </c>
      <c r="BB17" s="25">
        <v>9888</v>
      </c>
      <c r="BE17" s="22" t="s">
        <v>39</v>
      </c>
      <c r="BF17" s="25">
        <v>23714</v>
      </c>
      <c r="BG17" s="25">
        <v>1813</v>
      </c>
      <c r="BH17" s="25">
        <v>25527</v>
      </c>
      <c r="BI17" s="25">
        <v>17990</v>
      </c>
      <c r="BJ17" s="25">
        <v>980</v>
      </c>
      <c r="BK17" s="25">
        <v>18970</v>
      </c>
      <c r="BL17" s="25">
        <v>6557</v>
      </c>
      <c r="BM17" s="25">
        <v>-4300</v>
      </c>
      <c r="BN17" s="12"/>
    </row>
    <row r="18" spans="1:66" x14ac:dyDescent="0.25">
      <c r="A18" s="22" t="s">
        <v>40</v>
      </c>
      <c r="B18" s="14">
        <v>2389.6949999999997</v>
      </c>
      <c r="C18" s="25">
        <v>1656.7950000000001</v>
      </c>
      <c r="D18" s="25">
        <v>4046.49</v>
      </c>
      <c r="E18" s="25">
        <v>3572.37</v>
      </c>
      <c r="F18" s="25">
        <v>941.93299999999999</v>
      </c>
      <c r="G18" s="25">
        <v>4514.3029999999999</v>
      </c>
      <c r="H18" s="25">
        <v>-467.81300000000027</v>
      </c>
      <c r="I18" s="25">
        <v>8932.2659999999996</v>
      </c>
      <c r="J18" s="27"/>
      <c r="M18" s="28" t="s">
        <v>40</v>
      </c>
      <c r="N18" s="25">
        <v>3395.4340000000002</v>
      </c>
      <c r="O18" s="25">
        <v>2053.6779999999999</v>
      </c>
      <c r="P18" s="25">
        <v>5449.1120000000001</v>
      </c>
      <c r="Q18" s="25">
        <v>4554.5990000000002</v>
      </c>
      <c r="R18" s="25">
        <v>1160.6469999999999</v>
      </c>
      <c r="S18" s="25">
        <v>5715.2460000000001</v>
      </c>
      <c r="T18" s="14">
        <v>379.35599999999999</v>
      </c>
      <c r="U18" s="25">
        <v>113.22199999999997</v>
      </c>
      <c r="V18" s="25">
        <v>12144.325999999999</v>
      </c>
      <c r="W18" s="34"/>
      <c r="Z18" s="98" t="s">
        <v>40</v>
      </c>
      <c r="AA18" s="119">
        <v>43116</v>
      </c>
      <c r="AB18" s="119">
        <v>9476</v>
      </c>
      <c r="AC18" s="120">
        <v>52592</v>
      </c>
      <c r="AD18" s="120">
        <v>46259</v>
      </c>
      <c r="AE18" s="120">
        <v>7261</v>
      </c>
      <c r="AF18" s="120">
        <v>53520</v>
      </c>
      <c r="AG18" s="120">
        <v>-928</v>
      </c>
      <c r="AH18" s="120"/>
      <c r="AI18" s="120">
        <v>950</v>
      </c>
      <c r="AJ18" s="120"/>
      <c r="AK18" s="120">
        <v>22</v>
      </c>
      <c r="AL18" s="120">
        <v>92772</v>
      </c>
      <c r="AP18" s="28" t="s">
        <v>40</v>
      </c>
      <c r="AQ18" s="25">
        <v>4623</v>
      </c>
      <c r="AR18" s="25">
        <v>2206</v>
      </c>
      <c r="AS18" s="25">
        <v>6829</v>
      </c>
      <c r="AT18" s="25">
        <v>6406</v>
      </c>
      <c r="AU18" s="25">
        <v>414</v>
      </c>
      <c r="AV18" s="25">
        <v>6820</v>
      </c>
      <c r="AW18" s="32"/>
      <c r="AX18" s="25">
        <v>9</v>
      </c>
      <c r="AY18" s="25">
        <v>150</v>
      </c>
      <c r="AZ18" s="25">
        <v>-96.356999999999999</v>
      </c>
      <c r="BA18" s="25">
        <v>62.643000000000001</v>
      </c>
      <c r="BB18" s="25">
        <v>10001</v>
      </c>
      <c r="BE18" s="28" t="s">
        <v>40</v>
      </c>
      <c r="BF18" s="25">
        <v>19662</v>
      </c>
      <c r="BG18" s="25">
        <v>2264</v>
      </c>
      <c r="BH18" s="25">
        <v>21926</v>
      </c>
      <c r="BI18" s="25">
        <v>20100</v>
      </c>
      <c r="BJ18" s="25">
        <v>774</v>
      </c>
      <c r="BK18" s="25">
        <v>20874</v>
      </c>
      <c r="BL18" s="25">
        <v>1052</v>
      </c>
      <c r="BM18" s="25">
        <v>-5043</v>
      </c>
      <c r="BN18" s="12"/>
    </row>
    <row r="19" spans="1:66" x14ac:dyDescent="0.25">
      <c r="A19" s="22" t="s">
        <v>41</v>
      </c>
      <c r="B19" s="14">
        <v>2510.5389999999998</v>
      </c>
      <c r="C19" s="25">
        <v>1589.4110000000001</v>
      </c>
      <c r="D19" s="25">
        <v>4099.95</v>
      </c>
      <c r="E19" s="25">
        <v>3765.3189999999995</v>
      </c>
      <c r="F19" s="25">
        <v>978.99599999999998</v>
      </c>
      <c r="G19" s="25">
        <v>4744.3149999999996</v>
      </c>
      <c r="H19" s="25">
        <v>-644.36499999999955</v>
      </c>
      <c r="I19" s="25">
        <v>10615.557000000001</v>
      </c>
      <c r="J19" s="12"/>
      <c r="M19" s="28" t="s">
        <v>41</v>
      </c>
      <c r="N19" s="25">
        <v>3564.8869999999997</v>
      </c>
      <c r="O19" s="25">
        <v>1908.0440000000001</v>
      </c>
      <c r="P19" s="25">
        <v>5472.9309999999996</v>
      </c>
      <c r="Q19" s="25">
        <v>4736.5120000000006</v>
      </c>
      <c r="R19" s="25">
        <v>1045.664</v>
      </c>
      <c r="S19" s="25">
        <v>5782.1760000000004</v>
      </c>
      <c r="T19" s="14">
        <v>337</v>
      </c>
      <c r="U19" s="25">
        <v>27.7549999999992</v>
      </c>
      <c r="V19" s="25">
        <v>12216.027</v>
      </c>
      <c r="W19" s="34"/>
      <c r="Z19" s="98" t="s">
        <v>41</v>
      </c>
      <c r="AA19" s="119">
        <v>45701</v>
      </c>
      <c r="AB19" s="119">
        <v>9457</v>
      </c>
      <c r="AC19" s="120">
        <v>55158</v>
      </c>
      <c r="AD19" s="120">
        <v>48754</v>
      </c>
      <c r="AE19" s="120">
        <v>7132</v>
      </c>
      <c r="AF19" s="120">
        <v>55886</v>
      </c>
      <c r="AG19" s="120">
        <v>-728</v>
      </c>
      <c r="AH19" s="120"/>
      <c r="AI19" s="120"/>
      <c r="AJ19" s="120"/>
      <c r="AK19" s="120">
        <v>-728</v>
      </c>
      <c r="AL19" s="120">
        <v>95601</v>
      </c>
      <c r="AP19" s="48" t="s">
        <v>41</v>
      </c>
      <c r="AQ19" s="54">
        <v>4874.277</v>
      </c>
      <c r="AR19" s="54">
        <v>2229.723</v>
      </c>
      <c r="AS19" s="54">
        <v>7104</v>
      </c>
      <c r="AT19" s="54">
        <v>6704.58</v>
      </c>
      <c r="AU19" s="54">
        <v>321.42</v>
      </c>
      <c r="AV19" s="54">
        <v>7026</v>
      </c>
      <c r="AW19" s="55"/>
      <c r="AX19" s="54">
        <v>78</v>
      </c>
      <c r="AY19" s="54">
        <v>22.262</v>
      </c>
      <c r="AZ19" s="54">
        <v>-96.356999999999999</v>
      </c>
      <c r="BA19" s="54">
        <v>3.9050000000000011</v>
      </c>
      <c r="BB19" s="54">
        <v>10341</v>
      </c>
      <c r="BE19" s="28" t="s">
        <v>41</v>
      </c>
      <c r="BF19" s="31">
        <v>20588</v>
      </c>
      <c r="BG19" s="31">
        <v>2074</v>
      </c>
      <c r="BH19" s="31">
        <v>22662</v>
      </c>
      <c r="BI19" s="31">
        <v>20209</v>
      </c>
      <c r="BJ19" s="31">
        <v>476</v>
      </c>
      <c r="BK19" s="31">
        <v>20685</v>
      </c>
      <c r="BL19" s="25">
        <v>1977</v>
      </c>
      <c r="BM19" s="25">
        <v>-6769</v>
      </c>
      <c r="BN19" s="12"/>
    </row>
    <row r="20" spans="1:66" x14ac:dyDescent="0.25">
      <c r="A20" s="28" t="s">
        <v>42</v>
      </c>
      <c r="B20" s="14">
        <v>2676.5540000000001</v>
      </c>
      <c r="C20" s="25">
        <v>1542.768</v>
      </c>
      <c r="D20" s="25">
        <v>4219.3220000000001</v>
      </c>
      <c r="E20" s="25">
        <v>4151.3940000000002</v>
      </c>
      <c r="F20" s="25">
        <v>981.529</v>
      </c>
      <c r="G20" s="25">
        <v>5132.9229999999998</v>
      </c>
      <c r="H20" s="25">
        <v>-913.60099999999977</v>
      </c>
      <c r="I20" s="25">
        <v>11486.668</v>
      </c>
      <c r="J20" s="29"/>
      <c r="M20" s="28" t="s">
        <v>42</v>
      </c>
      <c r="N20" s="25">
        <v>3525.2310000000002</v>
      </c>
      <c r="O20" s="25">
        <v>1830.6579999999999</v>
      </c>
      <c r="P20" s="25">
        <v>5355.8890000000001</v>
      </c>
      <c r="Q20" s="25">
        <v>4601.1959999999999</v>
      </c>
      <c r="R20" s="25">
        <v>1039.7080000000001</v>
      </c>
      <c r="S20" s="25">
        <v>5640.9040000000005</v>
      </c>
      <c r="T20" s="14">
        <v>323.096</v>
      </c>
      <c r="U20" s="25">
        <v>38.080999999999655</v>
      </c>
      <c r="V20" s="25">
        <v>12324.825999999999</v>
      </c>
      <c r="W20" s="34"/>
      <c r="Z20" s="98" t="s">
        <v>42</v>
      </c>
      <c r="AA20" s="119">
        <v>47463</v>
      </c>
      <c r="AB20" s="119">
        <v>10120</v>
      </c>
      <c r="AC20" s="120">
        <v>57583</v>
      </c>
      <c r="AD20" s="120">
        <v>50700</v>
      </c>
      <c r="AE20" s="120">
        <v>7241</v>
      </c>
      <c r="AF20" s="120">
        <v>57941</v>
      </c>
      <c r="AG20" s="120">
        <v>-358</v>
      </c>
      <c r="AH20" s="120"/>
      <c r="AI20" s="120"/>
      <c r="AJ20" s="120"/>
      <c r="AK20" s="120">
        <v>-358</v>
      </c>
      <c r="AL20" s="120">
        <v>97025</v>
      </c>
      <c r="AP20" s="28" t="s">
        <v>42</v>
      </c>
      <c r="AQ20" s="25">
        <v>5775</v>
      </c>
      <c r="AR20" s="25">
        <v>2716</v>
      </c>
      <c r="AS20" s="25">
        <v>8491</v>
      </c>
      <c r="AT20" s="25">
        <v>8271</v>
      </c>
      <c r="AU20" s="25">
        <v>799</v>
      </c>
      <c r="AV20" s="25">
        <v>9070</v>
      </c>
      <c r="AW20" s="32"/>
      <c r="AX20" s="25">
        <v>-579</v>
      </c>
      <c r="AY20" s="53">
        <v>157</v>
      </c>
      <c r="AZ20" s="53"/>
      <c r="BA20" s="25">
        <v>-422</v>
      </c>
      <c r="BB20" s="25">
        <v>11052</v>
      </c>
      <c r="BE20" s="48" t="s">
        <v>42</v>
      </c>
      <c r="BF20" s="54">
        <v>22961</v>
      </c>
      <c r="BG20" s="54">
        <v>2926</v>
      </c>
      <c r="BH20" s="54">
        <v>25887</v>
      </c>
      <c r="BI20" s="54">
        <v>21612</v>
      </c>
      <c r="BJ20" s="54">
        <v>271</v>
      </c>
      <c r="BK20" s="54">
        <v>21883</v>
      </c>
      <c r="BL20" s="54">
        <v>4004</v>
      </c>
      <c r="BM20" s="54">
        <v>-10548</v>
      </c>
      <c r="BN20" s="12"/>
    </row>
    <row r="21" spans="1:66" x14ac:dyDescent="0.25">
      <c r="A21" s="28" t="s">
        <v>43</v>
      </c>
      <c r="B21" s="14">
        <v>2969.9380000000001</v>
      </c>
      <c r="C21" s="25">
        <v>1513.4929999999999</v>
      </c>
      <c r="D21" s="25">
        <v>4483.4309999999996</v>
      </c>
      <c r="E21" s="25">
        <v>4031.9880000000003</v>
      </c>
      <c r="F21" s="25">
        <v>940.29</v>
      </c>
      <c r="G21" s="25">
        <v>4972.2780000000002</v>
      </c>
      <c r="H21" s="25">
        <v>-488.84700000000032</v>
      </c>
      <c r="I21" s="25">
        <v>11887.642</v>
      </c>
      <c r="J21" s="6"/>
      <c r="M21" s="28" t="s">
        <v>43</v>
      </c>
      <c r="N21" s="25">
        <v>3679.9470000000001</v>
      </c>
      <c r="O21" s="25">
        <v>2174.9639999999999</v>
      </c>
      <c r="P21" s="25">
        <v>5854.9110000000001</v>
      </c>
      <c r="Q21" s="25">
        <v>5048.4079999999994</v>
      </c>
      <c r="R21" s="25">
        <v>1033.675</v>
      </c>
      <c r="S21" s="25">
        <v>6082.0829999999996</v>
      </c>
      <c r="T21" s="14">
        <v>397.33100000000002</v>
      </c>
      <c r="U21" s="25">
        <v>170.15900000000045</v>
      </c>
      <c r="V21" s="25">
        <v>12305.23</v>
      </c>
      <c r="W21" s="34"/>
      <c r="Z21" s="98" t="s">
        <v>43</v>
      </c>
      <c r="AA21" s="119">
        <v>50302</v>
      </c>
      <c r="AB21" s="119">
        <v>9939</v>
      </c>
      <c r="AC21" s="120">
        <v>60241</v>
      </c>
      <c r="AD21" s="120">
        <v>53456</v>
      </c>
      <c r="AE21" s="120">
        <v>7449</v>
      </c>
      <c r="AF21" s="120">
        <v>60905</v>
      </c>
      <c r="AG21" s="120">
        <v>-664</v>
      </c>
      <c r="AH21" s="120"/>
      <c r="AI21" s="120"/>
      <c r="AJ21" s="120"/>
      <c r="AK21" s="120">
        <v>-664</v>
      </c>
      <c r="AL21" s="120">
        <v>99042</v>
      </c>
      <c r="AP21" s="28" t="s">
        <v>43</v>
      </c>
      <c r="AQ21" s="25">
        <v>6984</v>
      </c>
      <c r="AR21" s="25">
        <v>3156</v>
      </c>
      <c r="AS21" s="25">
        <v>10140</v>
      </c>
      <c r="AT21" s="25">
        <v>8813</v>
      </c>
      <c r="AU21" s="25">
        <v>765</v>
      </c>
      <c r="AV21" s="25">
        <v>9578</v>
      </c>
      <c r="AW21" s="32"/>
      <c r="AX21" s="25">
        <v>562</v>
      </c>
      <c r="AY21" s="53">
        <v>-407</v>
      </c>
      <c r="AZ21" s="53"/>
      <c r="BA21" s="25">
        <v>155</v>
      </c>
      <c r="BB21" s="25">
        <v>11101</v>
      </c>
      <c r="BE21" s="28" t="s">
        <v>43</v>
      </c>
      <c r="BF21" s="25">
        <v>26348</v>
      </c>
      <c r="BG21" s="25">
        <v>3219</v>
      </c>
      <c r="BH21" s="25">
        <v>29567</v>
      </c>
      <c r="BI21" s="25">
        <v>24027</v>
      </c>
      <c r="BJ21" s="25">
        <v>302</v>
      </c>
      <c r="BK21" s="25">
        <v>24329</v>
      </c>
      <c r="BL21" s="25">
        <v>5238</v>
      </c>
      <c r="BM21" s="25">
        <v>-17957</v>
      </c>
      <c r="BN21" s="12"/>
    </row>
    <row r="22" spans="1:66" x14ac:dyDescent="0.25">
      <c r="A22" s="28" t="s">
        <v>44</v>
      </c>
      <c r="B22" s="14">
        <v>3675.5859999999998</v>
      </c>
      <c r="C22" s="25">
        <v>1880.002</v>
      </c>
      <c r="D22" s="25">
        <v>5555.5879999999997</v>
      </c>
      <c r="E22" s="25">
        <v>4409.3469999999998</v>
      </c>
      <c r="F22" s="25">
        <v>946.95899999999995</v>
      </c>
      <c r="G22" s="25">
        <v>5356.3059999999996</v>
      </c>
      <c r="H22" s="25">
        <v>199.28200000000001</v>
      </c>
      <c r="I22" s="25">
        <v>11684.079</v>
      </c>
      <c r="J22" s="6"/>
      <c r="M22" s="28" t="s">
        <v>44</v>
      </c>
      <c r="N22" s="25">
        <v>4051.8330000000001</v>
      </c>
      <c r="O22" s="25">
        <v>2266.1529999999998</v>
      </c>
      <c r="P22" s="25">
        <v>6317.9859999999999</v>
      </c>
      <c r="Q22" s="25">
        <v>5516.9360000000006</v>
      </c>
      <c r="R22" s="25">
        <v>987.89099999999996</v>
      </c>
      <c r="S22" s="25">
        <v>6504.8270000000002</v>
      </c>
      <c r="T22" s="14">
        <v>425.62599999999998</v>
      </c>
      <c r="U22" s="25">
        <v>238.78499999999963</v>
      </c>
      <c r="V22" s="25">
        <v>12239.17</v>
      </c>
      <c r="W22" s="34"/>
      <c r="Z22" s="99" t="s">
        <v>44</v>
      </c>
      <c r="AA22" s="130">
        <v>52680</v>
      </c>
      <c r="AB22" s="130">
        <v>11122</v>
      </c>
      <c r="AC22" s="130">
        <v>63802</v>
      </c>
      <c r="AD22" s="130">
        <v>56206</v>
      </c>
      <c r="AE22" s="130">
        <v>7559</v>
      </c>
      <c r="AF22" s="130">
        <v>63765</v>
      </c>
      <c r="AG22" s="130">
        <v>37</v>
      </c>
      <c r="AH22" s="130"/>
      <c r="AI22" s="130"/>
      <c r="AJ22" s="130"/>
      <c r="AK22" s="130">
        <v>37</v>
      </c>
      <c r="AL22" s="130">
        <v>104683</v>
      </c>
      <c r="AP22" s="28" t="s">
        <v>44</v>
      </c>
      <c r="AQ22" s="25">
        <v>7625</v>
      </c>
      <c r="AR22" s="25">
        <v>3103</v>
      </c>
      <c r="AS22" s="25">
        <v>10728</v>
      </c>
      <c r="AT22" s="25">
        <v>9474</v>
      </c>
      <c r="AU22" s="25">
        <v>860</v>
      </c>
      <c r="AV22" s="25">
        <v>10334</v>
      </c>
      <c r="AW22" s="32"/>
      <c r="AX22" s="25">
        <v>394</v>
      </c>
      <c r="AY22" s="53">
        <v>-46</v>
      </c>
      <c r="AZ22" s="53"/>
      <c r="BA22" s="25">
        <v>348</v>
      </c>
      <c r="BB22" s="25">
        <v>10952</v>
      </c>
      <c r="BE22" s="28" t="s">
        <v>44</v>
      </c>
      <c r="BF22" s="31">
        <v>32495</v>
      </c>
      <c r="BG22" s="31">
        <v>3392</v>
      </c>
      <c r="BH22" s="31">
        <v>35887</v>
      </c>
      <c r="BI22" s="31">
        <v>26943</v>
      </c>
      <c r="BJ22" s="31">
        <v>248</v>
      </c>
      <c r="BK22" s="31">
        <v>27191</v>
      </c>
      <c r="BL22" s="31">
        <v>8696</v>
      </c>
      <c r="BM22" s="25">
        <v>-26022</v>
      </c>
      <c r="BN22" s="12"/>
    </row>
    <row r="23" spans="1:66" x14ac:dyDescent="0.25">
      <c r="A23" s="28" t="s">
        <v>45</v>
      </c>
      <c r="B23" s="14">
        <v>3778.5769999999998</v>
      </c>
      <c r="C23" s="25">
        <v>1742.5889999999999</v>
      </c>
      <c r="D23" s="25">
        <v>5521.1659999999993</v>
      </c>
      <c r="E23" s="25">
        <v>4590.1869999999999</v>
      </c>
      <c r="F23" s="25">
        <v>776.89400000000001</v>
      </c>
      <c r="G23" s="25">
        <v>5367.0810000000001</v>
      </c>
      <c r="H23" s="25">
        <v>154.0849999999995</v>
      </c>
      <c r="I23" s="25">
        <v>11558.377</v>
      </c>
      <c r="J23" s="6"/>
      <c r="M23" s="28" t="s">
        <v>45</v>
      </c>
      <c r="N23" s="25">
        <v>4723.99</v>
      </c>
      <c r="O23" s="25">
        <v>2569.5430000000001</v>
      </c>
      <c r="P23" s="25">
        <v>7293.5330000000004</v>
      </c>
      <c r="Q23" s="25">
        <v>6578.5259999999998</v>
      </c>
      <c r="R23" s="25">
        <v>929.82799999999997</v>
      </c>
      <c r="S23" s="25">
        <v>7508.3540000000003</v>
      </c>
      <c r="T23" s="14">
        <v>397.267</v>
      </c>
      <c r="U23" s="25">
        <v>182.44600000000011</v>
      </c>
      <c r="V23" s="25">
        <v>12357.205</v>
      </c>
      <c r="W23" s="34"/>
      <c r="Z23" s="98" t="s">
        <v>45</v>
      </c>
      <c r="AA23" s="119">
        <v>57679</v>
      </c>
      <c r="AB23" s="119">
        <v>11970</v>
      </c>
      <c r="AC23" s="120">
        <v>69649</v>
      </c>
      <c r="AD23" s="120">
        <v>58933</v>
      </c>
      <c r="AE23" s="120">
        <v>8723</v>
      </c>
      <c r="AF23" s="120">
        <v>67656</v>
      </c>
      <c r="AG23" s="120">
        <v>1993</v>
      </c>
      <c r="AH23" s="120">
        <v>-584</v>
      </c>
      <c r="AI23" s="120">
        <v>-1300</v>
      </c>
      <c r="AJ23" s="120"/>
      <c r="AK23" s="120">
        <v>109</v>
      </c>
      <c r="AL23" s="120">
        <v>124297</v>
      </c>
      <c r="AP23" s="28" t="s">
        <v>45</v>
      </c>
      <c r="AQ23" s="25">
        <v>8113</v>
      </c>
      <c r="AR23" s="25">
        <v>3320</v>
      </c>
      <c r="AS23" s="25">
        <v>11433</v>
      </c>
      <c r="AT23" s="25">
        <v>10155</v>
      </c>
      <c r="AU23" s="25">
        <v>793</v>
      </c>
      <c r="AV23" s="25">
        <v>10948</v>
      </c>
      <c r="AW23" s="32"/>
      <c r="AX23" s="25">
        <v>485</v>
      </c>
      <c r="AY23" s="53">
        <v>-131</v>
      </c>
      <c r="AZ23" s="53"/>
      <c r="BA23" s="25">
        <v>354</v>
      </c>
      <c r="BB23" s="25">
        <v>10800</v>
      </c>
      <c r="BE23" s="28" t="s">
        <v>45</v>
      </c>
      <c r="BF23" s="31">
        <v>35480</v>
      </c>
      <c r="BG23" s="31">
        <v>3077</v>
      </c>
      <c r="BH23" s="31">
        <v>38557</v>
      </c>
      <c r="BI23" s="31">
        <v>29450</v>
      </c>
      <c r="BJ23" s="31">
        <v>215</v>
      </c>
      <c r="BK23" s="31">
        <v>29665</v>
      </c>
      <c r="BL23" s="31">
        <v>8892</v>
      </c>
      <c r="BM23" s="31">
        <v>-34133</v>
      </c>
      <c r="BN23" s="12"/>
    </row>
    <row r="24" spans="1:66" x14ac:dyDescent="0.25">
      <c r="A24" s="28" t="s">
        <v>46</v>
      </c>
      <c r="B24" s="14">
        <v>5352.8539999999994</v>
      </c>
      <c r="C24" s="25">
        <v>1788.046</v>
      </c>
      <c r="D24" s="25">
        <v>7140.9</v>
      </c>
      <c r="E24" s="25">
        <v>4968.9229999999998</v>
      </c>
      <c r="F24" s="25">
        <v>751.30499999999995</v>
      </c>
      <c r="G24" s="25">
        <v>5720.2280000000001</v>
      </c>
      <c r="H24" s="25">
        <v>1420.6719999999996</v>
      </c>
      <c r="I24" s="25">
        <v>10188.041999999999</v>
      </c>
      <c r="J24" s="30"/>
      <c r="M24" s="28" t="s">
        <v>46</v>
      </c>
      <c r="N24" s="25">
        <v>5156.1710000000003</v>
      </c>
      <c r="O24" s="25">
        <v>3023.0509999999999</v>
      </c>
      <c r="P24" s="25">
        <v>8179.2219999999998</v>
      </c>
      <c r="Q24" s="25">
        <v>7208.1239999999998</v>
      </c>
      <c r="R24" s="25">
        <v>924.88900000000001</v>
      </c>
      <c r="S24" s="25">
        <v>8133.0129999999999</v>
      </c>
      <c r="T24" s="14">
        <v>372.72</v>
      </c>
      <c r="U24" s="25">
        <v>418.92899999999986</v>
      </c>
      <c r="V24" s="25">
        <v>12116.046</v>
      </c>
      <c r="W24" s="34"/>
      <c r="Z24" s="98" t="s">
        <v>46</v>
      </c>
      <c r="AA24" s="119">
        <v>58434</v>
      </c>
      <c r="AB24" s="119">
        <v>14733</v>
      </c>
      <c r="AC24" s="120">
        <v>73167</v>
      </c>
      <c r="AD24" s="120">
        <v>62765</v>
      </c>
      <c r="AE24" s="120">
        <v>8752</v>
      </c>
      <c r="AF24" s="120">
        <v>71517</v>
      </c>
      <c r="AG24" s="120">
        <v>1650</v>
      </c>
      <c r="AH24" s="120">
        <v>-449</v>
      </c>
      <c r="AI24" s="120">
        <v>-1201</v>
      </c>
      <c r="AJ24" s="120"/>
      <c r="AK24" s="120">
        <v>0</v>
      </c>
      <c r="AL24" s="120">
        <v>124681</v>
      </c>
      <c r="AP24" s="28" t="s">
        <v>46</v>
      </c>
      <c r="AQ24" s="25">
        <v>8899</v>
      </c>
      <c r="AR24" s="25">
        <v>3597</v>
      </c>
      <c r="AS24" s="25">
        <v>12496</v>
      </c>
      <c r="AT24" s="25">
        <v>11074</v>
      </c>
      <c r="AU24" s="25">
        <v>864</v>
      </c>
      <c r="AV24" s="25">
        <v>11938</v>
      </c>
      <c r="AW24" s="32"/>
      <c r="AX24" s="25">
        <v>558</v>
      </c>
      <c r="AY24" s="53">
        <v>-155</v>
      </c>
      <c r="AZ24" s="53"/>
      <c r="BA24" s="25">
        <v>403</v>
      </c>
      <c r="BB24" s="25">
        <v>10561</v>
      </c>
      <c r="BE24" s="48" t="s">
        <v>46</v>
      </c>
      <c r="BF24" s="54">
        <v>35277</v>
      </c>
      <c r="BG24" s="54">
        <v>3048</v>
      </c>
      <c r="BH24" s="54">
        <v>38325</v>
      </c>
      <c r="BI24" s="54">
        <v>35664</v>
      </c>
      <c r="BJ24" s="54">
        <v>214</v>
      </c>
      <c r="BK24" s="54">
        <v>35878</v>
      </c>
      <c r="BL24" s="54">
        <v>2447</v>
      </c>
      <c r="BM24" s="54">
        <v>-35046</v>
      </c>
      <c r="BN24" s="12"/>
    </row>
    <row r="25" spans="1:66" x14ac:dyDescent="0.25">
      <c r="A25" s="28" t="s">
        <v>47</v>
      </c>
      <c r="B25" s="14">
        <v>6074.3450000000012</v>
      </c>
      <c r="C25" s="25">
        <v>2557.616</v>
      </c>
      <c r="D25" s="25">
        <v>8631.9610000000011</v>
      </c>
      <c r="E25" s="25">
        <v>5536.8419999999996</v>
      </c>
      <c r="F25" s="25">
        <v>744.71900000000005</v>
      </c>
      <c r="G25" s="25">
        <v>6281.5609999999997</v>
      </c>
      <c r="H25" s="25">
        <v>2350.400000000001</v>
      </c>
      <c r="I25" s="25">
        <v>7968.4530000000004</v>
      </c>
      <c r="J25" s="12"/>
      <c r="M25" s="28" t="s">
        <v>47</v>
      </c>
      <c r="N25" s="25">
        <v>5188.0169999999998</v>
      </c>
      <c r="O25" s="25">
        <v>2946.7649999999999</v>
      </c>
      <c r="P25" s="25">
        <v>8134.7820000000002</v>
      </c>
      <c r="Q25" s="25">
        <v>7648.1790000000001</v>
      </c>
      <c r="R25" s="25">
        <v>866.64099999999996</v>
      </c>
      <c r="S25" s="25">
        <v>8514.82</v>
      </c>
      <c r="T25" s="14">
        <v>406.01099999999997</v>
      </c>
      <c r="U25" s="25">
        <v>25.973000000000425</v>
      </c>
      <c r="V25" s="25">
        <v>12318.239</v>
      </c>
      <c r="W25" s="34"/>
      <c r="Z25" s="99" t="s">
        <v>47</v>
      </c>
      <c r="AA25" s="130">
        <v>58189</v>
      </c>
      <c r="AB25" s="130">
        <v>15081</v>
      </c>
      <c r="AC25" s="130">
        <v>73270</v>
      </c>
      <c r="AD25" s="130">
        <v>66397</v>
      </c>
      <c r="AE25" s="130">
        <v>8131</v>
      </c>
      <c r="AF25" s="130">
        <v>74528</v>
      </c>
      <c r="AG25" s="130">
        <v>-1258</v>
      </c>
      <c r="AH25" s="130">
        <v>-587</v>
      </c>
      <c r="AI25" s="130">
        <v>1845</v>
      </c>
      <c r="AJ25" s="130"/>
      <c r="AK25" s="130">
        <v>0</v>
      </c>
      <c r="AL25" s="130">
        <v>134237</v>
      </c>
      <c r="AP25" s="28" t="s">
        <v>47</v>
      </c>
      <c r="AQ25" s="31">
        <v>8745</v>
      </c>
      <c r="AR25" s="31">
        <v>3866</v>
      </c>
      <c r="AS25" s="31">
        <v>12611</v>
      </c>
      <c r="AT25" s="31">
        <v>11332</v>
      </c>
      <c r="AU25" s="31">
        <v>830</v>
      </c>
      <c r="AV25" s="31">
        <v>12162</v>
      </c>
      <c r="AW25" s="32"/>
      <c r="AX25" s="31">
        <v>449</v>
      </c>
      <c r="AY25" s="32">
        <v>-46</v>
      </c>
      <c r="AZ25" s="32"/>
      <c r="BA25" s="31">
        <v>403</v>
      </c>
      <c r="BB25" s="31">
        <v>11413</v>
      </c>
      <c r="BE25" s="28" t="s">
        <v>47</v>
      </c>
      <c r="BF25" s="31">
        <v>34747</v>
      </c>
      <c r="BG25" s="31">
        <v>4578</v>
      </c>
      <c r="BH25" s="31">
        <v>39325</v>
      </c>
      <c r="BI25" s="31">
        <v>40048</v>
      </c>
      <c r="BJ25" s="31">
        <v>208</v>
      </c>
      <c r="BK25" s="31">
        <v>40256</v>
      </c>
      <c r="BL25" s="31">
        <v>-931</v>
      </c>
      <c r="BM25" s="31">
        <v>-31701</v>
      </c>
      <c r="BN25" s="30"/>
    </row>
    <row r="26" spans="1:66" x14ac:dyDescent="0.25">
      <c r="A26" s="28" t="s">
        <v>48</v>
      </c>
      <c r="B26" s="14">
        <v>5751.3360000000002</v>
      </c>
      <c r="C26" s="31">
        <v>1545.442</v>
      </c>
      <c r="D26" s="31">
        <v>7296.7780000000002</v>
      </c>
      <c r="E26" s="31">
        <v>6438.9220000000005</v>
      </c>
      <c r="F26" s="31">
        <v>890.43100000000004</v>
      </c>
      <c r="G26" s="31">
        <v>7329.3530000000001</v>
      </c>
      <c r="H26" s="31">
        <v>-32.574999999999932</v>
      </c>
      <c r="I26" s="31">
        <v>8220.0849999999991</v>
      </c>
      <c r="J26" s="27"/>
      <c r="M26" s="28" t="s">
        <v>48</v>
      </c>
      <c r="N26" s="31">
        <v>4963.5840000000007</v>
      </c>
      <c r="O26" s="31">
        <v>3240.241</v>
      </c>
      <c r="P26" s="31">
        <v>8203.8250000000007</v>
      </c>
      <c r="Q26" s="31">
        <v>8046.8750000000009</v>
      </c>
      <c r="R26" s="31">
        <v>822.74400000000003</v>
      </c>
      <c r="S26" s="31">
        <v>8869.6190000000006</v>
      </c>
      <c r="T26" s="35">
        <v>397.28</v>
      </c>
      <c r="U26" s="31">
        <v>-268.5139999999999</v>
      </c>
      <c r="V26" s="31">
        <v>12992.43</v>
      </c>
      <c r="W26" s="34"/>
      <c r="Z26" s="98" t="s">
        <v>48</v>
      </c>
      <c r="AA26" s="119">
        <v>61539</v>
      </c>
      <c r="AB26" s="119">
        <v>17110.000000000004</v>
      </c>
      <c r="AC26" s="119">
        <v>78649</v>
      </c>
      <c r="AD26" s="119">
        <v>73680</v>
      </c>
      <c r="AE26" s="119">
        <v>7909</v>
      </c>
      <c r="AF26" s="119">
        <v>81589</v>
      </c>
      <c r="AG26" s="119">
        <v>-2940</v>
      </c>
      <c r="AH26" s="119">
        <v>-725</v>
      </c>
      <c r="AI26" s="119">
        <v>433</v>
      </c>
      <c r="AJ26" s="119">
        <v>58</v>
      </c>
      <c r="AK26" s="119">
        <v>-3174</v>
      </c>
      <c r="AL26" s="119">
        <v>151608</v>
      </c>
      <c r="AP26" s="28" t="s">
        <v>48</v>
      </c>
      <c r="AQ26" s="31">
        <v>8578</v>
      </c>
      <c r="AR26" s="31">
        <v>3924</v>
      </c>
      <c r="AS26" s="31">
        <v>12502</v>
      </c>
      <c r="AT26" s="31">
        <v>11930.8</v>
      </c>
      <c r="AU26" s="31">
        <v>756.2</v>
      </c>
      <c r="AV26" s="31">
        <v>12687</v>
      </c>
      <c r="AW26" s="32"/>
      <c r="AX26" s="31">
        <v>-185</v>
      </c>
      <c r="AY26" s="32">
        <v>57</v>
      </c>
      <c r="AZ26" s="32"/>
      <c r="BA26" s="31">
        <v>-128</v>
      </c>
      <c r="BB26" s="31">
        <v>11643</v>
      </c>
      <c r="BE26" s="28" t="s">
        <v>48</v>
      </c>
      <c r="BF26" s="31">
        <v>34170</v>
      </c>
      <c r="BG26" s="31">
        <v>5342</v>
      </c>
      <c r="BH26" s="31">
        <v>39512</v>
      </c>
      <c r="BI26" s="31">
        <v>39774</v>
      </c>
      <c r="BJ26" s="31">
        <v>214</v>
      </c>
      <c r="BK26" s="31">
        <v>39988</v>
      </c>
      <c r="BL26" s="31">
        <v>-476</v>
      </c>
      <c r="BM26" s="31">
        <v>-27317</v>
      </c>
      <c r="BN26" s="30"/>
    </row>
    <row r="27" spans="1:66" x14ac:dyDescent="0.25">
      <c r="A27" s="28" t="s">
        <v>49</v>
      </c>
      <c r="B27" s="14">
        <v>6373.3980000000001</v>
      </c>
      <c r="C27" s="31">
        <v>1763.4849999999999</v>
      </c>
      <c r="D27" s="31">
        <v>8136.8829999999998</v>
      </c>
      <c r="E27" s="31">
        <v>6706.2219999999998</v>
      </c>
      <c r="F27" s="32">
        <v>837.05799999999999</v>
      </c>
      <c r="G27" s="31">
        <v>7543.28</v>
      </c>
      <c r="H27" s="31">
        <v>593.60300000000018</v>
      </c>
      <c r="I27" s="31">
        <v>8255.4089999999997</v>
      </c>
      <c r="J27" s="33"/>
      <c r="M27" s="28" t="s">
        <v>49</v>
      </c>
      <c r="N27" s="31">
        <v>5702.3220000000001</v>
      </c>
      <c r="O27" s="31">
        <v>3155.404</v>
      </c>
      <c r="P27" s="31">
        <v>8857.7260000000006</v>
      </c>
      <c r="Q27" s="31">
        <v>7897.8540000000003</v>
      </c>
      <c r="R27" s="32">
        <v>848.23599999999999</v>
      </c>
      <c r="S27" s="31">
        <v>8746.09</v>
      </c>
      <c r="T27" s="32">
        <v>473.76499999999999</v>
      </c>
      <c r="U27" s="31">
        <v>585.40100000000041</v>
      </c>
      <c r="V27" s="31">
        <v>12887.248</v>
      </c>
      <c r="W27" s="34"/>
      <c r="Z27" s="98" t="s">
        <v>49</v>
      </c>
      <c r="AA27" s="119">
        <v>65414</v>
      </c>
      <c r="AB27" s="119">
        <v>17493</v>
      </c>
      <c r="AC27" s="120">
        <v>82907</v>
      </c>
      <c r="AD27" s="120">
        <v>76312</v>
      </c>
      <c r="AE27" s="120">
        <v>8985</v>
      </c>
      <c r="AF27" s="120">
        <v>85297</v>
      </c>
      <c r="AG27" s="120">
        <v>-2390</v>
      </c>
      <c r="AH27" s="120">
        <v>-760</v>
      </c>
      <c r="AI27" s="120"/>
      <c r="AJ27" s="120"/>
      <c r="AK27" s="120">
        <v>-3150</v>
      </c>
      <c r="AL27" s="120">
        <v>159333</v>
      </c>
      <c r="AP27" s="28" t="s">
        <v>49</v>
      </c>
      <c r="AQ27" s="31">
        <v>9022</v>
      </c>
      <c r="AR27" s="31">
        <v>4047</v>
      </c>
      <c r="AS27" s="31">
        <v>13069</v>
      </c>
      <c r="AT27" s="31">
        <v>12477</v>
      </c>
      <c r="AU27" s="32">
        <v>773</v>
      </c>
      <c r="AV27" s="31">
        <v>13250</v>
      </c>
      <c r="AW27" s="32"/>
      <c r="AX27" s="31">
        <v>-181</v>
      </c>
      <c r="AY27" s="32">
        <v>125</v>
      </c>
      <c r="AZ27" s="32"/>
      <c r="BA27" s="31">
        <v>-56</v>
      </c>
      <c r="BB27" s="31">
        <v>12490</v>
      </c>
      <c r="BE27" s="28" t="s">
        <v>49</v>
      </c>
      <c r="BF27" s="31">
        <v>33524</v>
      </c>
      <c r="BG27" s="31">
        <v>5452</v>
      </c>
      <c r="BH27" s="31">
        <v>38976</v>
      </c>
      <c r="BI27" s="31">
        <v>40766</v>
      </c>
      <c r="BJ27" s="32">
        <v>472</v>
      </c>
      <c r="BK27" s="31">
        <v>41238</v>
      </c>
      <c r="BL27" s="31">
        <v>-2262</v>
      </c>
      <c r="BM27" s="31">
        <v>-21653</v>
      </c>
      <c r="BN27" s="12"/>
    </row>
    <row r="28" spans="1:66" x14ac:dyDescent="0.25">
      <c r="A28" s="28" t="s">
        <v>50</v>
      </c>
      <c r="B28" s="14">
        <v>7217.3779999999997</v>
      </c>
      <c r="C28" s="31">
        <v>1594.41</v>
      </c>
      <c r="D28" s="31">
        <v>8811.7879999999986</v>
      </c>
      <c r="E28" s="31">
        <v>7048.2060000000001</v>
      </c>
      <c r="F28" s="32">
        <v>789.42499999999995</v>
      </c>
      <c r="G28" s="31">
        <v>7837.6310000000003</v>
      </c>
      <c r="H28" s="31">
        <v>974.15699999999913</v>
      </c>
      <c r="I28" s="31">
        <v>7836.7619999999997</v>
      </c>
      <c r="J28" s="34"/>
      <c r="M28" s="28" t="s">
        <v>50</v>
      </c>
      <c r="N28" s="31">
        <v>5570.0630000000001</v>
      </c>
      <c r="O28" s="31">
        <v>3049.3539999999998</v>
      </c>
      <c r="P28" s="31">
        <v>8619.4169999999995</v>
      </c>
      <c r="Q28" s="31">
        <v>8391.9230000000007</v>
      </c>
      <c r="R28" s="32">
        <v>842.79300000000001</v>
      </c>
      <c r="S28" s="31">
        <v>9234.7160000000003</v>
      </c>
      <c r="T28" s="31">
        <v>356.31</v>
      </c>
      <c r="U28" s="31">
        <v>-258.98900000000089</v>
      </c>
      <c r="V28" s="31">
        <v>13370.409</v>
      </c>
      <c r="W28" s="34"/>
      <c r="Z28" s="98" t="s">
        <v>50</v>
      </c>
      <c r="AA28" s="119">
        <v>69517</v>
      </c>
      <c r="AB28" s="119">
        <v>16938</v>
      </c>
      <c r="AC28" s="120">
        <v>86455</v>
      </c>
      <c r="AD28" s="120">
        <v>78797</v>
      </c>
      <c r="AE28" s="120">
        <v>9446</v>
      </c>
      <c r="AF28" s="120">
        <v>88243</v>
      </c>
      <c r="AG28" s="120">
        <v>-1788</v>
      </c>
      <c r="AH28" s="120">
        <v>-840</v>
      </c>
      <c r="AI28" s="120"/>
      <c r="AJ28" s="120"/>
      <c r="AK28" s="120">
        <v>-2628</v>
      </c>
      <c r="AL28" s="120">
        <v>167700</v>
      </c>
      <c r="AP28" s="28" t="s">
        <v>50</v>
      </c>
      <c r="AQ28" s="31">
        <v>9356</v>
      </c>
      <c r="AR28" s="31">
        <v>4332</v>
      </c>
      <c r="AS28" s="31">
        <v>13688</v>
      </c>
      <c r="AT28" s="31">
        <v>13874</v>
      </c>
      <c r="AU28" s="32">
        <v>815</v>
      </c>
      <c r="AV28" s="31">
        <v>14689</v>
      </c>
      <c r="AW28" s="32"/>
      <c r="AX28" s="31">
        <v>-1001</v>
      </c>
      <c r="AY28" s="32">
        <v>156</v>
      </c>
      <c r="AZ28" s="32"/>
      <c r="BA28" s="31">
        <v>-846</v>
      </c>
      <c r="BB28" s="31">
        <v>14478</v>
      </c>
      <c r="BE28" s="28" t="s">
        <v>50</v>
      </c>
      <c r="BF28" s="31">
        <v>38203</v>
      </c>
      <c r="BG28" s="31">
        <v>5192</v>
      </c>
      <c r="BH28" s="31">
        <v>43395</v>
      </c>
      <c r="BI28" s="31">
        <v>43000</v>
      </c>
      <c r="BJ28" s="32">
        <v>509</v>
      </c>
      <c r="BK28" s="31">
        <v>43509</v>
      </c>
      <c r="BL28" s="31">
        <v>-114</v>
      </c>
      <c r="BM28" s="31">
        <v>-18991</v>
      </c>
      <c r="BN28" s="34"/>
    </row>
    <row r="29" spans="1:66" x14ac:dyDescent="0.25">
      <c r="A29" s="28" t="s">
        <v>51</v>
      </c>
      <c r="B29" s="14">
        <v>6513.3809999999994</v>
      </c>
      <c r="C29" s="31">
        <v>992.11199999999997</v>
      </c>
      <c r="D29" s="31">
        <v>7505.4929999999995</v>
      </c>
      <c r="E29" s="31">
        <v>6920.7370000000001</v>
      </c>
      <c r="F29" s="32">
        <v>779.78099999999995</v>
      </c>
      <c r="G29" s="31">
        <v>7700.518</v>
      </c>
      <c r="H29" s="31">
        <v>-195.02500000000023</v>
      </c>
      <c r="I29" s="31">
        <v>8347.7450000000008</v>
      </c>
      <c r="J29" s="34"/>
      <c r="M29" s="28" t="s">
        <v>51</v>
      </c>
      <c r="N29" s="31">
        <v>5734.844000000001</v>
      </c>
      <c r="O29" s="31">
        <v>3145.1039999999998</v>
      </c>
      <c r="P29" s="31">
        <v>8879.9480000000003</v>
      </c>
      <c r="Q29" s="31">
        <v>8700.4490000000005</v>
      </c>
      <c r="R29" s="32">
        <v>897.37099999999998</v>
      </c>
      <c r="S29" s="31">
        <v>9597.82</v>
      </c>
      <c r="T29" s="31">
        <v>414.24100000000004</v>
      </c>
      <c r="U29" s="31">
        <v>-303.63099999999935</v>
      </c>
      <c r="V29" s="31">
        <v>13942.371999999999</v>
      </c>
      <c r="W29" s="34"/>
      <c r="Z29" s="98" t="s">
        <v>51</v>
      </c>
      <c r="AA29" s="119">
        <v>70526</v>
      </c>
      <c r="AB29" s="119">
        <v>17517</v>
      </c>
      <c r="AC29" s="120">
        <v>88043</v>
      </c>
      <c r="AD29" s="120">
        <v>80727</v>
      </c>
      <c r="AE29" s="120">
        <v>9831</v>
      </c>
      <c r="AF29" s="120">
        <v>90558</v>
      </c>
      <c r="AG29" s="120">
        <v>-2515</v>
      </c>
      <c r="AH29" s="120">
        <v>-961</v>
      </c>
      <c r="AI29" s="120"/>
      <c r="AJ29" s="120">
        <v>1876</v>
      </c>
      <c r="AK29" s="120">
        <v>-1600</v>
      </c>
      <c r="AL29" s="120">
        <v>180037</v>
      </c>
      <c r="AP29" s="28" t="s">
        <v>51</v>
      </c>
      <c r="AQ29" s="31">
        <v>9859</v>
      </c>
      <c r="AR29" s="31">
        <v>3953</v>
      </c>
      <c r="AS29" s="31">
        <v>13812</v>
      </c>
      <c r="AT29" s="31">
        <v>13533</v>
      </c>
      <c r="AU29" s="32">
        <v>839</v>
      </c>
      <c r="AV29" s="31">
        <v>14372</v>
      </c>
      <c r="AW29" s="32"/>
      <c r="AX29" s="31">
        <v>-560</v>
      </c>
      <c r="AY29" s="32">
        <v>152</v>
      </c>
      <c r="AZ29" s="32"/>
      <c r="BA29" s="31">
        <v>-408</v>
      </c>
      <c r="BB29" s="31">
        <v>15821</v>
      </c>
      <c r="BE29" s="28" t="s">
        <v>51</v>
      </c>
      <c r="BF29" s="31">
        <v>37502</v>
      </c>
      <c r="BG29" s="31">
        <v>5042</v>
      </c>
      <c r="BH29" s="31">
        <v>42544</v>
      </c>
      <c r="BI29" s="31">
        <v>45113</v>
      </c>
      <c r="BJ29" s="32">
        <v>530</v>
      </c>
      <c r="BK29" s="31">
        <v>45643</v>
      </c>
      <c r="BL29" s="31">
        <v>-3099</v>
      </c>
      <c r="BM29" s="31">
        <v>-14455</v>
      </c>
      <c r="BN29" s="34"/>
    </row>
    <row r="30" spans="1:66" x14ac:dyDescent="0.25">
      <c r="A30" s="28" t="s">
        <v>52</v>
      </c>
      <c r="B30" s="14">
        <v>6467.174</v>
      </c>
      <c r="C30" s="31">
        <v>1020.298</v>
      </c>
      <c r="D30" s="31">
        <v>7487.4719999999998</v>
      </c>
      <c r="E30" s="31">
        <v>7025.0219999999999</v>
      </c>
      <c r="F30" s="32">
        <v>851.01700000000005</v>
      </c>
      <c r="G30" s="31">
        <v>7876.0389999999998</v>
      </c>
      <c r="H30" s="31">
        <v>-388.56699999999995</v>
      </c>
      <c r="I30" s="31">
        <v>9084.9519999999993</v>
      </c>
      <c r="J30" s="34"/>
      <c r="M30" s="28" t="s">
        <v>52</v>
      </c>
      <c r="N30" s="31">
        <v>5544.3370000000004</v>
      </c>
      <c r="O30" s="31">
        <v>3272.5230000000001</v>
      </c>
      <c r="P30" s="31">
        <v>8816.86</v>
      </c>
      <c r="Q30" s="31">
        <v>8980.0879999999997</v>
      </c>
      <c r="R30" s="32">
        <v>857.31700000000001</v>
      </c>
      <c r="S30" s="31">
        <v>9837.4050000000007</v>
      </c>
      <c r="T30" s="31">
        <v>343.69400000000002</v>
      </c>
      <c r="U30" s="31">
        <v>-676.851</v>
      </c>
      <c r="V30" s="31">
        <v>14761.746999999999</v>
      </c>
      <c r="W30" s="34"/>
      <c r="Z30" s="98" t="s">
        <v>52</v>
      </c>
      <c r="AA30" s="119">
        <v>74727</v>
      </c>
      <c r="AB30" s="119">
        <v>18550</v>
      </c>
      <c r="AC30" s="120">
        <v>93277</v>
      </c>
      <c r="AD30" s="120">
        <v>84380</v>
      </c>
      <c r="AE30" s="120">
        <v>10600</v>
      </c>
      <c r="AF30" s="120">
        <v>94980</v>
      </c>
      <c r="AG30" s="120">
        <v>-1703</v>
      </c>
      <c r="AH30" s="120">
        <v>-1121</v>
      </c>
      <c r="AI30" s="120"/>
      <c r="AJ30" s="120"/>
      <c r="AK30" s="120">
        <v>-2824</v>
      </c>
      <c r="AL30" s="120">
        <v>183415</v>
      </c>
      <c r="AP30" s="98" t="s">
        <v>52</v>
      </c>
      <c r="AQ30" s="97">
        <v>10518</v>
      </c>
      <c r="AR30" s="97">
        <v>3818</v>
      </c>
      <c r="AS30" s="97">
        <v>14336</v>
      </c>
      <c r="AT30" s="97">
        <v>14115</v>
      </c>
      <c r="AU30" s="100">
        <v>821</v>
      </c>
      <c r="AV30" s="97">
        <v>14936</v>
      </c>
      <c r="AW30" s="100"/>
      <c r="AX30" s="97">
        <v>-600</v>
      </c>
      <c r="AY30" s="100">
        <v>100</v>
      </c>
      <c r="AZ30" s="100"/>
      <c r="BA30" s="97">
        <v>-500</v>
      </c>
      <c r="BB30" s="97">
        <v>17599</v>
      </c>
      <c r="BE30" s="28" t="s">
        <v>52</v>
      </c>
      <c r="BF30" s="31">
        <v>42375</v>
      </c>
      <c r="BG30" s="31">
        <v>7059</v>
      </c>
      <c r="BH30" s="31">
        <v>49434</v>
      </c>
      <c r="BI30" s="31">
        <v>49135</v>
      </c>
      <c r="BJ30" s="32">
        <v>601</v>
      </c>
      <c r="BK30" s="31">
        <v>49736</v>
      </c>
      <c r="BL30" s="31">
        <v>-302</v>
      </c>
      <c r="BM30" s="31">
        <v>-13032</v>
      </c>
      <c r="BN30" s="34"/>
    </row>
    <row r="31" spans="1:66" x14ac:dyDescent="0.25">
      <c r="A31" s="28" t="s">
        <v>53</v>
      </c>
      <c r="B31" s="14">
        <v>5914.9230000000007</v>
      </c>
      <c r="C31" s="31">
        <v>1006.194</v>
      </c>
      <c r="D31" s="31">
        <v>6921.1170000000002</v>
      </c>
      <c r="E31" s="31">
        <v>7158.1229999999996</v>
      </c>
      <c r="F31" s="32">
        <v>768.89800000000002</v>
      </c>
      <c r="G31" s="32">
        <v>7927.0209999999997</v>
      </c>
      <c r="H31" s="32">
        <v>-1005.904</v>
      </c>
      <c r="I31" s="31">
        <v>10329.566000000001</v>
      </c>
      <c r="J31" s="34"/>
      <c r="M31" s="28" t="s">
        <v>53</v>
      </c>
      <c r="N31" s="31">
        <v>6133.3389999999999</v>
      </c>
      <c r="O31" s="31">
        <v>3253.8649999999998</v>
      </c>
      <c r="P31" s="31">
        <v>9387.2039999999997</v>
      </c>
      <c r="Q31" s="31">
        <v>9025.6359999999986</v>
      </c>
      <c r="R31" s="32">
        <v>876.24400000000003</v>
      </c>
      <c r="S31" s="31">
        <v>9901.8799999999992</v>
      </c>
      <c r="T31" s="31">
        <v>370.983</v>
      </c>
      <c r="U31" s="31">
        <v>-143.6929999999995</v>
      </c>
      <c r="V31" s="31">
        <v>15007.14</v>
      </c>
      <c r="W31" s="34"/>
      <c r="Z31" s="98" t="s">
        <v>53</v>
      </c>
      <c r="AA31" s="119">
        <v>77444</v>
      </c>
      <c r="AB31" s="119">
        <v>18539</v>
      </c>
      <c r="AC31" s="120">
        <v>95983</v>
      </c>
      <c r="AD31" s="120">
        <v>85586</v>
      </c>
      <c r="AE31" s="120">
        <v>10261</v>
      </c>
      <c r="AF31" s="120">
        <v>95847</v>
      </c>
      <c r="AG31" s="120">
        <v>136</v>
      </c>
      <c r="AH31" s="120">
        <v>-1279</v>
      </c>
      <c r="AI31" s="120"/>
      <c r="AJ31" s="120">
        <v>418</v>
      </c>
      <c r="AK31" s="120">
        <v>-725</v>
      </c>
      <c r="AL31" s="120">
        <v>185687</v>
      </c>
      <c r="AP31" s="98" t="s">
        <v>53</v>
      </c>
      <c r="AQ31" s="97">
        <v>11044</v>
      </c>
      <c r="AR31" s="97">
        <v>3809</v>
      </c>
      <c r="AS31" s="97">
        <v>14853</v>
      </c>
      <c r="AT31" s="97">
        <v>14551</v>
      </c>
      <c r="AU31" s="100">
        <v>841</v>
      </c>
      <c r="AV31" s="97">
        <v>15392</v>
      </c>
      <c r="AW31" s="97"/>
      <c r="AX31" s="97">
        <v>-539</v>
      </c>
      <c r="AY31" s="100">
        <v>55</v>
      </c>
      <c r="AZ31" s="100"/>
      <c r="BA31" s="97">
        <v>-484</v>
      </c>
      <c r="BB31" s="97">
        <v>19903</v>
      </c>
      <c r="BE31" s="28" t="s">
        <v>53</v>
      </c>
      <c r="BF31" s="31">
        <v>43499</v>
      </c>
      <c r="BG31" s="31">
        <v>5982</v>
      </c>
      <c r="BH31" s="31">
        <v>49481</v>
      </c>
      <c r="BI31" s="31">
        <v>47644</v>
      </c>
      <c r="BJ31" s="32">
        <v>722</v>
      </c>
      <c r="BK31" s="31">
        <v>48366</v>
      </c>
      <c r="BL31" s="31">
        <v>1115</v>
      </c>
      <c r="BM31" s="31">
        <v>-13054</v>
      </c>
      <c r="BN31" s="34"/>
    </row>
    <row r="32" spans="1:66" x14ac:dyDescent="0.25">
      <c r="A32" s="28" t="s">
        <v>54</v>
      </c>
      <c r="B32" s="14">
        <v>4917.7209999999995</v>
      </c>
      <c r="C32" s="31">
        <v>1059.434</v>
      </c>
      <c r="D32" s="31">
        <v>5977.1549999999997</v>
      </c>
      <c r="E32" s="31">
        <v>7281.1139999999996</v>
      </c>
      <c r="F32" s="31">
        <v>902.1</v>
      </c>
      <c r="G32" s="31">
        <v>8183.2139999999999</v>
      </c>
      <c r="H32" s="31">
        <v>-2206.0590000000002</v>
      </c>
      <c r="I32" s="31">
        <v>12504.053</v>
      </c>
      <c r="J32" s="34"/>
      <c r="M32" s="28" t="s">
        <v>60</v>
      </c>
      <c r="N32" s="31">
        <v>6243.9560000000001</v>
      </c>
      <c r="O32" s="31">
        <v>3302.473</v>
      </c>
      <c r="P32" s="31">
        <v>9546.4290000000001</v>
      </c>
      <c r="Q32" s="31">
        <v>9090.2330000000002</v>
      </c>
      <c r="R32" s="32">
        <v>853.95600000000002</v>
      </c>
      <c r="S32" s="31">
        <v>9944.1890000000003</v>
      </c>
      <c r="T32" s="31">
        <v>384.55900000000003</v>
      </c>
      <c r="U32" s="31">
        <v>-13.201000000000214</v>
      </c>
      <c r="V32" s="31">
        <v>15071.58</v>
      </c>
      <c r="W32" s="34"/>
      <c r="Z32" s="98" t="s">
        <v>60</v>
      </c>
      <c r="AA32" s="119">
        <v>81245</v>
      </c>
      <c r="AB32" s="119">
        <v>18901</v>
      </c>
      <c r="AC32" s="119">
        <v>100146</v>
      </c>
      <c r="AD32" s="119">
        <v>86493</v>
      </c>
      <c r="AE32" s="120">
        <v>10009</v>
      </c>
      <c r="AF32" s="119">
        <v>96502</v>
      </c>
      <c r="AG32" s="120">
        <v>3644</v>
      </c>
      <c r="AH32" s="120">
        <v>-1453</v>
      </c>
      <c r="AI32" s="120">
        <v>-2191</v>
      </c>
      <c r="AJ32" s="120"/>
      <c r="AK32" s="120">
        <v>0</v>
      </c>
      <c r="AL32" s="120">
        <v>185025</v>
      </c>
      <c r="AP32" s="98" t="s">
        <v>54</v>
      </c>
      <c r="AQ32" s="36">
        <v>11096</v>
      </c>
      <c r="AR32" s="36">
        <v>3820</v>
      </c>
      <c r="AS32" s="36">
        <v>14916</v>
      </c>
      <c r="AT32" s="36">
        <v>14993</v>
      </c>
      <c r="AU32" s="36">
        <v>855</v>
      </c>
      <c r="AV32" s="36">
        <v>15848</v>
      </c>
      <c r="AW32" s="36"/>
      <c r="AX32" s="36">
        <v>-932</v>
      </c>
      <c r="AY32" s="36">
        <v>105</v>
      </c>
      <c r="AZ32" s="36"/>
      <c r="BA32" s="36">
        <v>-827</v>
      </c>
      <c r="BB32" s="36">
        <v>21906</v>
      </c>
      <c r="BE32" s="28" t="s">
        <v>60</v>
      </c>
      <c r="BF32" s="31">
        <v>35477</v>
      </c>
      <c r="BG32" s="31">
        <v>7142</v>
      </c>
      <c r="BH32" s="31">
        <v>42619</v>
      </c>
      <c r="BI32" s="31">
        <v>48285</v>
      </c>
      <c r="BJ32" s="32">
        <v>776</v>
      </c>
      <c r="BK32" s="31">
        <v>49061</v>
      </c>
      <c r="BL32" s="31">
        <v>-6442</v>
      </c>
      <c r="BM32" s="31">
        <v>-3919</v>
      </c>
      <c r="BN32" s="34"/>
    </row>
    <row r="33" spans="1:66" x14ac:dyDescent="0.25">
      <c r="A33" s="136" t="s">
        <v>188</v>
      </c>
      <c r="B33" s="137">
        <v>6053.1179999999995</v>
      </c>
      <c r="C33" s="138">
        <v>1103.9480000000001</v>
      </c>
      <c r="D33" s="138">
        <v>7157.0659999999998</v>
      </c>
      <c r="E33" s="138">
        <v>7348.9380000000001</v>
      </c>
      <c r="F33" s="138">
        <v>955.9</v>
      </c>
      <c r="G33" s="138">
        <v>8304.8379999999997</v>
      </c>
      <c r="H33" s="138">
        <v>-1147.7719999999999</v>
      </c>
      <c r="I33" s="138">
        <v>13597.806</v>
      </c>
      <c r="J33" s="34"/>
      <c r="M33" s="28" t="s">
        <v>65</v>
      </c>
      <c r="N33" s="31">
        <v>6459.73</v>
      </c>
      <c r="O33" s="31">
        <v>3354.3049999999998</v>
      </c>
      <c r="P33" s="31">
        <v>9814.0349999999999</v>
      </c>
      <c r="Q33" s="31">
        <v>9262.7139999999999</v>
      </c>
      <c r="R33" s="32">
        <v>823.75900000000001</v>
      </c>
      <c r="S33" s="31">
        <v>10086.473</v>
      </c>
      <c r="T33" s="31">
        <v>423.62400000000002</v>
      </c>
      <c r="U33" s="31">
        <v>151.18599999999992</v>
      </c>
      <c r="V33" s="31">
        <v>14967.724</v>
      </c>
      <c r="W33" s="34"/>
      <c r="Z33" s="98" t="s">
        <v>65</v>
      </c>
      <c r="AA33" s="119">
        <v>82903</v>
      </c>
      <c r="AB33" s="119">
        <v>20179</v>
      </c>
      <c r="AC33" s="119">
        <v>103082</v>
      </c>
      <c r="AD33" s="119">
        <v>89298</v>
      </c>
      <c r="AE33" s="120">
        <v>9422</v>
      </c>
      <c r="AF33" s="119">
        <v>98720</v>
      </c>
      <c r="AG33" s="120">
        <v>4362</v>
      </c>
      <c r="AH33" s="120">
        <v>-2001</v>
      </c>
      <c r="AI33" s="120">
        <v>-2361</v>
      </c>
      <c r="AJ33" s="120"/>
      <c r="AK33" s="120">
        <v>0</v>
      </c>
      <c r="AL33" s="120">
        <v>181755</v>
      </c>
      <c r="AP33" s="98" t="s">
        <v>65</v>
      </c>
      <c r="AQ33" s="36">
        <v>11499</v>
      </c>
      <c r="AR33" s="36">
        <v>4128</v>
      </c>
      <c r="AS33" s="36">
        <v>15627</v>
      </c>
      <c r="AT33" s="36">
        <v>15486</v>
      </c>
      <c r="AU33" s="36">
        <v>930</v>
      </c>
      <c r="AV33" s="36">
        <v>16416</v>
      </c>
      <c r="AW33" s="36"/>
      <c r="AX33" s="36">
        <v>-789</v>
      </c>
      <c r="AY33" s="36">
        <v>0</v>
      </c>
      <c r="AZ33" s="36"/>
      <c r="BA33" s="36">
        <v>-789</v>
      </c>
      <c r="BB33" s="36">
        <v>23276</v>
      </c>
      <c r="BE33" s="28" t="s">
        <v>65</v>
      </c>
      <c r="BF33" s="31">
        <v>34314</v>
      </c>
      <c r="BG33" s="31">
        <v>7979</v>
      </c>
      <c r="BH33" s="31">
        <v>42293</v>
      </c>
      <c r="BI33" s="31">
        <v>52059</v>
      </c>
      <c r="BJ33" s="32">
        <v>1018</v>
      </c>
      <c r="BK33" s="31">
        <v>53077</v>
      </c>
      <c r="BL33" s="31">
        <v>-10784</v>
      </c>
      <c r="BM33" s="31">
        <v>8901</v>
      </c>
      <c r="BN33" s="34"/>
    </row>
    <row r="34" spans="1:66" x14ac:dyDescent="0.25">
      <c r="A34" s="27" t="s">
        <v>189</v>
      </c>
      <c r="B34" s="88">
        <v>6095.9050000000007</v>
      </c>
      <c r="C34" s="53">
        <v>1184.24</v>
      </c>
      <c r="D34" s="88">
        <v>7280.1450000000004</v>
      </c>
      <c r="E34" s="88">
        <v>7193.1290000000008</v>
      </c>
      <c r="F34" s="88">
        <v>997.76599999999996</v>
      </c>
      <c r="G34" s="88">
        <v>8190.8950000000004</v>
      </c>
      <c r="H34" s="88">
        <v>-910.75</v>
      </c>
      <c r="I34" s="88">
        <v>14673.716</v>
      </c>
      <c r="J34" s="34"/>
      <c r="M34" s="28" t="s">
        <v>189</v>
      </c>
      <c r="N34" s="36">
        <v>6995.9970000000012</v>
      </c>
      <c r="O34" s="36">
        <v>3584.5430000000001</v>
      </c>
      <c r="P34" s="36">
        <v>10580.54</v>
      </c>
      <c r="Q34" s="36">
        <v>9975.2129999999997</v>
      </c>
      <c r="R34" s="36">
        <v>825.17700000000002</v>
      </c>
      <c r="S34" s="36">
        <v>10800.39</v>
      </c>
      <c r="T34" s="36">
        <v>446.13900000000001</v>
      </c>
      <c r="U34" s="36">
        <v>226.28900000000147</v>
      </c>
      <c r="V34" s="36">
        <v>14966.09</v>
      </c>
      <c r="W34" s="34"/>
      <c r="Z34" s="98" t="s">
        <v>189</v>
      </c>
      <c r="AA34" s="119">
        <v>85919</v>
      </c>
      <c r="AB34" s="119">
        <v>22485</v>
      </c>
      <c r="AC34" s="120">
        <v>108404</v>
      </c>
      <c r="AD34" s="120">
        <v>94272</v>
      </c>
      <c r="AE34" s="120">
        <v>9217</v>
      </c>
      <c r="AF34" s="120">
        <v>103489</v>
      </c>
      <c r="AG34" s="120">
        <v>4915</v>
      </c>
      <c r="AH34" s="120">
        <v>-2293</v>
      </c>
      <c r="AI34" s="120">
        <v>-2622</v>
      </c>
      <c r="AJ34" s="120"/>
      <c r="AK34" s="120">
        <v>0</v>
      </c>
      <c r="AL34" s="120">
        <v>176543</v>
      </c>
      <c r="AP34" s="98" t="s">
        <v>189</v>
      </c>
      <c r="AQ34" s="36">
        <v>11952</v>
      </c>
      <c r="AR34" s="36">
        <v>4200</v>
      </c>
      <c r="AS34" s="36">
        <v>16152</v>
      </c>
      <c r="AT34" s="36">
        <v>15894</v>
      </c>
      <c r="AU34" s="36">
        <v>952</v>
      </c>
      <c r="AV34" s="36">
        <v>16846</v>
      </c>
      <c r="AW34" s="36"/>
      <c r="AX34" s="36">
        <v>-694</v>
      </c>
      <c r="AY34" s="36">
        <v>-50</v>
      </c>
      <c r="AZ34" s="36"/>
      <c r="BA34" s="36">
        <v>-744</v>
      </c>
      <c r="BB34" s="36">
        <v>24470</v>
      </c>
      <c r="BE34" s="28" t="s">
        <v>189</v>
      </c>
      <c r="BF34" s="31">
        <v>39689</v>
      </c>
      <c r="BG34" s="31">
        <v>7606</v>
      </c>
      <c r="BH34" s="31">
        <v>47295</v>
      </c>
      <c r="BI34" s="31">
        <v>53898</v>
      </c>
      <c r="BJ34" s="31">
        <v>1420</v>
      </c>
      <c r="BK34" s="31">
        <v>55318</v>
      </c>
      <c r="BL34" s="31">
        <v>-8023</v>
      </c>
      <c r="BM34" s="31">
        <v>19344</v>
      </c>
      <c r="BN34" s="34"/>
    </row>
    <row r="35" spans="1:66" x14ac:dyDescent="0.25">
      <c r="A35" s="48" t="s">
        <v>263</v>
      </c>
      <c r="B35" s="36">
        <v>6645</v>
      </c>
      <c r="C35" s="36">
        <v>1182</v>
      </c>
      <c r="D35" s="36">
        <v>7827</v>
      </c>
      <c r="E35" s="36">
        <v>7339.3</v>
      </c>
      <c r="F35" s="36">
        <v>1039.7</v>
      </c>
      <c r="G35" s="36">
        <v>8379</v>
      </c>
      <c r="H35" s="36">
        <v>-552.10000000000059</v>
      </c>
      <c r="I35" s="36">
        <v>15373.971</v>
      </c>
      <c r="J35" s="34"/>
      <c r="M35" s="48" t="s">
        <v>263</v>
      </c>
      <c r="N35" s="103">
        <v>6850.0360000000001</v>
      </c>
      <c r="O35" s="103">
        <v>3651.14</v>
      </c>
      <c r="P35" s="90">
        <v>10501.175999999999</v>
      </c>
      <c r="Q35" s="90">
        <v>10001.040000000001</v>
      </c>
      <c r="R35" s="90">
        <v>855.59500000000003</v>
      </c>
      <c r="S35" s="90">
        <v>10856.635</v>
      </c>
      <c r="T35" s="90">
        <v>478.33399999999995</v>
      </c>
      <c r="U35" s="90">
        <v>122.8749999999992</v>
      </c>
      <c r="V35" s="90">
        <v>14992.968999999999</v>
      </c>
      <c r="W35" s="34"/>
      <c r="Y35" s="1"/>
      <c r="Z35" s="48" t="s">
        <v>263</v>
      </c>
      <c r="AA35" s="119">
        <v>91626</v>
      </c>
      <c r="AB35" s="119">
        <v>23120</v>
      </c>
      <c r="AC35" s="120">
        <v>114746</v>
      </c>
      <c r="AD35" s="120">
        <v>97744</v>
      </c>
      <c r="AE35" s="120">
        <v>8722</v>
      </c>
      <c r="AF35" s="120">
        <v>106466</v>
      </c>
      <c r="AG35" s="120">
        <v>8280</v>
      </c>
      <c r="AH35" s="120">
        <v>-3477</v>
      </c>
      <c r="AI35" s="120">
        <v>-4803</v>
      </c>
      <c r="AJ35" s="120"/>
      <c r="AK35" s="120">
        <v>0</v>
      </c>
      <c r="AL35" s="120">
        <v>172558</v>
      </c>
      <c r="AP35" s="48" t="s">
        <v>263</v>
      </c>
      <c r="AQ35" s="36">
        <v>12497</v>
      </c>
      <c r="AR35" s="36">
        <v>4531</v>
      </c>
      <c r="AS35" s="36">
        <v>17028</v>
      </c>
      <c r="AT35" s="36">
        <v>16177</v>
      </c>
      <c r="AU35" s="36">
        <v>1000</v>
      </c>
      <c r="AV35" s="36">
        <v>17177</v>
      </c>
      <c r="AW35" s="36"/>
      <c r="AX35" s="36">
        <v>-149</v>
      </c>
      <c r="AY35" s="36">
        <v>-408</v>
      </c>
      <c r="AZ35" s="36"/>
      <c r="BA35" s="36">
        <v>-557</v>
      </c>
      <c r="BB35" s="36">
        <v>25095</v>
      </c>
      <c r="BE35" s="28" t="s">
        <v>263</v>
      </c>
      <c r="BF35" s="31">
        <v>41559</v>
      </c>
      <c r="BG35" s="31">
        <v>8013</v>
      </c>
      <c r="BH35" s="31">
        <v>49572</v>
      </c>
      <c r="BI35" s="31">
        <v>54312</v>
      </c>
      <c r="BJ35" s="31">
        <v>1971</v>
      </c>
      <c r="BK35" s="31">
        <v>56283</v>
      </c>
      <c r="BL35" s="31">
        <v>-6711</v>
      </c>
      <c r="BM35" s="31">
        <v>27477</v>
      </c>
      <c r="BN35" s="34"/>
    </row>
    <row r="36" spans="1:66" x14ac:dyDescent="0.25">
      <c r="A36" s="48" t="s">
        <v>323</v>
      </c>
      <c r="B36" s="36">
        <v>5880</v>
      </c>
      <c r="C36" s="36">
        <v>3677</v>
      </c>
      <c r="D36" s="36">
        <v>9557</v>
      </c>
      <c r="E36" s="36">
        <v>7400.0469999999996</v>
      </c>
      <c r="F36" s="36">
        <v>1042.7629999999999</v>
      </c>
      <c r="G36" s="36">
        <v>8442.81</v>
      </c>
      <c r="H36" s="36">
        <v>1113.8930000000005</v>
      </c>
      <c r="I36" s="36">
        <v>14400.376</v>
      </c>
      <c r="J36" s="34"/>
      <c r="M36" s="48" t="s">
        <v>322</v>
      </c>
      <c r="N36" s="31">
        <v>7125.232</v>
      </c>
      <c r="O36" s="31">
        <v>3866.5189999999998</v>
      </c>
      <c r="P36" s="31">
        <v>10991.751</v>
      </c>
      <c r="Q36" s="31">
        <v>10667.918</v>
      </c>
      <c r="R36" s="32">
        <v>818.16</v>
      </c>
      <c r="S36" s="31">
        <v>11486.078</v>
      </c>
      <c r="T36" s="31">
        <v>496.61399999999998</v>
      </c>
      <c r="U36" s="31">
        <v>2.2870000000006598</v>
      </c>
      <c r="V36" s="31">
        <v>15242.397000000001</v>
      </c>
      <c r="W36" s="34"/>
      <c r="Y36" s="1"/>
      <c r="Z36" s="48" t="s">
        <v>323</v>
      </c>
      <c r="AA36" s="31">
        <f>+AC36-AB36</f>
        <v>91746</v>
      </c>
      <c r="AB36" s="31">
        <v>25228</v>
      </c>
      <c r="AC36" s="31">
        <v>116974</v>
      </c>
      <c r="AD36" s="31">
        <f>+AF36-AE36</f>
        <v>106688</v>
      </c>
      <c r="AE36" s="32">
        <v>7676</v>
      </c>
      <c r="AF36" s="31">
        <v>114364</v>
      </c>
      <c r="AG36" s="31">
        <v>2610</v>
      </c>
      <c r="AH36" s="31">
        <v>-2606</v>
      </c>
      <c r="AI36" s="32">
        <f>-(AG36+AH36)</f>
        <v>-4</v>
      </c>
      <c r="AJ36" s="32"/>
      <c r="AK36" s="32">
        <v>0</v>
      </c>
      <c r="AL36" s="32">
        <v>171313</v>
      </c>
      <c r="AM36" s="31"/>
      <c r="AO36" s="1"/>
      <c r="AP36" s="48" t="s">
        <v>322</v>
      </c>
      <c r="AQ36" s="31">
        <v>12794</v>
      </c>
      <c r="AR36" s="31">
        <v>4847</v>
      </c>
      <c r="AS36" s="31">
        <v>17641</v>
      </c>
      <c r="AT36" s="31">
        <v>16599</v>
      </c>
      <c r="AU36" s="32">
        <v>1037</v>
      </c>
      <c r="AV36" s="31">
        <v>17636</v>
      </c>
      <c r="AW36" s="31"/>
      <c r="AX36" s="31">
        <v>5</v>
      </c>
      <c r="AY36" s="32">
        <v>-228</v>
      </c>
      <c r="AZ36" s="32"/>
      <c r="BA36" s="31">
        <v>-223</v>
      </c>
      <c r="BB36" s="31">
        <v>25220</v>
      </c>
      <c r="BE36" s="28" t="s">
        <v>322</v>
      </c>
      <c r="BF36" s="31">
        <v>37152</v>
      </c>
      <c r="BG36" s="31">
        <v>9072</v>
      </c>
      <c r="BH36" s="31">
        <v>46224</v>
      </c>
      <c r="BI36" s="31">
        <v>56141</v>
      </c>
      <c r="BJ36" s="32">
        <v>2235</v>
      </c>
      <c r="BK36" s="31">
        <v>58376</v>
      </c>
      <c r="BL36" s="31">
        <v>-12152</v>
      </c>
      <c r="BM36" s="31">
        <v>40144</v>
      </c>
      <c r="BN36" s="34"/>
    </row>
    <row r="37" spans="1:66" x14ac:dyDescent="0.25">
      <c r="A37" s="142" t="s">
        <v>325</v>
      </c>
      <c r="B37" s="139">
        <f>3732.54+73.272+331.596+532.69+506.623+470.721</f>
        <v>5647.4419999999991</v>
      </c>
      <c r="C37" s="139">
        <v>1481.7550000000001</v>
      </c>
      <c r="D37" s="139">
        <v>7129.1970000000001</v>
      </c>
      <c r="E37" s="139">
        <f>+G37-F37</f>
        <v>7894.1620000000003</v>
      </c>
      <c r="F37" s="139">
        <v>1073.134</v>
      </c>
      <c r="G37" s="139">
        <v>8967.2960000000003</v>
      </c>
      <c r="H37" s="139">
        <v>-1838.0989999999999</v>
      </c>
      <c r="I37" s="139">
        <v>16440.716</v>
      </c>
      <c r="J37" s="34"/>
      <c r="M37" s="142" t="s">
        <v>325</v>
      </c>
      <c r="N37" s="143">
        <f>7451.076-391.814</f>
        <v>7059.2619999999997</v>
      </c>
      <c r="O37" s="143">
        <v>4145.9639999999999</v>
      </c>
      <c r="P37" s="143">
        <f>+N37+O37</f>
        <v>11205.225999999999</v>
      </c>
      <c r="Q37" s="143">
        <f>+S37-R37</f>
        <v>10857.557000000001</v>
      </c>
      <c r="R37" s="144">
        <v>758.39300000000003</v>
      </c>
      <c r="S37" s="143">
        <v>11615.95</v>
      </c>
      <c r="T37" s="143">
        <v>391.81400000000002</v>
      </c>
      <c r="U37" s="143">
        <v>55.026000000000003</v>
      </c>
      <c r="V37" s="143">
        <v>15716</v>
      </c>
      <c r="W37" s="34"/>
      <c r="Z37" s="142" t="s">
        <v>325</v>
      </c>
      <c r="AA37" s="143">
        <f>+AC37-AB37</f>
        <v>90028</v>
      </c>
      <c r="AB37" s="143">
        <v>30274</v>
      </c>
      <c r="AC37" s="143">
        <v>120302</v>
      </c>
      <c r="AD37" s="143">
        <f>+AF37-AE37</f>
        <v>110821</v>
      </c>
      <c r="AE37" s="144">
        <v>7665</v>
      </c>
      <c r="AF37" s="143">
        <v>118486</v>
      </c>
      <c r="AG37" s="143">
        <v>-6240</v>
      </c>
      <c r="AH37" s="143">
        <v>-3014</v>
      </c>
      <c r="AI37" s="32">
        <f>-(AG37+AH37)</f>
        <v>9254</v>
      </c>
      <c r="AJ37" s="144"/>
      <c r="AK37" s="144"/>
      <c r="AL37" s="144">
        <v>199060</v>
      </c>
      <c r="AM37" s="31"/>
      <c r="AO37" s="1"/>
      <c r="AP37" s="142" t="s">
        <v>325</v>
      </c>
      <c r="AQ37" s="143">
        <f>+AS37-AR37</f>
        <v>12601</v>
      </c>
      <c r="AR37" s="143">
        <v>5136</v>
      </c>
      <c r="AS37" s="143">
        <v>17737</v>
      </c>
      <c r="AT37" s="143">
        <f>+AV37-AU37</f>
        <v>16956</v>
      </c>
      <c r="AU37" s="144">
        <v>1001</v>
      </c>
      <c r="AV37" s="143">
        <v>17957</v>
      </c>
      <c r="AW37" s="143"/>
      <c r="AX37" s="143">
        <v>-220</v>
      </c>
      <c r="AY37" s="144"/>
      <c r="AZ37" s="144"/>
      <c r="BA37" s="143">
        <v>-220</v>
      </c>
      <c r="BB37" s="143">
        <v>26436</v>
      </c>
      <c r="BE37" s="142" t="s">
        <v>325</v>
      </c>
      <c r="BF37" s="143">
        <f>+BH37-BG37</f>
        <v>40886</v>
      </c>
      <c r="BG37" s="143">
        <v>9110</v>
      </c>
      <c r="BH37" s="143">
        <v>49996</v>
      </c>
      <c r="BI37" s="143">
        <f>+BK37-BJ37</f>
        <v>54801</v>
      </c>
      <c r="BJ37" s="144">
        <v>2505</v>
      </c>
      <c r="BK37" s="143">
        <v>57306</v>
      </c>
      <c r="BL37" s="143">
        <v>-7300</v>
      </c>
      <c r="BM37" s="143">
        <v>43600</v>
      </c>
      <c r="BN37" s="34"/>
    </row>
    <row r="38" spans="1:66" ht="14.45" customHeight="1" x14ac:dyDescent="0.25">
      <c r="A38" s="174" t="s">
        <v>55</v>
      </c>
      <c r="B38" s="174"/>
      <c r="C38" s="174"/>
      <c r="D38" s="174"/>
      <c r="E38" s="174"/>
      <c r="F38" s="174"/>
      <c r="G38" s="174"/>
      <c r="H38" s="174"/>
      <c r="I38" s="174"/>
      <c r="J38" s="37"/>
      <c r="M38" s="51" t="s">
        <v>66</v>
      </c>
      <c r="N38" s="37"/>
      <c r="O38" s="37"/>
      <c r="P38" s="37"/>
      <c r="Q38" s="37"/>
      <c r="R38" s="121"/>
      <c r="S38" s="37"/>
      <c r="T38" s="37"/>
      <c r="U38" s="37"/>
      <c r="V38" s="37"/>
      <c r="W38" s="27"/>
      <c r="Z38" s="180" t="s">
        <v>190</v>
      </c>
      <c r="AA38" s="180"/>
      <c r="AB38" s="180"/>
      <c r="AC38" s="180"/>
      <c r="AD38" s="180"/>
      <c r="AE38" s="180"/>
      <c r="AF38" s="180"/>
      <c r="AG38" s="180"/>
      <c r="AH38" s="180"/>
      <c r="AI38" s="180"/>
      <c r="AJ38" s="180"/>
      <c r="AK38" s="180"/>
      <c r="AL38" s="180"/>
      <c r="AM38" s="180"/>
      <c r="AP38" s="174" t="s">
        <v>91</v>
      </c>
      <c r="AQ38" s="174"/>
      <c r="AR38" s="174"/>
      <c r="AS38" s="174"/>
      <c r="AT38" s="174"/>
      <c r="AU38" s="174"/>
      <c r="AV38" s="174"/>
      <c r="AW38" s="174"/>
      <c r="AX38" s="174"/>
      <c r="AY38" s="174"/>
      <c r="AZ38" s="174"/>
      <c r="BA38" s="174"/>
      <c r="BB38" s="174"/>
      <c r="BE38" s="182" t="s">
        <v>201</v>
      </c>
      <c r="BF38" s="182"/>
      <c r="BG38" s="182"/>
      <c r="BH38" s="182"/>
      <c r="BI38" s="182"/>
      <c r="BJ38" s="182"/>
      <c r="BK38" s="182"/>
      <c r="BL38" s="182"/>
      <c r="BM38" s="182"/>
      <c r="BN38" s="37"/>
    </row>
    <row r="39" spans="1:66" ht="34.5" customHeight="1" x14ac:dyDescent="0.25">
      <c r="A39" s="175" t="s">
        <v>56</v>
      </c>
      <c r="B39" s="175"/>
      <c r="C39" s="175"/>
      <c r="D39" s="175"/>
      <c r="E39" s="175"/>
      <c r="F39" s="175"/>
      <c r="G39" s="175"/>
      <c r="H39" s="175"/>
      <c r="I39" s="175"/>
      <c r="J39" s="116"/>
      <c r="M39" s="172" t="s">
        <v>67</v>
      </c>
      <c r="N39" s="173"/>
      <c r="O39" s="173"/>
      <c r="P39" s="173"/>
      <c r="Q39" s="173"/>
      <c r="R39" s="173"/>
      <c r="S39" s="173"/>
      <c r="T39" s="173"/>
      <c r="U39" s="173"/>
      <c r="V39" s="173"/>
      <c r="W39" s="27"/>
      <c r="Z39" s="179" t="s">
        <v>191</v>
      </c>
      <c r="AA39" s="179"/>
      <c r="AB39" s="179"/>
      <c r="AC39" s="179"/>
      <c r="AD39" s="179"/>
      <c r="AE39" s="179"/>
      <c r="AF39" s="179"/>
      <c r="AG39" s="179"/>
      <c r="AH39" s="179"/>
      <c r="AI39" s="179"/>
      <c r="AJ39" s="179"/>
      <c r="AK39" s="179"/>
      <c r="AL39" s="179"/>
      <c r="AM39" s="179"/>
      <c r="AP39" s="178" t="s">
        <v>92</v>
      </c>
      <c r="AQ39" s="178"/>
      <c r="AR39" s="178"/>
      <c r="AS39" s="178"/>
      <c r="AT39" s="178"/>
      <c r="AU39" s="178"/>
      <c r="AV39" s="178"/>
      <c r="AW39" s="178"/>
      <c r="AX39" s="178"/>
      <c r="AY39" s="178"/>
      <c r="AZ39" s="178"/>
      <c r="BA39" s="178"/>
      <c r="BB39" s="178"/>
      <c r="BE39" s="183" t="s">
        <v>202</v>
      </c>
      <c r="BF39" s="183"/>
      <c r="BG39" s="183"/>
      <c r="BH39" s="183"/>
      <c r="BI39" s="183"/>
      <c r="BJ39" s="183"/>
      <c r="BK39" s="183"/>
      <c r="BL39" s="183"/>
      <c r="BM39" s="183"/>
      <c r="BN39" s="57"/>
    </row>
    <row r="40" spans="1:66" ht="28.5" customHeight="1" x14ac:dyDescent="0.25">
      <c r="A40" s="118"/>
      <c r="B40" s="38"/>
      <c r="C40" s="38"/>
      <c r="D40" s="38"/>
      <c r="E40" s="38"/>
      <c r="F40" s="38"/>
      <c r="G40" s="38"/>
      <c r="H40" s="38"/>
      <c r="I40" s="38"/>
      <c r="J40" s="38"/>
      <c r="M40" s="114"/>
      <c r="N40" s="115"/>
      <c r="O40" s="115"/>
      <c r="P40" s="115"/>
      <c r="Q40" s="115"/>
      <c r="R40" s="115"/>
      <c r="S40" s="115"/>
      <c r="T40" s="115"/>
      <c r="U40" s="115"/>
      <c r="V40" s="115"/>
      <c r="W40" s="27"/>
      <c r="Z40" s="179" t="s">
        <v>83</v>
      </c>
      <c r="AA40" s="179"/>
      <c r="AB40" s="179"/>
      <c r="AC40" s="179"/>
      <c r="AD40" s="179"/>
      <c r="AE40" s="179"/>
      <c r="AF40" s="179"/>
      <c r="AG40" s="179"/>
      <c r="AH40" s="179"/>
      <c r="AI40" s="179"/>
      <c r="AJ40" s="179"/>
      <c r="AK40" s="179"/>
      <c r="AL40" s="179"/>
      <c r="AM40" s="179"/>
      <c r="AP40" s="179" t="s">
        <v>93</v>
      </c>
      <c r="AQ40" s="179"/>
      <c r="AR40" s="179"/>
      <c r="AS40" s="179"/>
      <c r="AT40" s="179"/>
      <c r="AU40" s="179"/>
      <c r="AV40" s="179"/>
      <c r="AW40" s="179"/>
      <c r="AX40" s="179"/>
      <c r="AY40" s="179"/>
      <c r="AZ40" s="179"/>
      <c r="BA40" s="179"/>
      <c r="BB40" s="179"/>
      <c r="BE40" s="175" t="s">
        <v>203</v>
      </c>
      <c r="BF40" s="175"/>
      <c r="BG40" s="175"/>
      <c r="BH40" s="175"/>
      <c r="BI40" s="175"/>
      <c r="BJ40" s="175"/>
      <c r="BK40" s="175"/>
      <c r="BL40" s="175"/>
      <c r="BM40" s="175"/>
      <c r="BN40" s="116"/>
    </row>
    <row r="41" spans="1:66" ht="27" customHeight="1" x14ac:dyDescent="0.25">
      <c r="A41" s="39" t="s">
        <v>57</v>
      </c>
      <c r="B41" s="27"/>
      <c r="C41" s="27"/>
      <c r="D41" s="27"/>
      <c r="E41" s="27"/>
      <c r="F41" s="27"/>
      <c r="G41" s="27"/>
      <c r="H41" s="27"/>
      <c r="I41" s="27"/>
      <c r="J41" s="27"/>
      <c r="M41" s="39" t="s">
        <v>68</v>
      </c>
      <c r="N41" s="27"/>
      <c r="O41" s="27"/>
      <c r="P41" s="27"/>
      <c r="Q41" s="27"/>
      <c r="R41" s="27"/>
      <c r="S41" s="27"/>
      <c r="T41" s="27"/>
      <c r="U41" s="27"/>
      <c r="V41" s="27"/>
      <c r="W41" s="27"/>
      <c r="Z41" s="181" t="s">
        <v>192</v>
      </c>
      <c r="AA41" s="181"/>
      <c r="AB41" s="181"/>
      <c r="AC41" s="181"/>
      <c r="AD41" s="181"/>
      <c r="AE41" s="181"/>
      <c r="AF41" s="181"/>
      <c r="AG41" s="181"/>
      <c r="AH41" s="181"/>
      <c r="AI41" s="181"/>
      <c r="AJ41" s="181"/>
      <c r="AK41" s="181"/>
      <c r="AL41" s="181"/>
      <c r="AM41" s="181"/>
      <c r="AP41" s="12"/>
      <c r="AQ41" s="37"/>
      <c r="AR41" s="37"/>
      <c r="AS41" s="37"/>
      <c r="AT41" s="37"/>
      <c r="AU41" s="37"/>
      <c r="AV41" s="37"/>
      <c r="AW41" s="12"/>
      <c r="AX41" s="37"/>
      <c r="AY41" s="37"/>
      <c r="AZ41" s="12"/>
      <c r="BA41" s="12"/>
      <c r="BB41" s="12"/>
      <c r="BE41" s="117"/>
      <c r="BF41" s="12"/>
      <c r="BG41" s="12"/>
      <c r="BH41" s="12"/>
      <c r="BI41" s="12"/>
      <c r="BJ41" s="12"/>
      <c r="BK41" s="12"/>
      <c r="BL41" s="12"/>
      <c r="BM41" s="12"/>
      <c r="BN41" s="12"/>
    </row>
    <row r="42" spans="1:66" ht="37.15" customHeight="1" x14ac:dyDescent="0.25">
      <c r="A42" s="39" t="s">
        <v>57</v>
      </c>
      <c r="B42" s="39"/>
      <c r="C42" s="39"/>
      <c r="D42" s="39"/>
      <c r="E42" s="39"/>
      <c r="F42" s="39"/>
      <c r="G42" s="39"/>
      <c r="H42" s="39"/>
      <c r="I42" s="39"/>
      <c r="J42" s="39"/>
      <c r="M42" s="2" t="s">
        <v>69</v>
      </c>
      <c r="N42" s="3"/>
      <c r="O42" s="3"/>
      <c r="P42" s="3"/>
      <c r="Q42" s="3"/>
      <c r="R42" s="3"/>
      <c r="S42" s="3"/>
      <c r="T42" s="3"/>
      <c r="U42" s="3"/>
      <c r="V42" s="3"/>
      <c r="W42" s="3"/>
      <c r="Z42" s="179" t="s">
        <v>193</v>
      </c>
      <c r="AA42" s="179"/>
      <c r="AB42" s="179"/>
      <c r="AC42" s="179"/>
      <c r="AD42" s="179"/>
      <c r="AE42" s="179"/>
      <c r="AF42" s="179"/>
      <c r="AG42" s="179"/>
      <c r="AH42" s="179"/>
      <c r="AI42" s="179"/>
      <c r="AJ42" s="179"/>
      <c r="AK42" s="179"/>
      <c r="AL42" s="179"/>
      <c r="AM42" s="179"/>
      <c r="AP42" s="39" t="s">
        <v>94</v>
      </c>
      <c r="AQ42" s="27"/>
      <c r="AR42" s="27"/>
      <c r="AS42" s="27"/>
      <c r="AT42" s="27"/>
      <c r="AU42" s="27"/>
      <c r="AV42" s="27"/>
      <c r="AW42" s="12"/>
      <c r="AX42" s="27"/>
      <c r="AY42" s="27"/>
      <c r="AZ42" s="27"/>
      <c r="BA42" s="27"/>
      <c r="BB42" s="27"/>
      <c r="BE42" s="39" t="s">
        <v>105</v>
      </c>
      <c r="BF42" s="27"/>
      <c r="BG42" s="27"/>
      <c r="BH42" s="27"/>
      <c r="BI42" s="27"/>
      <c r="BJ42" s="27"/>
      <c r="BK42" s="27"/>
      <c r="BL42" s="12"/>
      <c r="BM42" s="27"/>
      <c r="BN42" s="27"/>
    </row>
    <row r="43" spans="1:66" x14ac:dyDescent="0.25">
      <c r="A43" s="2" t="s">
        <v>58</v>
      </c>
      <c r="B43" s="3"/>
      <c r="C43" s="3"/>
      <c r="D43" s="3"/>
      <c r="E43" s="3"/>
      <c r="F43" s="3"/>
      <c r="G43" s="3"/>
      <c r="H43" s="3"/>
      <c r="I43" s="3"/>
      <c r="J43" s="3"/>
      <c r="M43" s="4"/>
      <c r="N43" s="5" t="s">
        <v>15</v>
      </c>
      <c r="O43" s="5"/>
      <c r="P43" s="5"/>
      <c r="Q43" s="5" t="s">
        <v>10</v>
      </c>
      <c r="R43" s="5"/>
      <c r="S43" s="5"/>
      <c r="T43" s="5"/>
      <c r="U43" s="5" t="s">
        <v>70</v>
      </c>
      <c r="V43" s="5"/>
      <c r="W43" s="5"/>
      <c r="Z43" s="179"/>
      <c r="AA43" s="179"/>
      <c r="AB43" s="179"/>
      <c r="AC43" s="179"/>
      <c r="AD43" s="179"/>
      <c r="AE43" s="179"/>
      <c r="AF43" s="179"/>
      <c r="AG43" s="179"/>
      <c r="AH43" s="179"/>
      <c r="AI43" s="179"/>
      <c r="AJ43" s="179"/>
      <c r="AK43" s="179"/>
      <c r="AL43" s="179"/>
      <c r="AM43" s="179"/>
      <c r="AP43" s="2" t="s">
        <v>95</v>
      </c>
      <c r="AQ43" s="3"/>
      <c r="AR43" s="3"/>
      <c r="AS43" s="3"/>
      <c r="AT43" s="3"/>
      <c r="AU43" s="3"/>
      <c r="AV43" s="3"/>
      <c r="AW43" s="29"/>
      <c r="AX43" s="3"/>
      <c r="AY43" s="3"/>
      <c r="AZ43" s="3"/>
      <c r="BA43" s="3"/>
      <c r="BB43" s="3"/>
      <c r="BE43" s="2" t="s">
        <v>106</v>
      </c>
      <c r="BF43" s="3"/>
      <c r="BG43" s="3"/>
      <c r="BH43" s="3"/>
      <c r="BI43" s="3"/>
      <c r="BJ43" s="3"/>
      <c r="BK43" s="3"/>
      <c r="BL43" s="29"/>
      <c r="BM43" s="3"/>
      <c r="BN43" s="3"/>
    </row>
    <row r="44" spans="1:66" x14ac:dyDescent="0.25">
      <c r="A44" s="4"/>
      <c r="B44" s="5" t="s">
        <v>15</v>
      </c>
      <c r="C44" s="5"/>
      <c r="D44" s="5"/>
      <c r="E44" s="5" t="s">
        <v>10</v>
      </c>
      <c r="F44" s="5"/>
      <c r="G44" s="5"/>
      <c r="H44" s="5"/>
      <c r="I44" s="5"/>
      <c r="J44" s="5"/>
      <c r="M44" s="7"/>
      <c r="N44" s="8" t="s">
        <v>16</v>
      </c>
      <c r="O44" s="8" t="s">
        <v>17</v>
      </c>
      <c r="P44" s="8" t="s">
        <v>10</v>
      </c>
      <c r="Q44" s="8" t="s">
        <v>18</v>
      </c>
      <c r="R44" s="8" t="s">
        <v>19</v>
      </c>
      <c r="S44" s="8" t="s">
        <v>10</v>
      </c>
      <c r="T44" s="8" t="s">
        <v>20</v>
      </c>
      <c r="U44" s="8" t="s">
        <v>71</v>
      </c>
      <c r="V44" s="8" t="s">
        <v>72</v>
      </c>
      <c r="W44" s="8" t="s">
        <v>21</v>
      </c>
      <c r="Z44" s="176"/>
      <c r="AA44" s="177"/>
      <c r="AB44" s="177"/>
      <c r="AC44" s="177"/>
      <c r="AD44" s="177"/>
      <c r="AE44" s="177"/>
      <c r="AF44" s="177"/>
      <c r="AG44" s="177"/>
      <c r="AH44" s="177"/>
      <c r="AI44" s="12"/>
      <c r="AJ44" s="12"/>
      <c r="AK44" s="12"/>
      <c r="AL44" s="12"/>
      <c r="AM44" s="30"/>
      <c r="AP44" s="4"/>
      <c r="AQ44" s="5" t="s">
        <v>15</v>
      </c>
      <c r="AR44" s="5"/>
      <c r="AS44" s="5"/>
      <c r="AT44" s="5" t="s">
        <v>10</v>
      </c>
      <c r="AU44" s="5"/>
      <c r="AV44" s="5"/>
      <c r="AW44" s="5"/>
      <c r="AX44" s="5"/>
      <c r="AY44" s="6"/>
      <c r="AZ44" s="6"/>
      <c r="BA44" s="6"/>
      <c r="BB44" s="6"/>
      <c r="BE44" s="4"/>
      <c r="BF44" s="5" t="s">
        <v>15</v>
      </c>
      <c r="BG44" s="5"/>
      <c r="BH44" s="5"/>
      <c r="BI44" s="5" t="s">
        <v>10</v>
      </c>
      <c r="BJ44" s="5"/>
      <c r="BK44" s="5"/>
      <c r="BL44" s="5"/>
      <c r="BM44" s="5"/>
      <c r="BN44" s="5"/>
    </row>
    <row r="45" spans="1:66" x14ac:dyDescent="0.25">
      <c r="A45" s="7"/>
      <c r="B45" s="8" t="s">
        <v>16</v>
      </c>
      <c r="C45" s="8" t="s">
        <v>17</v>
      </c>
      <c r="D45" s="8" t="s">
        <v>10</v>
      </c>
      <c r="E45" s="8" t="s">
        <v>18</v>
      </c>
      <c r="F45" s="8" t="s">
        <v>19</v>
      </c>
      <c r="G45" s="8" t="s">
        <v>10</v>
      </c>
      <c r="H45" s="8"/>
      <c r="I45" s="8" t="s">
        <v>20</v>
      </c>
      <c r="J45" s="8" t="s">
        <v>21</v>
      </c>
      <c r="M45" s="9" t="s">
        <v>12</v>
      </c>
      <c r="N45" s="10" t="s">
        <v>22</v>
      </c>
      <c r="O45" s="10" t="s">
        <v>23</v>
      </c>
      <c r="P45" s="10" t="s">
        <v>22</v>
      </c>
      <c r="Q45" s="10" t="s">
        <v>24</v>
      </c>
      <c r="R45" s="10" t="s">
        <v>25</v>
      </c>
      <c r="S45" s="10" t="s">
        <v>24</v>
      </c>
      <c r="T45" s="10" t="s">
        <v>26</v>
      </c>
      <c r="U45" s="10" t="s">
        <v>73</v>
      </c>
      <c r="V45" s="10" t="s">
        <v>74</v>
      </c>
      <c r="W45" s="10" t="s">
        <v>27</v>
      </c>
      <c r="Z45" s="39" t="s">
        <v>84</v>
      </c>
      <c r="AA45" s="27"/>
      <c r="AB45" s="27"/>
      <c r="AC45" s="27"/>
      <c r="AD45" s="27"/>
      <c r="AE45" s="27"/>
      <c r="AF45" s="27"/>
      <c r="AG45" s="27"/>
      <c r="AH45" s="27"/>
      <c r="AI45" s="12"/>
      <c r="AJ45" s="12"/>
      <c r="AK45" s="61"/>
      <c r="AL45" s="12"/>
      <c r="AM45" s="30"/>
      <c r="AP45" s="7"/>
      <c r="AQ45" s="8" t="s">
        <v>16</v>
      </c>
      <c r="AR45" s="8" t="s">
        <v>17</v>
      </c>
      <c r="AS45" s="8" t="s">
        <v>10</v>
      </c>
      <c r="AT45" s="8" t="s">
        <v>18</v>
      </c>
      <c r="AU45" s="8" t="s">
        <v>19</v>
      </c>
      <c r="AV45" s="8" t="s">
        <v>10</v>
      </c>
      <c r="AW45" s="8" t="s">
        <v>20</v>
      </c>
      <c r="AX45" s="8" t="s">
        <v>21</v>
      </c>
      <c r="AY45" s="6"/>
      <c r="AZ45" s="6"/>
      <c r="BA45" s="6"/>
      <c r="BB45" s="6"/>
      <c r="BE45" s="7"/>
      <c r="BF45" s="8" t="s">
        <v>16</v>
      </c>
      <c r="BG45" s="8" t="s">
        <v>17</v>
      </c>
      <c r="BH45" s="8" t="s">
        <v>10</v>
      </c>
      <c r="BI45" s="8" t="s">
        <v>18</v>
      </c>
      <c r="BJ45" s="8" t="s">
        <v>19</v>
      </c>
      <c r="BK45" s="8" t="s">
        <v>10</v>
      </c>
      <c r="BL45" s="8"/>
      <c r="BM45" s="8" t="s">
        <v>20</v>
      </c>
      <c r="BN45" s="8" t="s">
        <v>21</v>
      </c>
    </row>
    <row r="46" spans="1:66" x14ac:dyDescent="0.25">
      <c r="A46" s="9" t="s">
        <v>12</v>
      </c>
      <c r="B46" s="10" t="s">
        <v>22</v>
      </c>
      <c r="C46" s="10" t="s">
        <v>23</v>
      </c>
      <c r="D46" s="10" t="s">
        <v>22</v>
      </c>
      <c r="E46" s="10" t="s">
        <v>24</v>
      </c>
      <c r="F46" s="10" t="s">
        <v>25</v>
      </c>
      <c r="G46" s="10" t="s">
        <v>24</v>
      </c>
      <c r="H46" s="10" t="s">
        <v>59</v>
      </c>
      <c r="I46" s="10" t="s">
        <v>26</v>
      </c>
      <c r="J46" s="10" t="s">
        <v>27</v>
      </c>
      <c r="M46" s="56"/>
      <c r="N46" s="171" t="s">
        <v>28</v>
      </c>
      <c r="O46" s="171"/>
      <c r="P46" s="171"/>
      <c r="Q46" s="171"/>
      <c r="R46" s="171"/>
      <c r="S46" s="171"/>
      <c r="T46" s="171"/>
      <c r="U46" s="171"/>
      <c r="V46" s="171"/>
      <c r="W46" s="171"/>
      <c r="Z46" s="2" t="s">
        <v>85</v>
      </c>
      <c r="AA46" s="3"/>
      <c r="AB46" s="3"/>
      <c r="AC46" s="3"/>
      <c r="AD46" s="3"/>
      <c r="AE46" s="3"/>
      <c r="AF46" s="3"/>
      <c r="AG46" s="3"/>
      <c r="AH46" s="3"/>
      <c r="AI46" s="29"/>
      <c r="AJ46" s="29"/>
      <c r="AK46" s="29"/>
      <c r="AL46" s="29"/>
      <c r="AM46" s="59"/>
      <c r="AP46" s="9" t="s">
        <v>12</v>
      </c>
      <c r="AQ46" s="10" t="s">
        <v>22</v>
      </c>
      <c r="AR46" s="10" t="s">
        <v>23</v>
      </c>
      <c r="AS46" s="10" t="s">
        <v>22</v>
      </c>
      <c r="AT46" s="10" t="s">
        <v>24</v>
      </c>
      <c r="AU46" s="10" t="s">
        <v>25</v>
      </c>
      <c r="AV46" s="10" t="s">
        <v>24</v>
      </c>
      <c r="AW46" s="10" t="s">
        <v>26</v>
      </c>
      <c r="AX46" s="10" t="s">
        <v>27</v>
      </c>
      <c r="AY46" s="6"/>
      <c r="AZ46" s="6"/>
      <c r="BA46" s="6"/>
      <c r="BB46" s="6"/>
      <c r="BE46" s="9" t="s">
        <v>12</v>
      </c>
      <c r="BF46" s="10" t="s">
        <v>22</v>
      </c>
      <c r="BG46" s="10" t="s">
        <v>23</v>
      </c>
      <c r="BH46" s="10" t="s">
        <v>22</v>
      </c>
      <c r="BI46" s="10" t="s">
        <v>24</v>
      </c>
      <c r="BJ46" s="10" t="s">
        <v>25</v>
      </c>
      <c r="BK46" s="10" t="s">
        <v>24</v>
      </c>
      <c r="BL46" s="10" t="s">
        <v>59</v>
      </c>
      <c r="BM46" s="10" t="s">
        <v>26</v>
      </c>
      <c r="BN46" s="10" t="s">
        <v>27</v>
      </c>
    </row>
    <row r="47" spans="1:66" x14ac:dyDescent="0.25">
      <c r="A47" s="11"/>
      <c r="B47" s="171" t="s">
        <v>28</v>
      </c>
      <c r="C47" s="171"/>
      <c r="D47" s="171"/>
      <c r="E47" s="171"/>
      <c r="F47" s="171"/>
      <c r="G47" s="171"/>
      <c r="H47" s="171"/>
      <c r="I47" s="171"/>
      <c r="J47" s="171"/>
      <c r="M47" s="13" t="s">
        <v>29</v>
      </c>
      <c r="N47" s="36">
        <v>2452.6999999999998</v>
      </c>
      <c r="O47" s="36">
        <v>1475.7</v>
      </c>
      <c r="P47" s="36">
        <v>3928.4</v>
      </c>
      <c r="Q47" s="36">
        <v>3632.4</v>
      </c>
      <c r="R47" s="36">
        <v>475</v>
      </c>
      <c r="S47" s="36">
        <v>4107.3999999999996</v>
      </c>
      <c r="T47" s="36">
        <v>-179</v>
      </c>
      <c r="U47" s="36"/>
      <c r="V47" s="36">
        <v>-179</v>
      </c>
      <c r="W47" s="36">
        <v>3235.9</v>
      </c>
      <c r="Z47" s="4"/>
      <c r="AA47" s="5" t="s">
        <v>15</v>
      </c>
      <c r="AB47" s="5"/>
      <c r="AC47" s="5"/>
      <c r="AD47" s="5" t="s">
        <v>10</v>
      </c>
      <c r="AE47" s="5"/>
      <c r="AF47" s="5"/>
      <c r="AG47" s="5"/>
      <c r="AH47" s="5"/>
      <c r="AI47" s="62"/>
      <c r="AJ47" s="63"/>
      <c r="AK47" s="63"/>
      <c r="AL47" s="63"/>
      <c r="AM47" s="29"/>
      <c r="AP47" s="56"/>
      <c r="AQ47" s="171" t="s">
        <v>28</v>
      </c>
      <c r="AR47" s="171"/>
      <c r="AS47" s="171"/>
      <c r="AT47" s="171"/>
      <c r="AU47" s="171"/>
      <c r="AV47" s="171"/>
      <c r="AW47" s="171"/>
      <c r="AX47" s="171"/>
      <c r="AY47" s="12"/>
      <c r="AZ47" s="12"/>
      <c r="BA47" s="12"/>
      <c r="BB47" s="12"/>
      <c r="BE47" s="11"/>
      <c r="BF47" s="171" t="s">
        <v>28</v>
      </c>
      <c r="BG47" s="171"/>
      <c r="BH47" s="171"/>
      <c r="BI47" s="171"/>
      <c r="BJ47" s="171"/>
      <c r="BK47" s="171"/>
      <c r="BL47" s="171"/>
      <c r="BM47" s="171"/>
      <c r="BN47" s="171"/>
    </row>
    <row r="48" spans="1:66" x14ac:dyDescent="0.25">
      <c r="A48" s="40" t="s">
        <v>29</v>
      </c>
      <c r="B48" s="41">
        <v>395</v>
      </c>
      <c r="C48" s="41">
        <v>312</v>
      </c>
      <c r="D48" s="41">
        <v>707</v>
      </c>
      <c r="E48" s="41">
        <v>632</v>
      </c>
      <c r="F48" s="41">
        <v>95</v>
      </c>
      <c r="G48" s="41">
        <v>727</v>
      </c>
      <c r="H48" s="42"/>
      <c r="I48" s="41">
        <v>-20</v>
      </c>
      <c r="J48" s="41">
        <v>219</v>
      </c>
      <c r="M48" s="13" t="s">
        <v>30</v>
      </c>
      <c r="N48" s="36">
        <v>2519.3000000000002</v>
      </c>
      <c r="O48" s="36">
        <v>1451.3</v>
      </c>
      <c r="P48" s="36">
        <v>3970.6</v>
      </c>
      <c r="Q48" s="36">
        <v>3861.4</v>
      </c>
      <c r="R48" s="36">
        <v>475.8</v>
      </c>
      <c r="S48" s="36">
        <v>4337.2</v>
      </c>
      <c r="T48" s="36">
        <v>-366.6</v>
      </c>
      <c r="U48" s="36"/>
      <c r="V48" s="36">
        <v>-366.6</v>
      </c>
      <c r="W48" s="36">
        <v>3602.5</v>
      </c>
      <c r="Z48" s="7"/>
      <c r="AA48" s="8" t="s">
        <v>16</v>
      </c>
      <c r="AB48" s="8" t="s">
        <v>17</v>
      </c>
      <c r="AC48" s="8" t="s">
        <v>10</v>
      </c>
      <c r="AD48" s="8" t="s">
        <v>18</v>
      </c>
      <c r="AE48" s="8" t="s">
        <v>19</v>
      </c>
      <c r="AF48" s="8" t="s">
        <v>10</v>
      </c>
      <c r="AG48" s="8" t="s">
        <v>20</v>
      </c>
      <c r="AH48" s="8" t="s">
        <v>21</v>
      </c>
      <c r="AI48" s="62"/>
      <c r="AJ48" s="63"/>
      <c r="AK48" s="63"/>
      <c r="AL48" s="63"/>
      <c r="AM48" s="29"/>
      <c r="AP48" s="91" t="s">
        <v>29</v>
      </c>
      <c r="AQ48" s="92">
        <v>3522.1110000000003</v>
      </c>
      <c r="AR48" s="92">
        <v>1547.0550000000003</v>
      </c>
      <c r="AS48" s="92">
        <v>5069.1660000000011</v>
      </c>
      <c r="AT48" s="92">
        <v>4912.4380000000001</v>
      </c>
      <c r="AU48" s="92">
        <v>861.93499999999995</v>
      </c>
      <c r="AV48" s="92">
        <v>5774.3730000000005</v>
      </c>
      <c r="AW48" s="92">
        <v>-705.20699999999965</v>
      </c>
      <c r="AX48" s="92">
        <v>4604.6180000000013</v>
      </c>
      <c r="AY48" s="12"/>
      <c r="AZ48" s="12"/>
      <c r="BA48" s="12"/>
      <c r="BB48" s="12"/>
      <c r="BE48" s="13" t="s">
        <v>29</v>
      </c>
      <c r="BF48" s="36">
        <v>12247.4</v>
      </c>
      <c r="BG48" s="36">
        <v>2095.6</v>
      </c>
      <c r="BH48" s="36">
        <v>14343</v>
      </c>
      <c r="BI48" s="36">
        <v>14532</v>
      </c>
      <c r="BJ48" s="36">
        <v>478</v>
      </c>
      <c r="BK48" s="36">
        <v>15010</v>
      </c>
      <c r="BL48" s="36">
        <v>0</v>
      </c>
      <c r="BM48" s="36">
        <v>-667</v>
      </c>
      <c r="BN48" s="36">
        <v>6312</v>
      </c>
    </row>
    <row r="49" spans="1:66" x14ac:dyDescent="0.25">
      <c r="A49" s="40" t="s">
        <v>30</v>
      </c>
      <c r="B49" s="41">
        <v>416</v>
      </c>
      <c r="C49" s="41">
        <v>299</v>
      </c>
      <c r="D49" s="41">
        <v>715</v>
      </c>
      <c r="E49" s="41">
        <v>662</v>
      </c>
      <c r="F49" s="41">
        <v>103</v>
      </c>
      <c r="G49" s="41">
        <v>765</v>
      </c>
      <c r="H49" s="42"/>
      <c r="I49" s="41">
        <v>-50</v>
      </c>
      <c r="J49" s="41">
        <v>269</v>
      </c>
      <c r="M49" s="13" t="s">
        <v>31</v>
      </c>
      <c r="N49" s="36">
        <v>2251.8000000000002</v>
      </c>
      <c r="O49" s="36">
        <v>1742.5</v>
      </c>
      <c r="P49" s="36">
        <v>3994.3</v>
      </c>
      <c r="Q49" s="36">
        <v>3728</v>
      </c>
      <c r="R49" s="36">
        <v>538</v>
      </c>
      <c r="S49" s="36">
        <v>4266</v>
      </c>
      <c r="T49" s="36">
        <v>-271.7</v>
      </c>
      <c r="U49" s="36"/>
      <c r="V49" s="36">
        <v>-271.7</v>
      </c>
      <c r="W49" s="36">
        <v>5546.5</v>
      </c>
      <c r="Z49" s="9" t="s">
        <v>12</v>
      </c>
      <c r="AA49" s="10" t="s">
        <v>22</v>
      </c>
      <c r="AB49" s="10" t="s">
        <v>23</v>
      </c>
      <c r="AC49" s="10" t="s">
        <v>22</v>
      </c>
      <c r="AD49" s="10" t="s">
        <v>24</v>
      </c>
      <c r="AE49" s="10" t="s">
        <v>25</v>
      </c>
      <c r="AF49" s="10" t="s">
        <v>24</v>
      </c>
      <c r="AG49" s="10" t="s">
        <v>26</v>
      </c>
      <c r="AH49" s="10" t="s">
        <v>27</v>
      </c>
      <c r="AI49" s="62"/>
      <c r="AJ49" s="63"/>
      <c r="AK49" s="63"/>
      <c r="AL49" s="63"/>
      <c r="AM49" s="29"/>
      <c r="AP49" s="91" t="s">
        <v>30</v>
      </c>
      <c r="AQ49" s="92">
        <v>3300.4910000000004</v>
      </c>
      <c r="AR49" s="92">
        <v>1302.3170000000002</v>
      </c>
      <c r="AS49" s="92">
        <v>4602.8080000000009</v>
      </c>
      <c r="AT49" s="92">
        <v>5186.7700000000004</v>
      </c>
      <c r="AU49" s="92">
        <v>948.649</v>
      </c>
      <c r="AV49" s="92">
        <v>6135.4189999999999</v>
      </c>
      <c r="AW49" s="92">
        <v>-1532.6109999999994</v>
      </c>
      <c r="AX49" s="92">
        <v>6547.9160000000011</v>
      </c>
      <c r="AY49" s="12"/>
      <c r="AZ49" s="12"/>
      <c r="BA49" s="12"/>
      <c r="BB49" s="12"/>
      <c r="BE49" s="13" t="s">
        <v>30</v>
      </c>
      <c r="BF49" s="36">
        <v>12564.1</v>
      </c>
      <c r="BG49" s="36">
        <v>2197.9</v>
      </c>
      <c r="BH49" s="36">
        <v>14762</v>
      </c>
      <c r="BI49" s="36">
        <v>16511</v>
      </c>
      <c r="BJ49" s="36">
        <v>590</v>
      </c>
      <c r="BK49" s="36">
        <v>17101</v>
      </c>
      <c r="BL49" s="36">
        <v>0</v>
      </c>
      <c r="BM49" s="36">
        <v>-2339</v>
      </c>
      <c r="BN49" s="36">
        <v>8843</v>
      </c>
    </row>
    <row r="50" spans="1:66" x14ac:dyDescent="0.25">
      <c r="A50" s="40" t="s">
        <v>31</v>
      </c>
      <c r="B50" s="41">
        <v>408</v>
      </c>
      <c r="C50" s="41">
        <v>303</v>
      </c>
      <c r="D50" s="41">
        <v>711</v>
      </c>
      <c r="E50" s="41">
        <v>692</v>
      </c>
      <c r="F50" s="41">
        <v>101</v>
      </c>
      <c r="G50" s="41">
        <v>793</v>
      </c>
      <c r="H50" s="42"/>
      <c r="I50" s="41">
        <v>-82</v>
      </c>
      <c r="J50" s="41">
        <v>351</v>
      </c>
      <c r="M50" s="13" t="s">
        <v>32</v>
      </c>
      <c r="N50" s="36">
        <v>2506</v>
      </c>
      <c r="O50" s="36">
        <v>1516.9</v>
      </c>
      <c r="P50" s="36">
        <v>4022.9</v>
      </c>
      <c r="Q50" s="36">
        <v>3687.8</v>
      </c>
      <c r="R50" s="36">
        <v>585.1</v>
      </c>
      <c r="S50" s="36">
        <v>4272.8999999999996</v>
      </c>
      <c r="T50" s="36">
        <v>-250</v>
      </c>
      <c r="U50" s="36"/>
      <c r="V50" s="36">
        <v>-250</v>
      </c>
      <c r="W50" s="36">
        <v>5461.1</v>
      </c>
      <c r="Z50" s="11"/>
      <c r="AA50" s="60" t="s">
        <v>28</v>
      </c>
      <c r="AB50" s="60"/>
      <c r="AC50" s="60"/>
      <c r="AD50" s="60"/>
      <c r="AE50" s="60"/>
      <c r="AF50" s="60"/>
      <c r="AG50" s="60"/>
      <c r="AH50" s="60"/>
      <c r="AI50" s="62"/>
      <c r="AJ50" s="63"/>
      <c r="AK50" s="63"/>
      <c r="AL50" s="63"/>
      <c r="AM50" s="12"/>
      <c r="AP50" s="91" t="s">
        <v>31</v>
      </c>
      <c r="AQ50" s="92">
        <v>3814.3489999999997</v>
      </c>
      <c r="AR50" s="92">
        <v>1139.4930000000002</v>
      </c>
      <c r="AS50" s="92">
        <v>4953.8419999999996</v>
      </c>
      <c r="AT50" s="92">
        <v>4663.4180000000006</v>
      </c>
      <c r="AU50" s="92">
        <v>1083.903</v>
      </c>
      <c r="AV50" s="92">
        <v>5747.3210000000008</v>
      </c>
      <c r="AW50" s="92">
        <v>-793.47900000000118</v>
      </c>
      <c r="AX50" s="92">
        <v>10268.485000000001</v>
      </c>
      <c r="AY50" s="12"/>
      <c r="AZ50" s="12"/>
      <c r="BA50" s="12"/>
      <c r="BB50" s="12"/>
      <c r="BE50" s="13" t="s">
        <v>31</v>
      </c>
      <c r="BF50" s="36">
        <v>13966.5</v>
      </c>
      <c r="BG50" s="36">
        <v>2415.5</v>
      </c>
      <c r="BH50" s="36">
        <v>16382</v>
      </c>
      <c r="BI50" s="36">
        <v>17122</v>
      </c>
      <c r="BJ50" s="36">
        <v>736</v>
      </c>
      <c r="BK50" s="36">
        <v>17858</v>
      </c>
      <c r="BL50" s="36">
        <v>0</v>
      </c>
      <c r="BM50" s="36">
        <v>-1476</v>
      </c>
      <c r="BN50" s="36">
        <v>10529</v>
      </c>
    </row>
    <row r="51" spans="1:66" x14ac:dyDescent="0.25">
      <c r="A51" s="40" t="s">
        <v>32</v>
      </c>
      <c r="B51" s="41">
        <v>457</v>
      </c>
      <c r="C51" s="41">
        <v>282</v>
      </c>
      <c r="D51" s="41">
        <v>739</v>
      </c>
      <c r="E51" s="41">
        <v>699</v>
      </c>
      <c r="F51" s="41">
        <v>111</v>
      </c>
      <c r="G51" s="41">
        <v>810</v>
      </c>
      <c r="H51" s="42"/>
      <c r="I51" s="41">
        <v>-71</v>
      </c>
      <c r="J51" s="41">
        <v>772</v>
      </c>
      <c r="M51" s="13" t="s">
        <v>33</v>
      </c>
      <c r="N51" s="36">
        <v>2674</v>
      </c>
      <c r="O51" s="36">
        <v>1626</v>
      </c>
      <c r="P51" s="36">
        <v>4300</v>
      </c>
      <c r="Q51" s="36">
        <v>3724</v>
      </c>
      <c r="R51" s="36">
        <v>644.6</v>
      </c>
      <c r="S51" s="36">
        <v>4368.6000000000004</v>
      </c>
      <c r="T51" s="36">
        <v>-68.599999999999994</v>
      </c>
      <c r="U51" s="36"/>
      <c r="V51" s="36">
        <v>-68.599999999999994</v>
      </c>
      <c r="W51" s="36">
        <v>5571.2</v>
      </c>
      <c r="Z51" s="91" t="s">
        <v>29</v>
      </c>
      <c r="AA51" s="101">
        <v>43239.919000000002</v>
      </c>
      <c r="AB51" s="101">
        <v>5762</v>
      </c>
      <c r="AC51" s="101">
        <v>49002</v>
      </c>
      <c r="AD51" s="101">
        <v>48255</v>
      </c>
      <c r="AE51" s="101">
        <v>3776</v>
      </c>
      <c r="AF51" s="101">
        <v>52031</v>
      </c>
      <c r="AG51" s="101">
        <v>-3029</v>
      </c>
      <c r="AH51" s="101">
        <v>38438</v>
      </c>
      <c r="AI51" s="64"/>
      <c r="AJ51" s="65"/>
      <c r="AK51" s="65"/>
      <c r="AL51" s="65"/>
      <c r="AM51" s="12"/>
      <c r="AP51" s="91" t="s">
        <v>32</v>
      </c>
      <c r="AQ51" s="92">
        <v>4111.49</v>
      </c>
      <c r="AR51" s="92">
        <v>1488.011</v>
      </c>
      <c r="AS51" s="92">
        <v>5599.5010000000002</v>
      </c>
      <c r="AT51" s="92">
        <v>4566.6549999999997</v>
      </c>
      <c r="AU51" s="92">
        <v>1285.5219999999999</v>
      </c>
      <c r="AV51" s="92">
        <v>5852.1769999999997</v>
      </c>
      <c r="AW51" s="92">
        <v>-252.67599999999948</v>
      </c>
      <c r="AX51" s="92">
        <v>10673.788</v>
      </c>
      <c r="AY51" s="12"/>
      <c r="AZ51" s="12"/>
      <c r="BA51" s="12"/>
      <c r="BB51" s="12"/>
      <c r="BE51" s="13" t="s">
        <v>32</v>
      </c>
      <c r="BF51" s="36">
        <v>15664.9</v>
      </c>
      <c r="BG51" s="36">
        <v>2269.1</v>
      </c>
      <c r="BH51" s="36">
        <v>17934</v>
      </c>
      <c r="BI51" s="36">
        <v>17989</v>
      </c>
      <c r="BJ51" s="36">
        <v>844</v>
      </c>
      <c r="BK51" s="36">
        <v>18833</v>
      </c>
      <c r="BL51" s="36">
        <v>0</v>
      </c>
      <c r="BM51" s="36">
        <v>-899</v>
      </c>
      <c r="BN51" s="36">
        <v>11507</v>
      </c>
    </row>
    <row r="52" spans="1:66" x14ac:dyDescent="0.25">
      <c r="A52" s="40" t="s">
        <v>33</v>
      </c>
      <c r="B52" s="41">
        <v>480</v>
      </c>
      <c r="C52" s="41">
        <v>332</v>
      </c>
      <c r="D52" s="41">
        <v>812</v>
      </c>
      <c r="E52" s="41">
        <v>704</v>
      </c>
      <c r="F52" s="41">
        <v>117</v>
      </c>
      <c r="G52" s="41">
        <v>821</v>
      </c>
      <c r="H52" s="42">
        <v>7</v>
      </c>
      <c r="I52" s="41">
        <v>-1.4</v>
      </c>
      <c r="J52" s="41">
        <v>990</v>
      </c>
      <c r="M52" s="22" t="s">
        <v>34</v>
      </c>
      <c r="N52" s="36">
        <v>2803.3</v>
      </c>
      <c r="O52" s="36">
        <v>1623</v>
      </c>
      <c r="P52" s="36">
        <v>4426.3</v>
      </c>
      <c r="Q52" s="36">
        <v>3780.1</v>
      </c>
      <c r="R52" s="36">
        <v>595</v>
      </c>
      <c r="S52" s="36">
        <v>4375.1000000000004</v>
      </c>
      <c r="T52" s="36">
        <v>51.2</v>
      </c>
      <c r="U52" s="36"/>
      <c r="V52" s="36">
        <v>51.2</v>
      </c>
      <c r="W52" s="36">
        <v>5569.4</v>
      </c>
      <c r="Z52" s="91" t="s">
        <v>30</v>
      </c>
      <c r="AA52" s="101">
        <v>41202.667999999998</v>
      </c>
      <c r="AB52" s="101">
        <v>6324</v>
      </c>
      <c r="AC52" s="101">
        <v>47527</v>
      </c>
      <c r="AD52" s="101">
        <v>54261</v>
      </c>
      <c r="AE52" s="101">
        <v>4196</v>
      </c>
      <c r="AF52" s="101">
        <v>58457</v>
      </c>
      <c r="AG52" s="101">
        <v>-10930</v>
      </c>
      <c r="AH52" s="101">
        <v>49368</v>
      </c>
      <c r="AI52" s="64"/>
      <c r="AJ52" s="65"/>
      <c r="AK52" s="65"/>
      <c r="AL52" s="65"/>
      <c r="AM52" s="12"/>
      <c r="AP52" s="91" t="s">
        <v>33</v>
      </c>
      <c r="AQ52" s="92">
        <v>4624.5370000000003</v>
      </c>
      <c r="AR52" s="92">
        <v>1511.7539999999999</v>
      </c>
      <c r="AS52" s="92">
        <v>6136.2910000000002</v>
      </c>
      <c r="AT52" s="92">
        <v>4613.5779999999986</v>
      </c>
      <c r="AU52" s="92">
        <v>1338.559</v>
      </c>
      <c r="AV52" s="92">
        <v>5952.1369999999988</v>
      </c>
      <c r="AW52" s="92">
        <v>184.15400000000136</v>
      </c>
      <c r="AX52" s="92">
        <v>10489.634</v>
      </c>
      <c r="AY52" s="12"/>
      <c r="AZ52" s="12"/>
      <c r="BA52" s="12"/>
      <c r="BB52" s="12"/>
      <c r="BE52" s="13" t="s">
        <v>33</v>
      </c>
      <c r="BF52" s="36">
        <v>17263.5</v>
      </c>
      <c r="BG52" s="36">
        <v>2462.5</v>
      </c>
      <c r="BH52" s="36">
        <v>19726</v>
      </c>
      <c r="BI52" s="36">
        <v>19023</v>
      </c>
      <c r="BJ52" s="36">
        <v>931</v>
      </c>
      <c r="BK52" s="36">
        <v>19954</v>
      </c>
      <c r="BL52" s="36">
        <v>0</v>
      </c>
      <c r="BM52" s="36">
        <v>-228</v>
      </c>
      <c r="BN52" s="36">
        <v>11954</v>
      </c>
    </row>
    <row r="53" spans="1:66" x14ac:dyDescent="0.25">
      <c r="A53" s="43" t="s">
        <v>34</v>
      </c>
      <c r="B53" s="41">
        <v>481</v>
      </c>
      <c r="C53" s="41">
        <v>308</v>
      </c>
      <c r="D53" s="41">
        <v>789</v>
      </c>
      <c r="E53" s="41">
        <v>669</v>
      </c>
      <c r="F53" s="41">
        <v>120</v>
      </c>
      <c r="G53" s="41">
        <v>789</v>
      </c>
      <c r="H53" s="42">
        <v>4</v>
      </c>
      <c r="I53" s="41">
        <v>4</v>
      </c>
      <c r="J53" s="41">
        <v>986</v>
      </c>
      <c r="M53" s="24" t="s">
        <v>35</v>
      </c>
      <c r="N53" s="36">
        <v>2949.7</v>
      </c>
      <c r="O53" s="36">
        <v>1520.8</v>
      </c>
      <c r="P53" s="36">
        <v>4470.5</v>
      </c>
      <c r="Q53" s="36">
        <v>3791.4</v>
      </c>
      <c r="R53" s="36">
        <v>564.41990999999996</v>
      </c>
      <c r="S53" s="36">
        <v>4355.8</v>
      </c>
      <c r="T53" s="36">
        <v>114.7</v>
      </c>
      <c r="U53" s="36"/>
      <c r="V53" s="36">
        <v>114.7</v>
      </c>
      <c r="W53" s="36">
        <v>5733.8</v>
      </c>
      <c r="Z53" s="102" t="s">
        <v>31</v>
      </c>
      <c r="AA53" s="103">
        <v>41567.676323</v>
      </c>
      <c r="AB53" s="103">
        <v>7554</v>
      </c>
      <c r="AC53" s="103">
        <v>49122</v>
      </c>
      <c r="AD53" s="103">
        <v>56257</v>
      </c>
      <c r="AE53" s="103">
        <v>5293</v>
      </c>
      <c r="AF53" s="103">
        <v>61550</v>
      </c>
      <c r="AG53" s="103">
        <v>-12428</v>
      </c>
      <c r="AH53" s="103">
        <v>61796</v>
      </c>
      <c r="AI53" s="64"/>
      <c r="AJ53" s="65"/>
      <c r="AK53" s="65"/>
      <c r="AL53" s="65"/>
      <c r="AM53" s="12"/>
      <c r="AP53" s="93" t="s">
        <v>34</v>
      </c>
      <c r="AQ53" s="92">
        <v>5346.3810000000003</v>
      </c>
      <c r="AR53" s="92">
        <v>1045.693</v>
      </c>
      <c r="AS53" s="92">
        <v>6392.0740000000005</v>
      </c>
      <c r="AT53" s="92">
        <v>4514.5499999999993</v>
      </c>
      <c r="AU53" s="92">
        <v>1304.453</v>
      </c>
      <c r="AV53" s="92">
        <v>5819.0029999999988</v>
      </c>
      <c r="AW53" s="92">
        <v>573.07100000000173</v>
      </c>
      <c r="AX53" s="92">
        <v>9896.2479999999996</v>
      </c>
      <c r="AY53" s="12"/>
      <c r="AZ53" s="12"/>
      <c r="BA53" s="12"/>
      <c r="BB53" s="12"/>
      <c r="BE53" s="22" t="s">
        <v>34</v>
      </c>
      <c r="BF53" s="36">
        <v>17342.900000000001</v>
      </c>
      <c r="BG53" s="36">
        <v>2394.1</v>
      </c>
      <c r="BH53" s="36">
        <v>19737</v>
      </c>
      <c r="BI53" s="36">
        <v>19167</v>
      </c>
      <c r="BJ53" s="36">
        <v>887</v>
      </c>
      <c r="BK53" s="36">
        <v>20054</v>
      </c>
      <c r="BL53" s="36">
        <v>0</v>
      </c>
      <c r="BM53" s="36">
        <v>-317</v>
      </c>
      <c r="BN53" s="36">
        <v>12162.3</v>
      </c>
    </row>
    <row r="54" spans="1:66" x14ac:dyDescent="0.25">
      <c r="A54" s="44" t="s">
        <v>35</v>
      </c>
      <c r="B54" s="41">
        <v>513.1</v>
      </c>
      <c r="C54" s="41">
        <v>287</v>
      </c>
      <c r="D54" s="41">
        <v>800.1</v>
      </c>
      <c r="E54" s="41">
        <v>692</v>
      </c>
      <c r="F54" s="41">
        <v>118.2</v>
      </c>
      <c r="G54" s="41">
        <v>810.2</v>
      </c>
      <c r="H54" s="42">
        <v>6.58</v>
      </c>
      <c r="I54" s="41">
        <v>-3.5199999999999818</v>
      </c>
      <c r="J54" s="41">
        <v>989.8</v>
      </c>
      <c r="M54" s="22" t="s">
        <v>36</v>
      </c>
      <c r="N54" s="36">
        <v>2821.5</v>
      </c>
      <c r="O54" s="36">
        <v>1652.6</v>
      </c>
      <c r="P54" s="36">
        <v>4474.1000000000004</v>
      </c>
      <c r="Q54" s="36">
        <v>3865</v>
      </c>
      <c r="R54" s="36">
        <v>574.20000000000005</v>
      </c>
      <c r="S54" s="36">
        <v>4439.1932939999997</v>
      </c>
      <c r="T54" s="36">
        <v>34.9</v>
      </c>
      <c r="U54" s="36"/>
      <c r="V54" s="36">
        <v>34.9</v>
      </c>
      <c r="W54" s="36">
        <v>5747.7</v>
      </c>
      <c r="Z54" s="91" t="s">
        <v>32</v>
      </c>
      <c r="AA54" s="101">
        <v>44339</v>
      </c>
      <c r="AB54" s="101">
        <v>7071</v>
      </c>
      <c r="AC54" s="101">
        <v>51410</v>
      </c>
      <c r="AD54" s="101">
        <v>55483</v>
      </c>
      <c r="AE54" s="101">
        <v>7129</v>
      </c>
      <c r="AF54" s="101">
        <v>62612</v>
      </c>
      <c r="AG54" s="101">
        <v>-11202</v>
      </c>
      <c r="AH54" s="101">
        <v>80599</v>
      </c>
      <c r="AI54" s="12"/>
      <c r="AJ54" s="65"/>
      <c r="AK54" s="12"/>
      <c r="AL54" s="12"/>
      <c r="AM54" s="12"/>
      <c r="AP54" s="94" t="s">
        <v>35</v>
      </c>
      <c r="AQ54" s="80">
        <v>5370.3990000000003</v>
      </c>
      <c r="AR54" s="80">
        <v>852.63499999999999</v>
      </c>
      <c r="AS54" s="80">
        <v>6223.0340000000006</v>
      </c>
      <c r="AT54" s="80">
        <v>4442.2690000000002</v>
      </c>
      <c r="AU54" s="80">
        <v>1223.9570000000001</v>
      </c>
      <c r="AV54" s="80">
        <v>5666.2260000000006</v>
      </c>
      <c r="AW54" s="80">
        <v>556.80799999999999</v>
      </c>
      <c r="AX54" s="80">
        <v>9339.4399999999987</v>
      </c>
      <c r="AY54" s="70"/>
      <c r="AZ54" s="70"/>
      <c r="BA54" s="70"/>
      <c r="BB54" s="70"/>
      <c r="BE54" s="24" t="s">
        <v>35</v>
      </c>
      <c r="BF54" s="36">
        <v>17754.599999999999</v>
      </c>
      <c r="BG54" s="36">
        <v>1955</v>
      </c>
      <c r="BH54" s="36">
        <v>19709.599999999999</v>
      </c>
      <c r="BI54" s="36">
        <v>19595.7</v>
      </c>
      <c r="BJ54" s="36">
        <v>867</v>
      </c>
      <c r="BK54" s="36">
        <v>20462.7</v>
      </c>
      <c r="BL54" s="36">
        <v>0</v>
      </c>
      <c r="BM54" s="36">
        <v>-753.10000000000218</v>
      </c>
      <c r="BN54" s="36">
        <v>12337.7</v>
      </c>
    </row>
    <row r="55" spans="1:66" x14ac:dyDescent="0.25">
      <c r="A55" s="40" t="s">
        <v>36</v>
      </c>
      <c r="B55" s="41">
        <v>495.79999999999995</v>
      </c>
      <c r="C55" s="41">
        <v>292</v>
      </c>
      <c r="D55" s="41">
        <v>787.8</v>
      </c>
      <c r="E55" s="41">
        <v>701.7</v>
      </c>
      <c r="F55" s="41">
        <v>102.3</v>
      </c>
      <c r="G55" s="41">
        <v>804</v>
      </c>
      <c r="H55" s="42">
        <v>9.3000000000000007</v>
      </c>
      <c r="I55" s="41">
        <v>-6.9000000000000448</v>
      </c>
      <c r="J55" s="41">
        <v>996.7</v>
      </c>
      <c r="M55" s="22" t="s">
        <v>37</v>
      </c>
      <c r="N55" s="36">
        <v>2364.6999999999998</v>
      </c>
      <c r="O55" s="36">
        <v>2121.6</v>
      </c>
      <c r="P55" s="36">
        <v>4486.3</v>
      </c>
      <c r="Q55" s="36">
        <v>4034.2373779999998</v>
      </c>
      <c r="R55" s="36">
        <v>616.384906</v>
      </c>
      <c r="S55" s="36">
        <v>4650.622284</v>
      </c>
      <c r="T55" s="36">
        <v>-164.3</v>
      </c>
      <c r="U55" s="36"/>
      <c r="V55" s="36">
        <v>-164.3</v>
      </c>
      <c r="W55" s="36">
        <v>5912</v>
      </c>
      <c r="Z55" s="91" t="s">
        <v>33</v>
      </c>
      <c r="AA55" s="101">
        <v>46355</v>
      </c>
      <c r="AB55" s="101">
        <v>7607</v>
      </c>
      <c r="AC55" s="101">
        <v>53962</v>
      </c>
      <c r="AD55" s="101">
        <v>56259</v>
      </c>
      <c r="AE55" s="101">
        <v>7832</v>
      </c>
      <c r="AF55" s="101">
        <v>64091</v>
      </c>
      <c r="AG55" s="101">
        <v>-10129</v>
      </c>
      <c r="AH55" s="101">
        <v>90728</v>
      </c>
      <c r="AI55" s="67"/>
      <c r="AJ55" s="65"/>
      <c r="AK55" s="67"/>
      <c r="AL55" s="67"/>
      <c r="AM55" s="12"/>
      <c r="AP55" s="93" t="s">
        <v>36</v>
      </c>
      <c r="AQ55" s="80">
        <v>5471.4570000000003</v>
      </c>
      <c r="AR55" s="80">
        <v>675.42500000000007</v>
      </c>
      <c r="AS55" s="80">
        <v>6146.8820000000005</v>
      </c>
      <c r="AT55" s="80">
        <v>4604.2960000000003</v>
      </c>
      <c r="AU55" s="80">
        <v>1174.7940000000001</v>
      </c>
      <c r="AV55" s="80">
        <v>5779.09</v>
      </c>
      <c r="AW55" s="80">
        <v>367.79200000000037</v>
      </c>
      <c r="AX55" s="80">
        <v>8971.648000000001</v>
      </c>
      <c r="AY55" s="12"/>
      <c r="AZ55" s="12"/>
      <c r="BA55" s="12"/>
      <c r="BB55" s="12"/>
      <c r="BE55" s="48" t="s">
        <v>36</v>
      </c>
      <c r="BF55" s="90">
        <v>18131</v>
      </c>
      <c r="BG55" s="90">
        <v>1837</v>
      </c>
      <c r="BH55" s="90">
        <v>19968</v>
      </c>
      <c r="BI55" s="90">
        <v>19301</v>
      </c>
      <c r="BJ55" s="90">
        <v>834</v>
      </c>
      <c r="BK55" s="90">
        <v>20135</v>
      </c>
      <c r="BL55" s="90">
        <v>0</v>
      </c>
      <c r="BM55" s="90">
        <v>-167</v>
      </c>
      <c r="BN55" s="90">
        <v>12515</v>
      </c>
    </row>
    <row r="56" spans="1:66" x14ac:dyDescent="0.25">
      <c r="A56" s="40" t="s">
        <v>37</v>
      </c>
      <c r="B56" s="41">
        <v>501.9</v>
      </c>
      <c r="C56" s="41">
        <v>350</v>
      </c>
      <c r="D56" s="41">
        <v>851.9</v>
      </c>
      <c r="E56" s="41">
        <v>750.30000000000007</v>
      </c>
      <c r="F56" s="41">
        <v>101.3</v>
      </c>
      <c r="G56" s="41">
        <v>851.6</v>
      </c>
      <c r="H56" s="42">
        <v>5.9690000000000003</v>
      </c>
      <c r="I56" s="41">
        <v>6.2689999999999548</v>
      </c>
      <c r="J56" s="41">
        <v>990.40499999999997</v>
      </c>
      <c r="M56" s="22" t="s">
        <v>38</v>
      </c>
      <c r="N56" s="36">
        <v>3011.9</v>
      </c>
      <c r="O56" s="36">
        <v>1826.3</v>
      </c>
      <c r="P56" s="36">
        <v>4838.2</v>
      </c>
      <c r="Q56" s="36">
        <v>4219.402145</v>
      </c>
      <c r="R56" s="36">
        <v>610.71238500000004</v>
      </c>
      <c r="S56" s="36">
        <v>4830.1145299999998</v>
      </c>
      <c r="T56" s="36">
        <v>8.1</v>
      </c>
      <c r="U56" s="36"/>
      <c r="V56" s="36">
        <v>8.1</v>
      </c>
      <c r="W56" s="36">
        <v>7056.3</v>
      </c>
      <c r="Z56" s="93" t="s">
        <v>34</v>
      </c>
      <c r="AA56" s="101">
        <v>50017</v>
      </c>
      <c r="AB56" s="101">
        <v>7881</v>
      </c>
      <c r="AC56" s="101">
        <v>57898</v>
      </c>
      <c r="AD56" s="101">
        <v>58223</v>
      </c>
      <c r="AE56" s="101">
        <v>8475</v>
      </c>
      <c r="AF56" s="101">
        <v>66698</v>
      </c>
      <c r="AG56" s="101">
        <v>-8800</v>
      </c>
      <c r="AH56" s="101">
        <v>101864</v>
      </c>
      <c r="AI56" s="68"/>
      <c r="AJ56" s="65"/>
      <c r="AK56" s="69"/>
      <c r="AL56" s="69"/>
      <c r="AM56" s="70"/>
      <c r="AP56" s="93" t="s">
        <v>37</v>
      </c>
      <c r="AQ56" s="80">
        <v>5258.6239999999998</v>
      </c>
      <c r="AR56" s="80">
        <v>1087.441</v>
      </c>
      <c r="AS56" s="80">
        <v>6346.0649999999996</v>
      </c>
      <c r="AT56" s="80">
        <v>5106.9259999999995</v>
      </c>
      <c r="AU56" s="80">
        <v>1110.8330000000001</v>
      </c>
      <c r="AV56" s="80">
        <v>6217.759</v>
      </c>
      <c r="AW56" s="80">
        <v>128.30599999999959</v>
      </c>
      <c r="AX56" s="80">
        <v>8843.3419999999987</v>
      </c>
      <c r="AY56" s="12"/>
      <c r="AZ56" s="12"/>
      <c r="BA56" s="12"/>
      <c r="BB56" s="12"/>
      <c r="BE56" s="28" t="s">
        <v>37</v>
      </c>
      <c r="BF56" s="36">
        <v>22823</v>
      </c>
      <c r="BG56" s="36">
        <v>2549</v>
      </c>
      <c r="BH56" s="36">
        <v>25372</v>
      </c>
      <c r="BI56" s="36">
        <v>23281</v>
      </c>
      <c r="BJ56" s="36">
        <v>3052</v>
      </c>
      <c r="BK56" s="36">
        <v>26333</v>
      </c>
      <c r="BL56" s="36">
        <v>0</v>
      </c>
      <c r="BM56" s="36">
        <v>-961</v>
      </c>
      <c r="BN56" s="36">
        <v>21914</v>
      </c>
    </row>
    <row r="57" spans="1:66" x14ac:dyDescent="0.25">
      <c r="A57" s="40" t="s">
        <v>38</v>
      </c>
      <c r="B57" s="41">
        <v>547.48900000000003</v>
      </c>
      <c r="C57" s="41">
        <v>352.86599999999999</v>
      </c>
      <c r="D57" s="41">
        <v>900.35500000000002</v>
      </c>
      <c r="E57" s="41">
        <v>805.64599999999996</v>
      </c>
      <c r="F57" s="41">
        <v>102.69499999999999</v>
      </c>
      <c r="G57" s="41">
        <v>908.34100000000001</v>
      </c>
      <c r="H57" s="42">
        <v>2.5409999999999999</v>
      </c>
      <c r="I57" s="41">
        <v>-5.4449999999999896</v>
      </c>
      <c r="J57" s="41">
        <v>1024.3</v>
      </c>
      <c r="M57" s="22" t="s">
        <v>39</v>
      </c>
      <c r="N57" s="36">
        <v>3040.2</v>
      </c>
      <c r="O57" s="36">
        <v>1794.8</v>
      </c>
      <c r="P57" s="36">
        <v>4835</v>
      </c>
      <c r="Q57" s="36">
        <v>4081.9537439999999</v>
      </c>
      <c r="R57" s="36">
        <v>637.27055600000006</v>
      </c>
      <c r="S57" s="36">
        <v>4719.2242999999999</v>
      </c>
      <c r="T57" s="36">
        <v>115.8</v>
      </c>
      <c r="U57" s="36">
        <v>-100</v>
      </c>
      <c r="V57" s="36">
        <v>15.8</v>
      </c>
      <c r="W57" s="36">
        <v>6914.8</v>
      </c>
      <c r="Z57" s="94" t="s">
        <v>35</v>
      </c>
      <c r="AA57" s="101">
        <v>52282</v>
      </c>
      <c r="AB57" s="101">
        <v>5778</v>
      </c>
      <c r="AC57" s="101">
        <v>58060</v>
      </c>
      <c r="AD57" s="101">
        <v>56358</v>
      </c>
      <c r="AE57" s="101">
        <v>8607</v>
      </c>
      <c r="AF57" s="101">
        <v>64965</v>
      </c>
      <c r="AG57" s="101">
        <v>-6905</v>
      </c>
      <c r="AH57" s="101">
        <v>108769</v>
      </c>
      <c r="AI57" s="68"/>
      <c r="AJ57" s="65"/>
      <c r="AK57" s="69"/>
      <c r="AL57" s="69"/>
      <c r="AM57" s="70"/>
      <c r="AP57" s="98" t="s">
        <v>38</v>
      </c>
      <c r="AQ57" s="97">
        <v>5650.3289999999997</v>
      </c>
      <c r="AR57" s="97">
        <v>1553.575</v>
      </c>
      <c r="AS57" s="97">
        <v>7203.9039999999995</v>
      </c>
      <c r="AT57" s="97">
        <v>5759.7569999999996</v>
      </c>
      <c r="AU57" s="97">
        <v>1025.7090000000001</v>
      </c>
      <c r="AV57" s="97">
        <v>6785.4659999999994</v>
      </c>
      <c r="AW57" s="97">
        <v>418.4380000000001</v>
      </c>
      <c r="AX57" s="97">
        <v>8424.9040000000023</v>
      </c>
      <c r="AY57" s="12"/>
      <c r="AZ57" s="12"/>
      <c r="BA57" s="12"/>
      <c r="BB57" s="12"/>
      <c r="BE57" s="71" t="s">
        <v>38</v>
      </c>
      <c r="BF57" s="36">
        <v>23620</v>
      </c>
      <c r="BG57" s="36">
        <v>3180</v>
      </c>
      <c r="BH57" s="36">
        <v>26800</v>
      </c>
      <c r="BI57" s="36">
        <v>23884</v>
      </c>
      <c r="BJ57" s="36">
        <v>2932</v>
      </c>
      <c r="BK57" s="36">
        <v>26816</v>
      </c>
      <c r="BL57" s="36">
        <v>0</v>
      </c>
      <c r="BM57" s="36">
        <v>-16</v>
      </c>
      <c r="BN57" s="36">
        <v>23172</v>
      </c>
    </row>
    <row r="58" spans="1:66" x14ac:dyDescent="0.25">
      <c r="A58" s="40" t="s">
        <v>39</v>
      </c>
      <c r="B58" s="41">
        <v>568.17000000000007</v>
      </c>
      <c r="C58" s="41">
        <v>383.47699999999998</v>
      </c>
      <c r="D58" s="41">
        <v>951.64700000000005</v>
      </c>
      <c r="E58" s="41">
        <v>855.41699999999992</v>
      </c>
      <c r="F58" s="41">
        <v>107.74299999999999</v>
      </c>
      <c r="G58" s="41">
        <v>963.16</v>
      </c>
      <c r="H58" s="42">
        <v>-0.112</v>
      </c>
      <c r="I58" s="41">
        <v>-11.62499999999992</v>
      </c>
      <c r="J58" s="41">
        <v>1035.9000000000001</v>
      </c>
      <c r="M58" s="28" t="s">
        <v>40</v>
      </c>
      <c r="N58" s="36">
        <v>3216.0999999999995</v>
      </c>
      <c r="O58" s="36">
        <v>2035.3</v>
      </c>
      <c r="P58" s="36">
        <v>5251.4</v>
      </c>
      <c r="Q58" s="36">
        <v>4421.0999999999995</v>
      </c>
      <c r="R58" s="36">
        <v>651.79999999999995</v>
      </c>
      <c r="S58" s="36">
        <v>5072.8999999999996</v>
      </c>
      <c r="T58" s="36">
        <v>178.5</v>
      </c>
      <c r="U58" s="36">
        <v>-100</v>
      </c>
      <c r="V58" s="36">
        <v>78.5</v>
      </c>
      <c r="W58" s="36">
        <v>6758.8</v>
      </c>
      <c r="Z58" s="98" t="s">
        <v>36</v>
      </c>
      <c r="AA58" s="101">
        <v>56264</v>
      </c>
      <c r="AB58" s="101">
        <v>5098</v>
      </c>
      <c r="AC58" s="101">
        <v>61362</v>
      </c>
      <c r="AD58" s="101">
        <v>56599</v>
      </c>
      <c r="AE58" s="101">
        <v>8729</v>
      </c>
      <c r="AF58" s="101">
        <v>65328</v>
      </c>
      <c r="AG58" s="101">
        <v>-3966</v>
      </c>
      <c r="AH58" s="101">
        <v>112735</v>
      </c>
      <c r="AI58" s="12"/>
      <c r="AJ58" s="65"/>
      <c r="AK58" s="12"/>
      <c r="AL58" s="12"/>
      <c r="AM58" s="12"/>
      <c r="AP58" s="98" t="s">
        <v>39</v>
      </c>
      <c r="AQ58" s="97">
        <v>6062.0990000000002</v>
      </c>
      <c r="AR58" s="97">
        <v>1028.8230000000001</v>
      </c>
      <c r="AS58" s="97">
        <v>7090.9220000000005</v>
      </c>
      <c r="AT58" s="97">
        <v>5682.4939999999997</v>
      </c>
      <c r="AU58" s="97">
        <v>947.22900000000004</v>
      </c>
      <c r="AV58" s="97">
        <v>6629.723</v>
      </c>
      <c r="AW58" s="97">
        <v>461.19900000000052</v>
      </c>
      <c r="AX58" s="97">
        <v>8225.0960000000014</v>
      </c>
      <c r="AY58" s="12"/>
      <c r="AZ58" s="12"/>
      <c r="BA58" s="12"/>
      <c r="BB58" s="12"/>
      <c r="BE58" s="28" t="s">
        <v>39</v>
      </c>
      <c r="BF58" s="36">
        <v>26393</v>
      </c>
      <c r="BG58" s="36">
        <v>3296</v>
      </c>
      <c r="BH58" s="36">
        <v>29689</v>
      </c>
      <c r="BI58" s="36">
        <v>25459</v>
      </c>
      <c r="BJ58" s="36">
        <v>2986</v>
      </c>
      <c r="BK58" s="36">
        <v>28445</v>
      </c>
      <c r="BL58" s="36">
        <v>-52</v>
      </c>
      <c r="BM58" s="36">
        <v>1192</v>
      </c>
      <c r="BN58" s="36">
        <v>23945</v>
      </c>
    </row>
    <row r="59" spans="1:66" x14ac:dyDescent="0.25">
      <c r="A59" s="45" t="s">
        <v>40</v>
      </c>
      <c r="B59" s="41">
        <v>573.14599999999996</v>
      </c>
      <c r="C59" s="41">
        <v>400.45800000000003</v>
      </c>
      <c r="D59" s="41">
        <v>973.60400000000004</v>
      </c>
      <c r="E59" s="41">
        <v>876.3359999999999</v>
      </c>
      <c r="F59" s="41">
        <v>105.623</v>
      </c>
      <c r="G59" s="41">
        <v>981.95899999999995</v>
      </c>
      <c r="H59" s="42">
        <v>-8.6829999999999998</v>
      </c>
      <c r="I59" s="41">
        <v>-17.037999999999904</v>
      </c>
      <c r="J59" s="41">
        <v>1052.963</v>
      </c>
      <c r="M59" s="28" t="s">
        <v>41</v>
      </c>
      <c r="N59" s="36">
        <v>3331.3999999999996</v>
      </c>
      <c r="O59" s="36">
        <v>1929.8</v>
      </c>
      <c r="P59" s="36">
        <v>5261.2</v>
      </c>
      <c r="Q59" s="36">
        <v>4709.7000000000007</v>
      </c>
      <c r="R59" s="36">
        <v>660.9</v>
      </c>
      <c r="S59" s="36">
        <v>5370.6</v>
      </c>
      <c r="T59" s="36">
        <v>-109.40000000000055</v>
      </c>
      <c r="U59" s="36">
        <v>110.4</v>
      </c>
      <c r="V59" s="36">
        <v>0.99999999999945999</v>
      </c>
      <c r="W59" s="36">
        <v>6865.3</v>
      </c>
      <c r="Z59" s="98" t="s">
        <v>37</v>
      </c>
      <c r="AA59" s="101">
        <v>58529</v>
      </c>
      <c r="AB59" s="101">
        <v>4515</v>
      </c>
      <c r="AC59" s="101">
        <v>63044</v>
      </c>
      <c r="AD59" s="101">
        <v>56030</v>
      </c>
      <c r="AE59" s="101">
        <v>9016</v>
      </c>
      <c r="AF59" s="101">
        <v>65046</v>
      </c>
      <c r="AG59" s="101">
        <v>-2002</v>
      </c>
      <c r="AH59" s="101">
        <v>114737</v>
      </c>
      <c r="AI59" s="12"/>
      <c r="AJ59" s="65"/>
      <c r="AK59" s="12"/>
      <c r="AL59" s="12"/>
      <c r="AM59" s="12"/>
      <c r="AP59" s="98" t="s">
        <v>40</v>
      </c>
      <c r="AQ59" s="80">
        <v>5422.58</v>
      </c>
      <c r="AR59" s="80">
        <v>1517.88</v>
      </c>
      <c r="AS59" s="80">
        <v>6940.46</v>
      </c>
      <c r="AT59" s="80">
        <v>6532.6440000000002</v>
      </c>
      <c r="AU59" s="80">
        <v>890.78399999999999</v>
      </c>
      <c r="AV59" s="80">
        <v>7423.4279999999999</v>
      </c>
      <c r="AW59" s="80">
        <v>-482.96799999999985</v>
      </c>
      <c r="AX59" s="80">
        <v>8708.0640000000003</v>
      </c>
      <c r="AY59" s="12"/>
      <c r="AZ59" s="12"/>
      <c r="BA59" s="12"/>
      <c r="BB59" s="12"/>
      <c r="BE59" s="28" t="s">
        <v>40</v>
      </c>
      <c r="BF59" s="36">
        <v>25084</v>
      </c>
      <c r="BG59" s="36">
        <v>3320</v>
      </c>
      <c r="BH59" s="36">
        <v>28404</v>
      </c>
      <c r="BI59" s="36">
        <v>27808</v>
      </c>
      <c r="BJ59" s="36">
        <v>2770</v>
      </c>
      <c r="BK59" s="36">
        <v>30578</v>
      </c>
      <c r="BL59" s="36">
        <v>1117</v>
      </c>
      <c r="BM59" s="36">
        <v>-1057</v>
      </c>
      <c r="BN59" s="36">
        <v>25627</v>
      </c>
    </row>
    <row r="60" spans="1:66" x14ac:dyDescent="0.25">
      <c r="A60" s="45" t="s">
        <v>41</v>
      </c>
      <c r="B60" s="41">
        <v>627.75499999999988</v>
      </c>
      <c r="C60" s="41">
        <v>341.42</v>
      </c>
      <c r="D60" s="41">
        <v>969.17499999999995</v>
      </c>
      <c r="E60" s="41">
        <v>894.72900000000004</v>
      </c>
      <c r="F60" s="41">
        <v>103.075</v>
      </c>
      <c r="G60" s="41">
        <v>997.80400000000009</v>
      </c>
      <c r="H60" s="42">
        <v>-25.997</v>
      </c>
      <c r="I60" s="41">
        <v>-54.626000000000133</v>
      </c>
      <c r="J60" s="41">
        <v>1178.471</v>
      </c>
      <c r="M60" s="28" t="s">
        <v>42</v>
      </c>
      <c r="N60" s="36">
        <v>3594.1</v>
      </c>
      <c r="O60" s="36">
        <v>1917.9</v>
      </c>
      <c r="P60" s="36">
        <v>5512</v>
      </c>
      <c r="Q60" s="36">
        <v>5126.8999999999996</v>
      </c>
      <c r="R60" s="36">
        <v>581.79999999999995</v>
      </c>
      <c r="S60" s="36">
        <v>5708.7</v>
      </c>
      <c r="T60" s="36">
        <v>-196.69999999999982</v>
      </c>
      <c r="U60" s="36"/>
      <c r="V60" s="36">
        <v>-196.69999999999982</v>
      </c>
      <c r="W60" s="36">
        <v>7067.2</v>
      </c>
      <c r="Z60" s="104" t="s">
        <v>38</v>
      </c>
      <c r="AA60" s="101">
        <v>65098</v>
      </c>
      <c r="AB60" s="101">
        <v>5885</v>
      </c>
      <c r="AC60" s="101">
        <v>70983</v>
      </c>
      <c r="AD60" s="101">
        <v>59288</v>
      </c>
      <c r="AE60" s="101">
        <v>11027</v>
      </c>
      <c r="AF60" s="101">
        <v>70315</v>
      </c>
      <c r="AG60" s="101">
        <v>668</v>
      </c>
      <c r="AH60" s="101">
        <v>134398</v>
      </c>
      <c r="AI60" s="29"/>
      <c r="AJ60" s="65"/>
      <c r="AK60" s="29"/>
      <c r="AL60" s="29"/>
      <c r="AM60" s="29"/>
      <c r="AP60" s="98" t="s">
        <v>41</v>
      </c>
      <c r="AQ60" s="97">
        <v>6061.982</v>
      </c>
      <c r="AR60" s="97">
        <v>1413.854</v>
      </c>
      <c r="AS60" s="97">
        <v>7475.8360000000002</v>
      </c>
      <c r="AT60" s="97">
        <v>7235.1009999999997</v>
      </c>
      <c r="AU60" s="97">
        <v>894.38900000000001</v>
      </c>
      <c r="AV60" s="97">
        <v>8129.49</v>
      </c>
      <c r="AW60" s="80">
        <v>-653.65399999999954</v>
      </c>
      <c r="AX60" s="80">
        <v>9283.8870000000006</v>
      </c>
      <c r="AY60" s="12"/>
      <c r="AZ60" s="12"/>
      <c r="BA60" s="12"/>
      <c r="BB60" s="12"/>
      <c r="BE60" s="28" t="s">
        <v>41</v>
      </c>
      <c r="BF60" s="36">
        <v>24097</v>
      </c>
      <c r="BG60" s="36">
        <v>3823</v>
      </c>
      <c r="BH60" s="36">
        <v>27920</v>
      </c>
      <c r="BI60" s="36">
        <v>27846</v>
      </c>
      <c r="BJ60" s="36">
        <v>2553</v>
      </c>
      <c r="BK60" s="36">
        <v>30399</v>
      </c>
      <c r="BL60" s="36">
        <v>-169</v>
      </c>
      <c r="BM60" s="36">
        <v>-2648</v>
      </c>
      <c r="BN60" s="36">
        <v>28560</v>
      </c>
    </row>
    <row r="61" spans="1:66" x14ac:dyDescent="0.25">
      <c r="A61" s="45" t="s">
        <v>42</v>
      </c>
      <c r="B61" s="41">
        <v>634.47</v>
      </c>
      <c r="C61" s="41">
        <v>386.96100000000001</v>
      </c>
      <c r="D61" s="41">
        <v>1021.431</v>
      </c>
      <c r="E61" s="41">
        <v>988.15199999999993</v>
      </c>
      <c r="F61" s="41">
        <v>106.47499999999999</v>
      </c>
      <c r="G61" s="41">
        <v>1094.627</v>
      </c>
      <c r="H61" s="42">
        <v>-51.920999999999999</v>
      </c>
      <c r="I61" s="41">
        <v>-125.1169999999999</v>
      </c>
      <c r="J61" s="41">
        <v>1312.569</v>
      </c>
      <c r="M61" s="28" t="s">
        <v>43</v>
      </c>
      <c r="N61" s="36">
        <v>3688.5999999999995</v>
      </c>
      <c r="O61" s="36">
        <v>2354.8000000000002</v>
      </c>
      <c r="P61" s="36">
        <v>6043.4</v>
      </c>
      <c r="Q61" s="36">
        <v>5240.5999999999995</v>
      </c>
      <c r="R61" s="36">
        <v>579.6</v>
      </c>
      <c r="S61" s="36">
        <v>5820.2</v>
      </c>
      <c r="T61" s="36">
        <v>223.19999999999982</v>
      </c>
      <c r="U61" s="36"/>
      <c r="V61" s="36">
        <v>223.19999999999982</v>
      </c>
      <c r="W61" s="36">
        <v>6943</v>
      </c>
      <c r="Z61" s="98" t="s">
        <v>39</v>
      </c>
      <c r="AA61" s="105">
        <v>66129</v>
      </c>
      <c r="AB61" s="105">
        <v>6129</v>
      </c>
      <c r="AC61" s="105">
        <v>72258</v>
      </c>
      <c r="AD61" s="105">
        <v>59483</v>
      </c>
      <c r="AE61" s="105">
        <v>10873</v>
      </c>
      <c r="AF61" s="105">
        <v>70356</v>
      </c>
      <c r="AG61" s="105">
        <v>1902</v>
      </c>
      <c r="AH61" s="105">
        <v>132496</v>
      </c>
      <c r="AI61" s="70"/>
      <c r="AJ61" s="65"/>
      <c r="AK61" s="70"/>
      <c r="AL61" s="70"/>
      <c r="AM61" s="70"/>
      <c r="AP61" s="98" t="s">
        <v>42</v>
      </c>
      <c r="AQ61" s="97">
        <v>6394.71</v>
      </c>
      <c r="AR61" s="97">
        <v>1290.4369999999999</v>
      </c>
      <c r="AS61" s="97">
        <v>7685.1469999999999</v>
      </c>
      <c r="AT61" s="97">
        <v>6856.8240000000005</v>
      </c>
      <c r="AU61" s="97">
        <v>927.83299999999997</v>
      </c>
      <c r="AV61" s="97">
        <v>7784.6570000000002</v>
      </c>
      <c r="AW61" s="80">
        <v>-99.510000000000218</v>
      </c>
      <c r="AX61" s="80">
        <v>9317.6170000000002</v>
      </c>
      <c r="AY61" s="12"/>
      <c r="AZ61" s="12"/>
      <c r="BA61" s="12"/>
      <c r="BB61" s="12"/>
      <c r="BE61" s="28" t="s">
        <v>42</v>
      </c>
      <c r="BF61" s="36">
        <v>25704</v>
      </c>
      <c r="BG61" s="36">
        <v>3621</v>
      </c>
      <c r="BH61" s="36">
        <v>29325</v>
      </c>
      <c r="BI61" s="36">
        <v>28108</v>
      </c>
      <c r="BJ61" s="36">
        <v>2446</v>
      </c>
      <c r="BK61" s="36">
        <v>30554</v>
      </c>
      <c r="BL61" s="36">
        <v>-123</v>
      </c>
      <c r="BM61" s="36">
        <v>-1352</v>
      </c>
      <c r="BN61" s="36">
        <v>29787</v>
      </c>
    </row>
    <row r="62" spans="1:66" x14ac:dyDescent="0.25">
      <c r="A62" s="45" t="s">
        <v>43</v>
      </c>
      <c r="B62" s="41">
        <v>672.62699999999995</v>
      </c>
      <c r="C62" s="41">
        <v>443.512</v>
      </c>
      <c r="D62" s="41">
        <v>1116.1389999999999</v>
      </c>
      <c r="E62" s="41">
        <v>1030.6890000000001</v>
      </c>
      <c r="F62" s="41">
        <v>104.922</v>
      </c>
      <c r="G62" s="41">
        <v>1135.6110000000001</v>
      </c>
      <c r="H62" s="42">
        <v>-14.115</v>
      </c>
      <c r="I62" s="41">
        <v>-33.587000000000209</v>
      </c>
      <c r="J62" s="41">
        <v>1329.5409999999999</v>
      </c>
      <c r="M62" s="28" t="s">
        <v>44</v>
      </c>
      <c r="N62" s="36">
        <v>3994.2000000000003</v>
      </c>
      <c r="O62" s="36">
        <v>2392.9</v>
      </c>
      <c r="P62" s="36">
        <v>6387.1</v>
      </c>
      <c r="Q62" s="36">
        <v>5571.5</v>
      </c>
      <c r="R62" s="36">
        <v>590.29999999999995</v>
      </c>
      <c r="S62" s="36">
        <v>6161.8</v>
      </c>
      <c r="T62" s="36">
        <v>225.30000000000018</v>
      </c>
      <c r="U62" s="36"/>
      <c r="V62" s="36">
        <v>225.30000000000018</v>
      </c>
      <c r="W62" s="36">
        <v>6900.6</v>
      </c>
      <c r="Z62" s="98" t="s">
        <v>40</v>
      </c>
      <c r="AA62" s="101">
        <v>64796</v>
      </c>
      <c r="AB62" s="101">
        <v>7754</v>
      </c>
      <c r="AC62" s="101">
        <v>72550</v>
      </c>
      <c r="AD62" s="101">
        <v>62392.111505360001</v>
      </c>
      <c r="AE62" s="101">
        <v>10337</v>
      </c>
      <c r="AF62" s="101">
        <v>72729.111505359993</v>
      </c>
      <c r="AG62" s="101">
        <v>-179</v>
      </c>
      <c r="AH62" s="101">
        <v>132675</v>
      </c>
      <c r="AI62" s="12"/>
      <c r="AJ62" s="65"/>
      <c r="AK62" s="12"/>
      <c r="AL62" s="12"/>
      <c r="AM62" s="12"/>
      <c r="AP62" s="98" t="s">
        <v>43</v>
      </c>
      <c r="AQ62" s="80">
        <v>7225.0999999999995</v>
      </c>
      <c r="AR62" s="80">
        <v>1995.201</v>
      </c>
      <c r="AS62" s="80">
        <v>9220.3009999999995</v>
      </c>
      <c r="AT62" s="80">
        <v>7472.9049999999988</v>
      </c>
      <c r="AU62" s="80">
        <v>903.05499999999995</v>
      </c>
      <c r="AV62" s="80">
        <v>8375.9599999999991</v>
      </c>
      <c r="AW62" s="80">
        <v>844.34100000000035</v>
      </c>
      <c r="AX62" s="80">
        <v>8487.491</v>
      </c>
      <c r="AY62" s="12"/>
      <c r="AZ62" s="12"/>
      <c r="BA62" s="12"/>
      <c r="BB62" s="12"/>
      <c r="BE62" s="28" t="s">
        <v>43</v>
      </c>
      <c r="BF62" s="36">
        <v>28333</v>
      </c>
      <c r="BG62" s="36">
        <v>5232</v>
      </c>
      <c r="BH62" s="36">
        <v>33565</v>
      </c>
      <c r="BI62" s="36">
        <v>28575</v>
      </c>
      <c r="BJ62" s="36">
        <v>2305</v>
      </c>
      <c r="BK62" s="36">
        <v>30880</v>
      </c>
      <c r="BL62" s="36">
        <v>0</v>
      </c>
      <c r="BM62" s="36">
        <v>2685</v>
      </c>
      <c r="BN62" s="36">
        <v>28367</v>
      </c>
    </row>
    <row r="63" spans="1:66" x14ac:dyDescent="0.25">
      <c r="A63" s="45" t="s">
        <v>44</v>
      </c>
      <c r="B63" s="41">
        <v>725.52200000000005</v>
      </c>
      <c r="C63" s="41">
        <v>444.428</v>
      </c>
      <c r="D63" s="41">
        <v>1169.95</v>
      </c>
      <c r="E63" s="41">
        <v>1059.1019999999999</v>
      </c>
      <c r="F63" s="41">
        <v>110.17</v>
      </c>
      <c r="G63" s="41">
        <v>1169.2719999999999</v>
      </c>
      <c r="H63" s="42"/>
      <c r="I63" s="41">
        <v>0.67800000000011096</v>
      </c>
      <c r="J63" s="41">
        <v>1322.76</v>
      </c>
      <c r="M63" s="28" t="s">
        <v>45</v>
      </c>
      <c r="N63" s="36">
        <v>4221.5</v>
      </c>
      <c r="O63" s="36">
        <v>2530.9</v>
      </c>
      <c r="P63" s="36">
        <v>6752.4</v>
      </c>
      <c r="Q63" s="36">
        <v>5917.1</v>
      </c>
      <c r="R63" s="36">
        <v>558</v>
      </c>
      <c r="S63" s="36">
        <v>6475.1</v>
      </c>
      <c r="T63" s="36">
        <v>277.30000000000018</v>
      </c>
      <c r="U63" s="36"/>
      <c r="V63" s="36">
        <v>277.30000000000018</v>
      </c>
      <c r="W63" s="36">
        <v>6714.1</v>
      </c>
      <c r="Z63" s="98" t="s">
        <v>41</v>
      </c>
      <c r="AA63" s="101">
        <v>66044</v>
      </c>
      <c r="AB63" s="101">
        <v>8894</v>
      </c>
      <c r="AC63" s="101">
        <v>74938</v>
      </c>
      <c r="AD63" s="101">
        <v>64632</v>
      </c>
      <c r="AE63" s="101">
        <v>9694</v>
      </c>
      <c r="AF63" s="101">
        <v>74326</v>
      </c>
      <c r="AG63" s="101">
        <v>612</v>
      </c>
      <c r="AH63" s="101">
        <v>132706</v>
      </c>
      <c r="AI63" s="12"/>
      <c r="AJ63" s="65"/>
      <c r="AK63" s="12"/>
      <c r="AL63" s="12"/>
      <c r="AM63" s="12"/>
      <c r="AP63" s="98" t="s">
        <v>44</v>
      </c>
      <c r="AQ63" s="80">
        <v>8006.9580000000005</v>
      </c>
      <c r="AR63" s="80">
        <v>1458.5530000000001</v>
      </c>
      <c r="AS63" s="80">
        <v>9465.5110000000004</v>
      </c>
      <c r="AT63" s="80">
        <v>7945.8949999999995</v>
      </c>
      <c r="AU63" s="80">
        <v>840.64</v>
      </c>
      <c r="AV63" s="80">
        <v>8786.5349999999999</v>
      </c>
      <c r="AW63" s="80">
        <v>678.97600000000057</v>
      </c>
      <c r="AX63" s="80">
        <v>7761.2420000000002</v>
      </c>
      <c r="AY63" s="12"/>
      <c r="AZ63" s="12"/>
      <c r="BA63" s="12"/>
      <c r="BB63" s="12"/>
      <c r="BE63" s="28" t="s">
        <v>44</v>
      </c>
      <c r="BF63" s="36">
        <v>30303</v>
      </c>
      <c r="BG63" s="36">
        <v>5835</v>
      </c>
      <c r="BH63" s="36">
        <v>36138</v>
      </c>
      <c r="BI63" s="36">
        <v>30258</v>
      </c>
      <c r="BJ63" s="36">
        <v>2198</v>
      </c>
      <c r="BK63" s="36">
        <v>32456</v>
      </c>
      <c r="BL63" s="36">
        <v>-710</v>
      </c>
      <c r="BM63" s="36">
        <v>2972</v>
      </c>
      <c r="BN63" s="36">
        <v>27098</v>
      </c>
    </row>
    <row r="64" spans="1:66" x14ac:dyDescent="0.25">
      <c r="A64" s="45" t="s">
        <v>45</v>
      </c>
      <c r="B64" s="41">
        <v>756.11199999999997</v>
      </c>
      <c r="C64" s="41">
        <v>474.43700000000001</v>
      </c>
      <c r="D64" s="41">
        <v>1230.549</v>
      </c>
      <c r="E64" s="41">
        <v>1086.338</v>
      </c>
      <c r="F64" s="41">
        <v>120.29600000000001</v>
      </c>
      <c r="G64" s="41">
        <v>1206.634</v>
      </c>
      <c r="H64" s="42"/>
      <c r="I64" s="41">
        <v>23.914999999999964</v>
      </c>
      <c r="J64" s="41">
        <v>1312.2</v>
      </c>
      <c r="M64" s="28" t="s">
        <v>46</v>
      </c>
      <c r="N64" s="36">
        <v>4467.1000000000004</v>
      </c>
      <c r="O64" s="36">
        <v>2720.6</v>
      </c>
      <c r="P64" s="36">
        <v>7187.7</v>
      </c>
      <c r="Q64" s="36">
        <v>6370.9000000000005</v>
      </c>
      <c r="R64" s="36">
        <v>575.70000000000005</v>
      </c>
      <c r="S64" s="36">
        <v>6946.6</v>
      </c>
      <c r="T64" s="36">
        <v>241.10000000000036</v>
      </c>
      <c r="U64" s="36"/>
      <c r="V64" s="36">
        <v>241.10000000000036</v>
      </c>
      <c r="W64" s="36">
        <v>7068.5</v>
      </c>
      <c r="Z64" s="98" t="s">
        <v>42</v>
      </c>
      <c r="AA64" s="101">
        <v>64655</v>
      </c>
      <c r="AB64" s="101">
        <v>9894</v>
      </c>
      <c r="AC64" s="101">
        <v>74549</v>
      </c>
      <c r="AD64" s="101">
        <v>71908</v>
      </c>
      <c r="AE64" s="101">
        <v>9604</v>
      </c>
      <c r="AF64" s="101">
        <v>81512</v>
      </c>
      <c r="AG64" s="101">
        <v>-6963</v>
      </c>
      <c r="AH64" s="101">
        <v>140355</v>
      </c>
      <c r="AI64" s="12"/>
      <c r="AJ64" s="65"/>
      <c r="AK64" s="12"/>
      <c r="AL64" s="12"/>
      <c r="AM64" s="12"/>
      <c r="AP64" s="98" t="s">
        <v>45</v>
      </c>
      <c r="AQ64" s="80">
        <v>8312.2929999999997</v>
      </c>
      <c r="AR64" s="80">
        <v>1552.09</v>
      </c>
      <c r="AS64" s="80">
        <v>9864.3829999999998</v>
      </c>
      <c r="AT64" s="80">
        <v>8473.76</v>
      </c>
      <c r="AU64" s="80">
        <v>816.67499999999995</v>
      </c>
      <c r="AV64" s="80">
        <v>9290.4349999999995</v>
      </c>
      <c r="AW64" s="80">
        <v>573.94800000000032</v>
      </c>
      <c r="AX64" s="80">
        <v>7318.1379999999999</v>
      </c>
      <c r="AY64" s="12"/>
      <c r="AZ64" s="12"/>
      <c r="BA64" s="12"/>
      <c r="BB64" s="12"/>
      <c r="BE64" s="98" t="s">
        <v>45</v>
      </c>
      <c r="BF64" s="36">
        <v>32288</v>
      </c>
      <c r="BG64" s="36">
        <v>6397</v>
      </c>
      <c r="BH64" s="36">
        <v>38685</v>
      </c>
      <c r="BI64" s="36">
        <v>32169</v>
      </c>
      <c r="BJ64" s="36">
        <v>2270</v>
      </c>
      <c r="BK64" s="36">
        <v>34439</v>
      </c>
      <c r="BL64" s="36">
        <v>-264</v>
      </c>
      <c r="BM64" s="36">
        <v>3982</v>
      </c>
      <c r="BN64" s="36">
        <v>24481</v>
      </c>
    </row>
    <row r="65" spans="1:66" x14ac:dyDescent="0.25">
      <c r="A65" s="28" t="s">
        <v>46</v>
      </c>
      <c r="B65" s="41">
        <v>784.5</v>
      </c>
      <c r="C65" s="41">
        <v>517.9</v>
      </c>
      <c r="D65" s="41">
        <v>1303.037</v>
      </c>
      <c r="E65" s="41">
        <v>1187.7259999999999</v>
      </c>
      <c r="F65" s="41">
        <v>118.9</v>
      </c>
      <c r="G65" s="41">
        <v>1306.626</v>
      </c>
      <c r="H65" s="42"/>
      <c r="I65" s="41">
        <v>-3.5889999999999418</v>
      </c>
      <c r="J65" s="41">
        <v>1347.1</v>
      </c>
      <c r="M65" s="28" t="s">
        <v>47</v>
      </c>
      <c r="N65" s="36">
        <v>4471.7999999999993</v>
      </c>
      <c r="O65" s="36">
        <v>2763.6</v>
      </c>
      <c r="P65" s="36">
        <v>7235.4</v>
      </c>
      <c r="Q65" s="36">
        <v>6785.6</v>
      </c>
      <c r="R65" s="36">
        <v>601.4</v>
      </c>
      <c r="S65" s="36">
        <v>7387</v>
      </c>
      <c r="T65" s="36">
        <v>-151.60000000000036</v>
      </c>
      <c r="U65" s="36"/>
      <c r="V65" s="36">
        <v>-151.60000000000036</v>
      </c>
      <c r="W65" s="36">
        <v>7533</v>
      </c>
      <c r="Z65" s="99" t="s">
        <v>43</v>
      </c>
      <c r="AA65" s="103">
        <v>72311</v>
      </c>
      <c r="AB65" s="103">
        <v>11881</v>
      </c>
      <c r="AC65" s="103">
        <v>84192</v>
      </c>
      <c r="AD65" s="103">
        <v>76854</v>
      </c>
      <c r="AE65" s="103">
        <v>9368</v>
      </c>
      <c r="AF65" s="103">
        <v>86222</v>
      </c>
      <c r="AG65" s="103">
        <v>-2030</v>
      </c>
      <c r="AH65" s="103">
        <v>142935</v>
      </c>
      <c r="AI65" s="12"/>
      <c r="AJ65" s="65"/>
      <c r="AK65" s="12"/>
      <c r="AL65" s="12"/>
      <c r="AM65" s="12"/>
      <c r="AP65" s="98" t="s">
        <v>46</v>
      </c>
      <c r="AQ65" s="97">
        <v>9926.3340000000007</v>
      </c>
      <c r="AR65" s="97">
        <v>1807.3309999999999</v>
      </c>
      <c r="AS65" s="97">
        <v>11733.665000000001</v>
      </c>
      <c r="AT65" s="97">
        <v>9039.5439999999999</v>
      </c>
      <c r="AU65" s="97">
        <v>820.82100000000003</v>
      </c>
      <c r="AV65" s="97">
        <v>9860.3649999999998</v>
      </c>
      <c r="AW65" s="97">
        <v>1873.3000000000011</v>
      </c>
      <c r="AX65" s="97">
        <v>5873.35</v>
      </c>
      <c r="AY65" s="12"/>
      <c r="AZ65" s="12"/>
      <c r="BA65" s="12"/>
      <c r="BB65" s="12"/>
      <c r="BE65" s="98" t="s">
        <v>46</v>
      </c>
      <c r="BF65" s="36">
        <v>34081</v>
      </c>
      <c r="BG65" s="36">
        <v>5942</v>
      </c>
      <c r="BH65" s="36">
        <v>40023</v>
      </c>
      <c r="BI65" s="36">
        <v>34596</v>
      </c>
      <c r="BJ65" s="36">
        <v>2237</v>
      </c>
      <c r="BK65" s="36">
        <v>36833</v>
      </c>
      <c r="BL65" s="36">
        <v>-444</v>
      </c>
      <c r="BM65" s="36">
        <v>2746</v>
      </c>
      <c r="BN65" s="36">
        <v>23881</v>
      </c>
    </row>
    <row r="66" spans="1:66" x14ac:dyDescent="0.25">
      <c r="A66" s="28" t="s">
        <v>47</v>
      </c>
      <c r="B66" s="41">
        <v>831.96699999999987</v>
      </c>
      <c r="C66" s="41">
        <v>557.55600000000004</v>
      </c>
      <c r="D66" s="41">
        <v>1389.5229999999999</v>
      </c>
      <c r="E66" s="41">
        <v>1311.6790000000001</v>
      </c>
      <c r="F66" s="41">
        <v>108.51300000000001</v>
      </c>
      <c r="G66" s="41">
        <v>1420.192</v>
      </c>
      <c r="H66" s="42"/>
      <c r="I66" s="41">
        <v>-30.669000000000096</v>
      </c>
      <c r="J66" s="41">
        <v>1415.2329999999999</v>
      </c>
      <c r="M66" s="28" t="s">
        <v>48</v>
      </c>
      <c r="N66" s="36">
        <v>4188.5999999999995</v>
      </c>
      <c r="O66" s="36">
        <v>2940.8</v>
      </c>
      <c r="P66" s="36">
        <v>7129.4</v>
      </c>
      <c r="Q66" s="36">
        <v>7217.4000000000005</v>
      </c>
      <c r="R66" s="36">
        <v>607.20000000000005</v>
      </c>
      <c r="S66" s="36">
        <v>7824.6</v>
      </c>
      <c r="T66" s="36">
        <v>-695.20000000000073</v>
      </c>
      <c r="U66" s="36"/>
      <c r="V66" s="36">
        <v>-695.20000000000073</v>
      </c>
      <c r="W66" s="36">
        <v>8537.5</v>
      </c>
      <c r="Z66" s="98" t="s">
        <v>44</v>
      </c>
      <c r="AA66" s="101">
        <v>82595</v>
      </c>
      <c r="AB66" s="101">
        <v>13252</v>
      </c>
      <c r="AC66" s="101">
        <v>95847</v>
      </c>
      <c r="AD66" s="101">
        <v>86642</v>
      </c>
      <c r="AE66" s="101">
        <v>9309</v>
      </c>
      <c r="AF66" s="101">
        <v>95951</v>
      </c>
      <c r="AG66" s="101">
        <v>-104</v>
      </c>
      <c r="AH66" s="101">
        <v>155118</v>
      </c>
      <c r="AI66" s="12"/>
      <c r="AJ66" s="65"/>
      <c r="AK66" s="12"/>
      <c r="AL66" s="12"/>
      <c r="AM66" s="12"/>
      <c r="AP66" s="98" t="s">
        <v>47</v>
      </c>
      <c r="AQ66" s="97">
        <v>12308.2</v>
      </c>
      <c r="AR66" s="97">
        <v>1966.192</v>
      </c>
      <c r="AS66" s="97">
        <v>14274.392</v>
      </c>
      <c r="AT66" s="97">
        <v>10501.929999999998</v>
      </c>
      <c r="AU66" s="97">
        <v>804.43200000000002</v>
      </c>
      <c r="AV66" s="97">
        <v>11306.361999999999</v>
      </c>
      <c r="AW66" s="97">
        <v>2968.0300000000007</v>
      </c>
      <c r="AX66" s="97">
        <v>3523.9470000000001</v>
      </c>
      <c r="AY66" s="30"/>
      <c r="AZ66" s="30"/>
      <c r="BA66" s="30"/>
      <c r="BB66" s="30"/>
      <c r="BE66" s="98" t="s">
        <v>47</v>
      </c>
      <c r="BF66" s="36">
        <v>32725</v>
      </c>
      <c r="BG66" s="36">
        <v>5995</v>
      </c>
      <c r="BH66" s="36">
        <v>38720</v>
      </c>
      <c r="BI66" s="36">
        <v>36508</v>
      </c>
      <c r="BJ66" s="36">
        <v>2158</v>
      </c>
      <c r="BK66" s="36">
        <v>38666</v>
      </c>
      <c r="BL66" s="36">
        <v>18</v>
      </c>
      <c r="BM66" s="36">
        <v>72</v>
      </c>
      <c r="BN66" s="36">
        <v>26411</v>
      </c>
    </row>
    <row r="67" spans="1:66" x14ac:dyDescent="0.25">
      <c r="A67" s="28" t="s">
        <v>48</v>
      </c>
      <c r="B67" s="41">
        <v>867.90000000000009</v>
      </c>
      <c r="C67" s="41">
        <v>638.79999999999995</v>
      </c>
      <c r="D67" s="41">
        <v>1506.7</v>
      </c>
      <c r="E67" s="41">
        <v>1477.059</v>
      </c>
      <c r="F67" s="41">
        <v>104.041</v>
      </c>
      <c r="G67" s="41">
        <v>1581.1</v>
      </c>
      <c r="H67" s="42"/>
      <c r="I67" s="41">
        <v>-74.399999999999864</v>
      </c>
      <c r="J67" s="41">
        <v>1580.684</v>
      </c>
      <c r="M67" s="28" t="s">
        <v>49</v>
      </c>
      <c r="N67" s="36">
        <v>4619.8</v>
      </c>
      <c r="O67" s="36">
        <v>2930.3</v>
      </c>
      <c r="P67" s="36">
        <v>7550.1</v>
      </c>
      <c r="Q67" s="36">
        <v>7525.6</v>
      </c>
      <c r="R67" s="36">
        <v>641.5</v>
      </c>
      <c r="S67" s="36">
        <v>8167.1</v>
      </c>
      <c r="T67" s="36">
        <v>-617</v>
      </c>
      <c r="U67" s="36"/>
      <c r="V67" s="36">
        <v>-617</v>
      </c>
      <c r="W67" s="36">
        <v>9615.2999999999993</v>
      </c>
      <c r="Z67" s="98" t="s">
        <v>45</v>
      </c>
      <c r="AA67" s="101">
        <v>88524</v>
      </c>
      <c r="AB67" s="101">
        <v>14036</v>
      </c>
      <c r="AC67" s="101">
        <v>102560</v>
      </c>
      <c r="AD67" s="101">
        <v>91630</v>
      </c>
      <c r="AE67" s="101">
        <v>9135</v>
      </c>
      <c r="AF67" s="101">
        <v>100765</v>
      </c>
      <c r="AG67" s="101">
        <v>1795</v>
      </c>
      <c r="AH67" s="101">
        <v>156632</v>
      </c>
      <c r="AI67" s="12"/>
      <c r="AJ67" s="65"/>
      <c r="AK67" s="12"/>
      <c r="AL67" s="12"/>
      <c r="AM67" s="12"/>
      <c r="AP67" s="98" t="s">
        <v>48</v>
      </c>
      <c r="AQ67" s="97">
        <v>10073.325999999999</v>
      </c>
      <c r="AR67" s="97">
        <v>2003.047</v>
      </c>
      <c r="AS67" s="97">
        <v>12076.373</v>
      </c>
      <c r="AT67" s="97">
        <v>11711.726000000001</v>
      </c>
      <c r="AU67" s="97">
        <v>773.89200000000005</v>
      </c>
      <c r="AV67" s="97">
        <v>12485.618</v>
      </c>
      <c r="AW67" s="97">
        <v>-409.2450000000008</v>
      </c>
      <c r="AX67" s="97">
        <v>3559.5659999999998</v>
      </c>
      <c r="AY67" s="30"/>
      <c r="AZ67" s="30"/>
      <c r="BA67" s="30"/>
      <c r="BB67" s="30"/>
      <c r="BE67" s="98" t="s">
        <v>48</v>
      </c>
      <c r="BF67" s="36">
        <v>31051</v>
      </c>
      <c r="BG67" s="36">
        <v>6927</v>
      </c>
      <c r="BH67" s="36">
        <v>37978</v>
      </c>
      <c r="BI67" s="36">
        <v>37594</v>
      </c>
      <c r="BJ67" s="36">
        <v>2197</v>
      </c>
      <c r="BK67" s="36">
        <v>39791</v>
      </c>
      <c r="BL67" s="36">
        <v>0</v>
      </c>
      <c r="BM67" s="36">
        <v>-1813</v>
      </c>
      <c r="BN67" s="36">
        <v>29630</v>
      </c>
    </row>
    <row r="68" spans="1:66" x14ac:dyDescent="0.25">
      <c r="A68" s="28" t="s">
        <v>49</v>
      </c>
      <c r="B68" s="41">
        <v>890.67199999999991</v>
      </c>
      <c r="C68" s="41">
        <v>641.38800000000003</v>
      </c>
      <c r="D68" s="41">
        <v>1532.06</v>
      </c>
      <c r="E68" s="41">
        <v>1487.817</v>
      </c>
      <c r="F68" s="41">
        <v>107.7</v>
      </c>
      <c r="G68" s="41">
        <v>1595.5170000000001</v>
      </c>
      <c r="H68" s="42"/>
      <c r="I68" s="41">
        <v>-63.457000000000107</v>
      </c>
      <c r="J68" s="41">
        <v>1708.9</v>
      </c>
      <c r="M68" s="28" t="s">
        <v>50</v>
      </c>
      <c r="N68" s="36">
        <v>4939</v>
      </c>
      <c r="O68" s="36">
        <v>2874.2</v>
      </c>
      <c r="P68" s="36">
        <v>7813.2</v>
      </c>
      <c r="Q68" s="36">
        <v>7395.7</v>
      </c>
      <c r="R68" s="36">
        <v>661.8</v>
      </c>
      <c r="S68" s="36">
        <v>8057.5</v>
      </c>
      <c r="T68" s="36">
        <v>-244.30000000000018</v>
      </c>
      <c r="U68" s="36"/>
      <c r="V68" s="36">
        <v>-244.30000000000018</v>
      </c>
      <c r="W68" s="36">
        <v>10063.1</v>
      </c>
      <c r="Z68" s="98" t="s">
        <v>46</v>
      </c>
      <c r="AA68" s="101">
        <v>92976</v>
      </c>
      <c r="AB68" s="101">
        <v>16802</v>
      </c>
      <c r="AC68" s="101">
        <v>109778</v>
      </c>
      <c r="AD68" s="101">
        <v>100496</v>
      </c>
      <c r="AE68" s="101">
        <v>9220</v>
      </c>
      <c r="AF68" s="101">
        <v>109716</v>
      </c>
      <c r="AG68" s="101">
        <v>62</v>
      </c>
      <c r="AH68" s="101">
        <v>160044</v>
      </c>
      <c r="AI68" s="12"/>
      <c r="AJ68" s="65"/>
      <c r="AK68" s="12"/>
      <c r="AL68" s="12"/>
      <c r="AM68" s="12"/>
      <c r="AP68" s="98" t="s">
        <v>49</v>
      </c>
      <c r="AQ68" s="97">
        <v>11192.745999999999</v>
      </c>
      <c r="AR68" s="97">
        <v>2104.8530000000001</v>
      </c>
      <c r="AS68" s="97">
        <v>13297.599</v>
      </c>
      <c r="AT68" s="97">
        <v>12601.616</v>
      </c>
      <c r="AU68" s="100">
        <v>709.27499999999998</v>
      </c>
      <c r="AV68" s="97">
        <v>13310.891</v>
      </c>
      <c r="AW68" s="97">
        <v>-13.291999999999462</v>
      </c>
      <c r="AX68" s="97">
        <v>3783.3449999999998</v>
      </c>
      <c r="AY68" s="12"/>
      <c r="AZ68" s="12"/>
      <c r="BA68" s="12"/>
      <c r="BB68" s="12"/>
      <c r="BE68" s="98" t="s">
        <v>49</v>
      </c>
      <c r="BF68" s="36">
        <v>32671</v>
      </c>
      <c r="BG68" s="36">
        <v>8009</v>
      </c>
      <c r="BH68" s="36">
        <v>40680</v>
      </c>
      <c r="BI68" s="36">
        <v>38675</v>
      </c>
      <c r="BJ68" s="36">
        <v>2252</v>
      </c>
      <c r="BK68" s="36">
        <v>40927</v>
      </c>
      <c r="BL68" s="36">
        <v>0</v>
      </c>
      <c r="BM68" s="36">
        <v>-247</v>
      </c>
      <c r="BN68" s="36">
        <v>32223</v>
      </c>
    </row>
    <row r="69" spans="1:66" x14ac:dyDescent="0.25">
      <c r="A69" s="28" t="s">
        <v>50</v>
      </c>
      <c r="B69" s="41">
        <v>956.41599999999994</v>
      </c>
      <c r="C69" s="41">
        <v>630.70299999999997</v>
      </c>
      <c r="D69" s="41">
        <v>1587.1189999999999</v>
      </c>
      <c r="E69" s="41">
        <v>1564.665</v>
      </c>
      <c r="F69" s="41">
        <v>106.557</v>
      </c>
      <c r="G69" s="41">
        <v>1671.222</v>
      </c>
      <c r="H69" s="42"/>
      <c r="I69" s="41">
        <v>-84.102999999999994</v>
      </c>
      <c r="J69" s="41">
        <v>1908.0609999999999</v>
      </c>
      <c r="M69" s="28" t="s">
        <v>51</v>
      </c>
      <c r="N69" s="36">
        <v>4794.8999999999996</v>
      </c>
      <c r="O69" s="36">
        <v>3000.5</v>
      </c>
      <c r="P69" s="36">
        <v>7795.4</v>
      </c>
      <c r="Q69" s="36">
        <v>7667.8</v>
      </c>
      <c r="R69" s="36">
        <v>660.3</v>
      </c>
      <c r="S69" s="36">
        <v>8328.1</v>
      </c>
      <c r="T69" s="36">
        <v>-532.70000000000073</v>
      </c>
      <c r="U69" s="36"/>
      <c r="V69" s="36">
        <v>-532.70000000000073</v>
      </c>
      <c r="W69" s="36">
        <v>11032.8</v>
      </c>
      <c r="Z69" s="98" t="s">
        <v>47</v>
      </c>
      <c r="AA69" s="101">
        <v>86659</v>
      </c>
      <c r="AB69" s="101">
        <v>16757</v>
      </c>
      <c r="AC69" s="101">
        <v>103416</v>
      </c>
      <c r="AD69" s="101">
        <v>97448</v>
      </c>
      <c r="AE69" s="101">
        <v>8949</v>
      </c>
      <c r="AF69" s="101">
        <v>106397</v>
      </c>
      <c r="AG69" s="101">
        <v>-2981</v>
      </c>
      <c r="AH69" s="101">
        <v>169585</v>
      </c>
      <c r="AI69" s="12"/>
      <c r="AJ69" s="65"/>
      <c r="AK69" s="12"/>
      <c r="AL69" s="12"/>
      <c r="AM69" s="12"/>
      <c r="AP69" s="98" t="s">
        <v>50</v>
      </c>
      <c r="AQ69" s="97">
        <v>11391.891</v>
      </c>
      <c r="AR69" s="97">
        <v>2214.5619999999999</v>
      </c>
      <c r="AS69" s="97">
        <v>13606.453</v>
      </c>
      <c r="AT69" s="97">
        <v>13029.030999999999</v>
      </c>
      <c r="AU69" s="100">
        <v>682.38499999999999</v>
      </c>
      <c r="AV69" s="97">
        <v>13711.415999999999</v>
      </c>
      <c r="AW69" s="97">
        <v>-104.96299999999974</v>
      </c>
      <c r="AX69" s="97">
        <v>4543.201</v>
      </c>
      <c r="AY69" s="12"/>
      <c r="AZ69" s="12"/>
      <c r="BA69" s="12"/>
      <c r="BB69" s="12"/>
      <c r="BE69" s="106" t="s">
        <v>50</v>
      </c>
      <c r="BF69" s="36">
        <v>34081</v>
      </c>
      <c r="BG69" s="36">
        <v>7724</v>
      </c>
      <c r="BH69" s="36">
        <v>41805</v>
      </c>
      <c r="BI69" s="36">
        <v>39665</v>
      </c>
      <c r="BJ69" s="36">
        <v>2383</v>
      </c>
      <c r="BK69" s="36">
        <v>42048</v>
      </c>
      <c r="BL69" s="36">
        <v>-1599</v>
      </c>
      <c r="BM69" s="36">
        <v>-1842</v>
      </c>
      <c r="BN69" s="36">
        <v>35834</v>
      </c>
    </row>
    <row r="70" spans="1:66" x14ac:dyDescent="0.25">
      <c r="A70" s="28" t="s">
        <v>51</v>
      </c>
      <c r="B70" s="41">
        <v>1001.6499999999999</v>
      </c>
      <c r="C70" s="41">
        <v>595.37300000000005</v>
      </c>
      <c r="D70" s="41">
        <v>1597.0229999999999</v>
      </c>
      <c r="E70" s="41">
        <v>1560.646</v>
      </c>
      <c r="F70" s="41">
        <v>116.21899999999999</v>
      </c>
      <c r="G70" s="41">
        <v>1676.865</v>
      </c>
      <c r="H70" s="42"/>
      <c r="I70" s="41">
        <v>-79.841999999999999</v>
      </c>
      <c r="J70" s="41">
        <v>2039.604</v>
      </c>
      <c r="M70" s="28" t="s">
        <v>52</v>
      </c>
      <c r="N70" s="36">
        <v>4905.8999999999996</v>
      </c>
      <c r="O70" s="36">
        <v>2877.9</v>
      </c>
      <c r="P70" s="36">
        <v>7783.8</v>
      </c>
      <c r="Q70" s="36">
        <v>7722.2000000000007</v>
      </c>
      <c r="R70" s="36">
        <v>661.9</v>
      </c>
      <c r="S70" s="36">
        <v>8384.1</v>
      </c>
      <c r="T70" s="36">
        <v>-600.30000000000018</v>
      </c>
      <c r="U70" s="36"/>
      <c r="V70" s="36">
        <v>-600.30000000000018</v>
      </c>
      <c r="W70" s="36">
        <v>11657.1</v>
      </c>
      <c r="Z70" s="99" t="s">
        <v>48</v>
      </c>
      <c r="AA70" s="103">
        <v>83681</v>
      </c>
      <c r="AB70" s="103">
        <v>18872</v>
      </c>
      <c r="AC70" s="103">
        <v>102553</v>
      </c>
      <c r="AD70" s="103">
        <v>112696</v>
      </c>
      <c r="AE70" s="103">
        <v>9119</v>
      </c>
      <c r="AF70" s="103">
        <v>121815</v>
      </c>
      <c r="AG70" s="103">
        <v>-19262</v>
      </c>
      <c r="AH70" s="103">
        <v>193589</v>
      </c>
      <c r="AI70" s="30"/>
      <c r="AJ70" s="65"/>
      <c r="AK70" s="30"/>
      <c r="AL70" s="30"/>
      <c r="AM70" s="30"/>
      <c r="AP70" s="98" t="s">
        <v>51</v>
      </c>
      <c r="AQ70" s="97">
        <v>12007.876</v>
      </c>
      <c r="AR70" s="97">
        <v>2314.6709999999998</v>
      </c>
      <c r="AS70" s="97">
        <v>14322.547</v>
      </c>
      <c r="AT70" s="97">
        <v>13642.324000000001</v>
      </c>
      <c r="AU70" s="100">
        <v>642.77499999999998</v>
      </c>
      <c r="AV70" s="97">
        <v>14285.099</v>
      </c>
      <c r="AW70" s="97">
        <v>37.448</v>
      </c>
      <c r="AX70" s="97">
        <v>5109.366</v>
      </c>
      <c r="AY70" s="12"/>
      <c r="AZ70" s="12"/>
      <c r="BA70" s="12"/>
      <c r="BB70" s="12"/>
      <c r="BE70" s="98" t="s">
        <v>51</v>
      </c>
      <c r="BF70" s="36">
        <v>35010</v>
      </c>
      <c r="BG70" s="36">
        <v>7047</v>
      </c>
      <c r="BH70" s="36">
        <v>42057</v>
      </c>
      <c r="BI70" s="36">
        <v>40815</v>
      </c>
      <c r="BJ70" s="36">
        <v>2390</v>
      </c>
      <c r="BK70" s="36">
        <v>43205</v>
      </c>
      <c r="BL70" s="36">
        <v>0</v>
      </c>
      <c r="BM70" s="36">
        <v>-1148</v>
      </c>
      <c r="BN70" s="36">
        <v>38108</v>
      </c>
    </row>
    <row r="71" spans="1:66" x14ac:dyDescent="0.25">
      <c r="A71" s="28" t="s">
        <v>52</v>
      </c>
      <c r="B71" s="41">
        <v>1039.982</v>
      </c>
      <c r="C71" s="41">
        <v>651.85599999999999</v>
      </c>
      <c r="D71" s="41">
        <v>1691.838</v>
      </c>
      <c r="E71" s="41">
        <v>1621.4280000000001</v>
      </c>
      <c r="F71" s="41">
        <v>116.283</v>
      </c>
      <c r="G71" s="41">
        <v>1737.711</v>
      </c>
      <c r="H71" s="42"/>
      <c r="I71" s="41">
        <v>-45.873000000000047</v>
      </c>
      <c r="J71" s="41">
        <v>2098.971</v>
      </c>
      <c r="M71" s="28" t="s">
        <v>53</v>
      </c>
      <c r="N71" s="36">
        <v>5439.4000000000005</v>
      </c>
      <c r="O71" s="36">
        <v>3009.8</v>
      </c>
      <c r="P71" s="36">
        <v>8449.2000000000007</v>
      </c>
      <c r="Q71" s="36">
        <v>8133.4000000000005</v>
      </c>
      <c r="R71" s="36">
        <v>677.2</v>
      </c>
      <c r="S71" s="36">
        <v>8810.6</v>
      </c>
      <c r="T71" s="36">
        <v>-361.39999999999964</v>
      </c>
      <c r="U71" s="36"/>
      <c r="V71" s="36">
        <v>-361.39999999999964</v>
      </c>
      <c r="W71" s="36">
        <v>13109.3</v>
      </c>
      <c r="Z71" s="98" t="s">
        <v>49</v>
      </c>
      <c r="AA71" s="101">
        <v>90315</v>
      </c>
      <c r="AB71" s="101">
        <v>23279</v>
      </c>
      <c r="AC71" s="101">
        <v>113594</v>
      </c>
      <c r="AD71" s="101">
        <v>120843.00000000001</v>
      </c>
      <c r="AE71" s="101">
        <v>10005</v>
      </c>
      <c r="AF71" s="101">
        <v>130848.00000000001</v>
      </c>
      <c r="AG71" s="101">
        <v>-17254</v>
      </c>
      <c r="AH71" s="101">
        <v>217754</v>
      </c>
      <c r="AI71" s="12"/>
      <c r="AJ71" s="65"/>
      <c r="AK71" s="12"/>
      <c r="AL71" s="12"/>
      <c r="AM71" s="12"/>
      <c r="AP71" s="98" t="s">
        <v>52</v>
      </c>
      <c r="AQ71" s="97">
        <v>12395.761999999999</v>
      </c>
      <c r="AR71" s="97">
        <v>2022.1990000000001</v>
      </c>
      <c r="AS71" s="97">
        <v>14417.960999999999</v>
      </c>
      <c r="AT71" s="97">
        <v>13249.022999999999</v>
      </c>
      <c r="AU71" s="100">
        <v>580.072</v>
      </c>
      <c r="AV71" s="97">
        <v>13829.094999999999</v>
      </c>
      <c r="AW71" s="97">
        <v>588.86599999999999</v>
      </c>
      <c r="AX71" s="97">
        <v>4615.3549999999996</v>
      </c>
      <c r="AY71" s="12"/>
      <c r="AZ71" s="12"/>
      <c r="BA71" s="12"/>
      <c r="BB71" s="12"/>
      <c r="BE71" s="98" t="s">
        <v>52</v>
      </c>
      <c r="BF71" s="36">
        <v>36201</v>
      </c>
      <c r="BG71" s="36">
        <v>7514</v>
      </c>
      <c r="BH71" s="36">
        <v>43715</v>
      </c>
      <c r="BI71" s="36">
        <v>40920</v>
      </c>
      <c r="BJ71" s="36">
        <v>2482</v>
      </c>
      <c r="BK71" s="36">
        <v>43402</v>
      </c>
      <c r="BL71" s="36">
        <v>0</v>
      </c>
      <c r="BM71" s="36">
        <v>313</v>
      </c>
      <c r="BN71" s="36">
        <v>38876</v>
      </c>
    </row>
    <row r="72" spans="1:66" x14ac:dyDescent="0.25">
      <c r="A72" s="28" t="s">
        <v>53</v>
      </c>
      <c r="B72" s="46">
        <v>1058.124</v>
      </c>
      <c r="C72" s="46">
        <v>668.327</v>
      </c>
      <c r="D72" s="46">
        <v>1726.451</v>
      </c>
      <c r="E72" s="41">
        <v>1616.23</v>
      </c>
      <c r="F72" s="46">
        <v>130.495</v>
      </c>
      <c r="G72" s="46">
        <v>1746.7249999999999</v>
      </c>
      <c r="H72" s="47"/>
      <c r="I72" s="41">
        <v>-20.274000000000001</v>
      </c>
      <c r="J72" s="46">
        <v>2134.16</v>
      </c>
      <c r="M72" s="28" t="s">
        <v>60</v>
      </c>
      <c r="N72" s="36">
        <v>5443.9000000000005</v>
      </c>
      <c r="O72" s="36">
        <v>2952.7</v>
      </c>
      <c r="P72" s="36">
        <v>8396.6</v>
      </c>
      <c r="Q72" s="36">
        <v>7979</v>
      </c>
      <c r="R72" s="36">
        <v>678.1</v>
      </c>
      <c r="S72" s="36">
        <v>8657.1</v>
      </c>
      <c r="T72" s="36">
        <v>-260.5</v>
      </c>
      <c r="U72" s="89"/>
      <c r="V72" s="36">
        <v>-260.5</v>
      </c>
      <c r="W72" s="36">
        <v>13651.4</v>
      </c>
      <c r="Z72" s="98" t="s">
        <v>50</v>
      </c>
      <c r="AA72" s="101">
        <v>94939</v>
      </c>
      <c r="AB72" s="101">
        <v>21462</v>
      </c>
      <c r="AC72" s="101">
        <v>116401</v>
      </c>
      <c r="AD72" s="101">
        <v>121222</v>
      </c>
      <c r="AE72" s="101">
        <v>10587</v>
      </c>
      <c r="AF72" s="101">
        <v>131809</v>
      </c>
      <c r="AG72" s="101">
        <v>-15408</v>
      </c>
      <c r="AH72" s="101">
        <v>241912</v>
      </c>
      <c r="AI72" s="34"/>
      <c r="AJ72" s="65"/>
      <c r="AK72" s="12"/>
      <c r="AL72" s="12"/>
      <c r="AM72" s="12"/>
      <c r="AP72" s="98" t="s">
        <v>53</v>
      </c>
      <c r="AQ72" s="97">
        <v>11858.666999999999</v>
      </c>
      <c r="AR72" s="97">
        <v>2200.056</v>
      </c>
      <c r="AS72" s="97">
        <v>14058.723</v>
      </c>
      <c r="AT72" s="97">
        <v>13472.005999999999</v>
      </c>
      <c r="AU72" s="100">
        <v>524.84100000000001</v>
      </c>
      <c r="AV72" s="97">
        <v>13996.847</v>
      </c>
      <c r="AW72" s="97">
        <v>61.876000000000204</v>
      </c>
      <c r="AX72" s="97">
        <v>5551.8739999999998</v>
      </c>
      <c r="AY72" s="12"/>
      <c r="AZ72" s="12"/>
      <c r="BA72" s="12"/>
      <c r="BB72" s="12"/>
      <c r="BE72" s="98" t="s">
        <v>53</v>
      </c>
      <c r="BF72" s="36">
        <v>38820</v>
      </c>
      <c r="BG72" s="36">
        <v>7279</v>
      </c>
      <c r="BH72" s="36">
        <v>46099</v>
      </c>
      <c r="BI72" s="36">
        <v>41942</v>
      </c>
      <c r="BJ72" s="36">
        <v>2498</v>
      </c>
      <c r="BK72" s="36">
        <v>44440</v>
      </c>
      <c r="BL72" s="36">
        <v>0</v>
      </c>
      <c r="BM72" s="36">
        <v>1659</v>
      </c>
      <c r="BN72" s="36">
        <v>38776</v>
      </c>
    </row>
    <row r="73" spans="1:66" x14ac:dyDescent="0.25">
      <c r="A73" s="28" t="s">
        <v>60</v>
      </c>
      <c r="B73" s="46">
        <v>1113.8020000000001</v>
      </c>
      <c r="C73" s="46">
        <v>644.90499999999997</v>
      </c>
      <c r="D73" s="46">
        <v>1758.7070000000001</v>
      </c>
      <c r="E73" s="41">
        <v>1642.0359999999998</v>
      </c>
      <c r="F73" s="46">
        <v>129.76599999999999</v>
      </c>
      <c r="G73" s="46">
        <v>1771.8019999999999</v>
      </c>
      <c r="H73" s="47"/>
      <c r="I73" s="41">
        <v>-13.095000000000001</v>
      </c>
      <c r="J73" s="46">
        <v>2169.5619999999999</v>
      </c>
      <c r="M73" s="28" t="s">
        <v>65</v>
      </c>
      <c r="N73" s="36">
        <v>5772.0000000000009</v>
      </c>
      <c r="O73" s="36">
        <v>3130.2</v>
      </c>
      <c r="P73" s="36">
        <v>8902.2000000000007</v>
      </c>
      <c r="Q73" s="36">
        <v>8345.9000000000015</v>
      </c>
      <c r="R73" s="36">
        <v>673.3</v>
      </c>
      <c r="S73" s="36">
        <v>9019.2000000000007</v>
      </c>
      <c r="T73" s="36">
        <v>-117</v>
      </c>
      <c r="U73" s="36"/>
      <c r="V73" s="36">
        <v>-117</v>
      </c>
      <c r="W73" s="36">
        <v>13820.2</v>
      </c>
      <c r="Z73" s="98" t="s">
        <v>51</v>
      </c>
      <c r="AA73" s="101">
        <v>98347</v>
      </c>
      <c r="AB73" s="101">
        <v>21972</v>
      </c>
      <c r="AC73" s="101">
        <v>120319</v>
      </c>
      <c r="AD73" s="101">
        <v>120103</v>
      </c>
      <c r="AE73" s="101">
        <v>10878</v>
      </c>
      <c r="AF73" s="101">
        <v>130981</v>
      </c>
      <c r="AG73" s="101">
        <v>-10662</v>
      </c>
      <c r="AH73" s="101">
        <v>259947</v>
      </c>
      <c r="AI73" s="34"/>
      <c r="AJ73" s="65"/>
      <c r="AK73" s="12"/>
      <c r="AL73" s="12"/>
      <c r="AM73" s="12"/>
      <c r="AP73" s="98" t="s">
        <v>60</v>
      </c>
      <c r="AQ73" s="97">
        <v>11478.206</v>
      </c>
      <c r="AR73" s="97">
        <v>2155.489</v>
      </c>
      <c r="AS73" s="97">
        <v>13633.695</v>
      </c>
      <c r="AT73" s="97">
        <v>14649.632</v>
      </c>
      <c r="AU73" s="100">
        <v>503.57100000000003</v>
      </c>
      <c r="AV73" s="97">
        <v>15153.203</v>
      </c>
      <c r="AW73" s="97">
        <v>-1519.5079999999998</v>
      </c>
      <c r="AX73" s="97">
        <v>7899.3190000000004</v>
      </c>
      <c r="AY73" s="12"/>
      <c r="AZ73" s="12"/>
      <c r="BA73" s="12"/>
      <c r="BB73" s="12"/>
      <c r="BE73" s="98" t="s">
        <v>60</v>
      </c>
      <c r="BF73" s="36">
        <v>39954</v>
      </c>
      <c r="BG73" s="36">
        <v>7647</v>
      </c>
      <c r="BH73" s="36">
        <v>47601</v>
      </c>
      <c r="BI73" s="36">
        <v>44006</v>
      </c>
      <c r="BJ73" s="36">
        <v>2826</v>
      </c>
      <c r="BK73" s="36">
        <v>46832</v>
      </c>
      <c r="BL73" s="36">
        <v>0</v>
      </c>
      <c r="BM73" s="36">
        <v>769</v>
      </c>
      <c r="BN73" s="36">
        <v>39758</v>
      </c>
    </row>
    <row r="74" spans="1:66" x14ac:dyDescent="0.25">
      <c r="A74" s="28" t="s">
        <v>65</v>
      </c>
      <c r="B74" s="46">
        <v>1141.471</v>
      </c>
      <c r="C74" s="46">
        <v>695.95</v>
      </c>
      <c r="D74" s="46">
        <v>1837.421</v>
      </c>
      <c r="E74" s="41">
        <v>1713.278</v>
      </c>
      <c r="F74" s="46">
        <v>125.47</v>
      </c>
      <c r="G74" s="46">
        <v>1838.748</v>
      </c>
      <c r="H74" s="47"/>
      <c r="I74" s="41">
        <v>-1.327</v>
      </c>
      <c r="J74" s="46">
        <v>2171.8960000000002</v>
      </c>
      <c r="M74" s="28" t="s">
        <v>189</v>
      </c>
      <c r="N74" s="121">
        <v>6099.9</v>
      </c>
      <c r="O74" s="121">
        <v>3239.1000000000004</v>
      </c>
      <c r="P74" s="121">
        <v>9339</v>
      </c>
      <c r="Q74" s="121">
        <v>8605.4</v>
      </c>
      <c r="R74" s="121">
        <v>666.6</v>
      </c>
      <c r="S74" s="121">
        <v>9272</v>
      </c>
      <c r="T74" s="121">
        <v>67</v>
      </c>
      <c r="U74" s="121"/>
      <c r="V74" s="121">
        <v>67</v>
      </c>
      <c r="W74" s="121">
        <v>13926.1</v>
      </c>
      <c r="Z74" s="98" t="s">
        <v>52</v>
      </c>
      <c r="AA74" s="101">
        <v>100376</v>
      </c>
      <c r="AB74" s="101">
        <v>22579</v>
      </c>
      <c r="AC74" s="101">
        <v>122955</v>
      </c>
      <c r="AD74" s="101">
        <v>123330</v>
      </c>
      <c r="AE74" s="101">
        <v>11155</v>
      </c>
      <c r="AF74" s="101">
        <v>134485</v>
      </c>
      <c r="AG74" s="101">
        <v>-11530</v>
      </c>
      <c r="AH74" s="101">
        <v>276169</v>
      </c>
      <c r="AI74" s="34"/>
      <c r="AJ74" s="65"/>
      <c r="AK74" s="12"/>
      <c r="AL74" s="12"/>
      <c r="AM74" s="12"/>
      <c r="AP74" s="98" t="s">
        <v>65</v>
      </c>
      <c r="AQ74" s="97">
        <v>10671.314999999999</v>
      </c>
      <c r="AR74" s="97">
        <v>2954.8339999999998</v>
      </c>
      <c r="AS74" s="97">
        <v>13626.148999999999</v>
      </c>
      <c r="AT74" s="97">
        <v>14300.691000000001</v>
      </c>
      <c r="AU74" s="100">
        <v>543.58100000000002</v>
      </c>
      <c r="AV74" s="97">
        <v>14844.272000000001</v>
      </c>
      <c r="AW74" s="97">
        <v>-1218.1230000000014</v>
      </c>
      <c r="AX74" s="97">
        <v>10191.941000000001</v>
      </c>
      <c r="AY74" s="12"/>
      <c r="AZ74" s="12"/>
      <c r="BA74" s="12"/>
      <c r="BB74" s="12"/>
      <c r="BE74" s="98" t="s">
        <v>65</v>
      </c>
      <c r="BF74" s="36">
        <v>43282</v>
      </c>
      <c r="BG74" s="36">
        <v>8167</v>
      </c>
      <c r="BH74" s="36">
        <v>51449</v>
      </c>
      <c r="BI74" s="36">
        <v>46097</v>
      </c>
      <c r="BJ74" s="36">
        <v>2587</v>
      </c>
      <c r="BK74" s="36">
        <v>48684</v>
      </c>
      <c r="BL74" s="36">
        <v>0</v>
      </c>
      <c r="BM74" s="36">
        <v>2765</v>
      </c>
      <c r="BN74" s="36">
        <v>37929</v>
      </c>
    </row>
    <row r="75" spans="1:66" x14ac:dyDescent="0.25">
      <c r="A75" s="28" t="s">
        <v>189</v>
      </c>
      <c r="B75" s="46">
        <v>1268.5010000000002</v>
      </c>
      <c r="C75" s="46">
        <v>718.56399999999996</v>
      </c>
      <c r="D75" s="46">
        <v>1987.0650000000001</v>
      </c>
      <c r="E75" s="46">
        <v>1786.989</v>
      </c>
      <c r="F75" s="46">
        <v>125.526</v>
      </c>
      <c r="G75" s="46">
        <v>1912.5150000000001</v>
      </c>
      <c r="H75" s="47"/>
      <c r="I75" s="46">
        <v>74.549999999999955</v>
      </c>
      <c r="J75" s="46">
        <v>2128.9349999999999</v>
      </c>
      <c r="M75" s="48" t="s">
        <v>263</v>
      </c>
      <c r="N75" s="121">
        <v>6266.1</v>
      </c>
      <c r="O75" s="121">
        <v>3431</v>
      </c>
      <c r="P75" s="121">
        <v>9697.1</v>
      </c>
      <c r="Q75" s="121">
        <v>8976.2000000000007</v>
      </c>
      <c r="R75" s="121">
        <v>648.29999999999995</v>
      </c>
      <c r="S75" s="121">
        <v>9624.5</v>
      </c>
      <c r="T75" s="121">
        <v>72.600000000000364</v>
      </c>
      <c r="U75" s="121"/>
      <c r="V75" s="121">
        <v>72.600000000000364</v>
      </c>
      <c r="W75" s="121">
        <v>13958.8</v>
      </c>
      <c r="Z75" s="98" t="s">
        <v>53</v>
      </c>
      <c r="AA75" s="101">
        <v>104230</v>
      </c>
      <c r="AB75" s="101">
        <v>21923</v>
      </c>
      <c r="AC75" s="101">
        <v>126152</v>
      </c>
      <c r="AD75" s="101">
        <v>126199</v>
      </c>
      <c r="AE75" s="101">
        <v>11221</v>
      </c>
      <c r="AF75" s="101">
        <v>137420</v>
      </c>
      <c r="AG75" s="101">
        <v>-11268</v>
      </c>
      <c r="AH75" s="101">
        <v>294557</v>
      </c>
      <c r="AI75" s="34"/>
      <c r="AJ75" s="65"/>
      <c r="AK75" s="12"/>
      <c r="AL75" s="12"/>
      <c r="AM75" s="12"/>
      <c r="AP75" s="98" t="s">
        <v>189</v>
      </c>
      <c r="AQ75" s="97">
        <v>11599.013999999999</v>
      </c>
      <c r="AR75" s="97">
        <v>2420.2539999999999</v>
      </c>
      <c r="AS75" s="97">
        <v>14019.268</v>
      </c>
      <c r="AT75" s="97">
        <v>13761.458999999999</v>
      </c>
      <c r="AU75" s="100">
        <v>560.34400000000005</v>
      </c>
      <c r="AV75" s="97">
        <v>14321.803</v>
      </c>
      <c r="AW75" s="97">
        <v>-302.53499999999985</v>
      </c>
      <c r="AX75" s="97">
        <v>11288.371999999999</v>
      </c>
      <c r="AY75" s="12"/>
      <c r="AZ75" s="12"/>
      <c r="BA75" s="12"/>
      <c r="BB75" s="12"/>
      <c r="BE75" s="98" t="s">
        <v>189</v>
      </c>
      <c r="BF75" s="36">
        <v>42965</v>
      </c>
      <c r="BG75" s="36">
        <v>9055</v>
      </c>
      <c r="BH75" s="36">
        <v>52020</v>
      </c>
      <c r="BI75" s="36">
        <v>49083</v>
      </c>
      <c r="BJ75" s="36">
        <v>2623</v>
      </c>
      <c r="BK75" s="36">
        <v>51706</v>
      </c>
      <c r="BL75" s="36">
        <v>0</v>
      </c>
      <c r="BM75" s="36">
        <v>314</v>
      </c>
      <c r="BN75" s="36">
        <v>42016</v>
      </c>
    </row>
    <row r="76" spans="1:66" x14ac:dyDescent="0.25">
      <c r="A76" s="48" t="s">
        <v>263</v>
      </c>
      <c r="B76" s="49">
        <v>1305.4339999999997</v>
      </c>
      <c r="C76" s="49">
        <v>773.25699999999995</v>
      </c>
      <c r="D76" s="49">
        <v>2078.6909999999998</v>
      </c>
      <c r="E76" s="49">
        <v>1895.749</v>
      </c>
      <c r="F76" s="49">
        <v>125.95099999999999</v>
      </c>
      <c r="G76" s="49">
        <v>2021.7</v>
      </c>
      <c r="H76" s="50"/>
      <c r="I76" s="49">
        <v>56.990999999999758</v>
      </c>
      <c r="J76" s="49">
        <v>2123.8249999999998</v>
      </c>
      <c r="M76" s="48" t="s">
        <v>322</v>
      </c>
      <c r="N76" s="37">
        <v>6255</v>
      </c>
      <c r="O76" s="37">
        <v>3637</v>
      </c>
      <c r="P76" s="37">
        <v>9892</v>
      </c>
      <c r="Q76" s="37">
        <v>9201</v>
      </c>
      <c r="R76" s="37">
        <v>643</v>
      </c>
      <c r="S76" s="37">
        <v>9843</v>
      </c>
      <c r="T76" s="37">
        <v>49</v>
      </c>
      <c r="U76" s="37"/>
      <c r="V76" s="37">
        <v>49</v>
      </c>
      <c r="W76" s="37">
        <v>13922</v>
      </c>
      <c r="Z76" s="98" t="s">
        <v>54</v>
      </c>
      <c r="AA76" s="36">
        <v>113007</v>
      </c>
      <c r="AB76" s="36">
        <v>23141</v>
      </c>
      <c r="AC76" s="36">
        <v>136148</v>
      </c>
      <c r="AD76" s="36">
        <v>129905</v>
      </c>
      <c r="AE76" s="36">
        <v>11589</v>
      </c>
      <c r="AF76" s="36">
        <v>141494</v>
      </c>
      <c r="AG76" s="36">
        <v>-5346</v>
      </c>
      <c r="AH76" s="36">
        <v>306357</v>
      </c>
      <c r="AI76" s="34"/>
      <c r="AJ76" s="65"/>
      <c r="AK76" s="12"/>
      <c r="AL76" s="12"/>
      <c r="AM76" s="12"/>
      <c r="AP76" s="99" t="s">
        <v>263</v>
      </c>
      <c r="AQ76" s="96">
        <v>11940.012000000001</v>
      </c>
      <c r="AR76" s="96">
        <v>2509.1669999999999</v>
      </c>
      <c r="AS76" s="96">
        <v>14449.179</v>
      </c>
      <c r="AT76" s="96">
        <v>14079.733</v>
      </c>
      <c r="AU76" s="95">
        <v>637.35500000000002</v>
      </c>
      <c r="AV76" s="96">
        <v>14717.088</v>
      </c>
      <c r="AW76" s="96">
        <v>-267.90899999999965</v>
      </c>
      <c r="AX76" s="96">
        <v>11833.905000000001</v>
      </c>
      <c r="AY76" s="12"/>
      <c r="AZ76" s="12"/>
      <c r="BA76" s="12"/>
      <c r="BB76" s="12"/>
      <c r="BE76" s="98" t="s">
        <v>263</v>
      </c>
      <c r="BF76" s="36">
        <v>48076</v>
      </c>
      <c r="BG76" s="36">
        <v>9052</v>
      </c>
      <c r="BH76" s="36">
        <v>57128</v>
      </c>
      <c r="BI76" s="36">
        <v>52913</v>
      </c>
      <c r="BJ76" s="36">
        <v>2684</v>
      </c>
      <c r="BK76" s="36">
        <v>55597</v>
      </c>
      <c r="BL76" s="36">
        <v>0</v>
      </c>
      <c r="BM76" s="36">
        <v>1531</v>
      </c>
      <c r="BN76" s="36">
        <v>42320</v>
      </c>
    </row>
    <row r="77" spans="1:66" x14ac:dyDescent="0.25">
      <c r="A77" s="48" t="s">
        <v>323</v>
      </c>
      <c r="B77" s="46">
        <v>1331.4563000000001</v>
      </c>
      <c r="C77" s="46">
        <v>822.04369999999994</v>
      </c>
      <c r="D77" s="46">
        <v>2153.5</v>
      </c>
      <c r="E77" s="46">
        <v>2031.1934999999999</v>
      </c>
      <c r="F77" s="46">
        <v>126.0065</v>
      </c>
      <c r="G77" s="46">
        <v>2157.1999999999998</v>
      </c>
      <c r="H77" s="47"/>
      <c r="I77" s="46">
        <v>-3.6999999999998181</v>
      </c>
      <c r="J77" s="46">
        <v>2209.9</v>
      </c>
      <c r="M77" s="142" t="s">
        <v>325</v>
      </c>
      <c r="N77" s="145">
        <f>6149.138-15.203</f>
        <v>6133.9349999999995</v>
      </c>
      <c r="O77" s="145">
        <v>3705.4229999999998</v>
      </c>
      <c r="P77" s="145">
        <f>+N77+O77</f>
        <v>9839.3580000000002</v>
      </c>
      <c r="Q77" s="145">
        <f>+S77-R77</f>
        <v>9554.6630000000005</v>
      </c>
      <c r="R77" s="145">
        <v>631</v>
      </c>
      <c r="S77" s="145">
        <v>10185.663</v>
      </c>
      <c r="T77" s="145">
        <v>92.406000000000006</v>
      </c>
      <c r="U77" s="145"/>
      <c r="V77" s="145">
        <v>92.406000000000006</v>
      </c>
      <c r="W77" s="145">
        <v>13681.179</v>
      </c>
      <c r="Z77" s="98" t="s">
        <v>65</v>
      </c>
      <c r="AA77" s="36">
        <v>116190</v>
      </c>
      <c r="AB77" s="36">
        <v>24544</v>
      </c>
      <c r="AC77" s="36">
        <v>140734</v>
      </c>
      <c r="AD77" s="36">
        <v>131460</v>
      </c>
      <c r="AE77" s="36">
        <v>11709</v>
      </c>
      <c r="AF77" s="36">
        <v>143169</v>
      </c>
      <c r="AG77" s="36">
        <v>-2435</v>
      </c>
      <c r="AH77" s="36">
        <v>314077</v>
      </c>
      <c r="AI77" s="34"/>
      <c r="AJ77" s="65"/>
      <c r="AK77" s="12"/>
      <c r="AL77" s="12"/>
      <c r="AM77" s="12"/>
      <c r="AP77" s="98" t="s">
        <v>322</v>
      </c>
      <c r="AQ77" s="97">
        <v>12297.3</v>
      </c>
      <c r="AR77" s="97">
        <v>2589.8000000000002</v>
      </c>
      <c r="AS77" s="97">
        <v>14887</v>
      </c>
      <c r="AT77" s="97">
        <v>14531.4</v>
      </c>
      <c r="AU77" s="100">
        <v>675</v>
      </c>
      <c r="AV77" s="97">
        <v>15206.4</v>
      </c>
      <c r="AW77" s="97">
        <v>-319.39999999999964</v>
      </c>
      <c r="AX77" s="97">
        <v>12288.9</v>
      </c>
      <c r="AY77" s="12"/>
      <c r="AZ77" s="12"/>
      <c r="BA77" s="12"/>
      <c r="BB77" s="12"/>
      <c r="BE77" s="98" t="s">
        <v>322</v>
      </c>
      <c r="BF77" s="36">
        <v>49125</v>
      </c>
      <c r="BG77" s="36">
        <v>9535</v>
      </c>
      <c r="BH77" s="36">
        <v>58660</v>
      </c>
      <c r="BI77" s="36">
        <v>56254</v>
      </c>
      <c r="BJ77" s="36">
        <v>2727</v>
      </c>
      <c r="BK77" s="36">
        <v>58981</v>
      </c>
      <c r="BL77" s="36">
        <v>0</v>
      </c>
      <c r="BM77" s="36">
        <v>-321</v>
      </c>
      <c r="BN77" s="36">
        <v>45351</v>
      </c>
    </row>
    <row r="78" spans="1:66" x14ac:dyDescent="0.25">
      <c r="A78" s="142" t="s">
        <v>325</v>
      </c>
      <c r="B78" s="140">
        <f>+D78-C78</f>
        <v>1285.7</v>
      </c>
      <c r="C78" s="140">
        <v>1007.2</v>
      </c>
      <c r="D78" s="140">
        <v>2292.9</v>
      </c>
      <c r="E78" s="140">
        <f>+G78-F78</f>
        <v>2337.6</v>
      </c>
      <c r="F78" s="140">
        <v>128</v>
      </c>
      <c r="G78" s="140">
        <v>2465.6</v>
      </c>
      <c r="H78" s="141"/>
      <c r="I78" s="140">
        <v>-172.7</v>
      </c>
      <c r="J78" s="140">
        <v>2496.1999999999998</v>
      </c>
      <c r="M78" s="57"/>
      <c r="N78" s="37"/>
      <c r="O78" s="37"/>
      <c r="P78" s="37"/>
      <c r="Q78" s="37"/>
      <c r="R78" s="37"/>
      <c r="S78" s="37"/>
      <c r="T78" s="37"/>
      <c r="U78" s="37"/>
      <c r="V78" s="37"/>
      <c r="W78" s="37"/>
      <c r="Z78" s="28" t="s">
        <v>189</v>
      </c>
      <c r="AA78" s="36">
        <v>125734</v>
      </c>
      <c r="AB78" s="36">
        <v>24860</v>
      </c>
      <c r="AC78" s="36">
        <v>150594</v>
      </c>
      <c r="AD78" s="36">
        <v>142363</v>
      </c>
      <c r="AE78" s="36">
        <v>11903</v>
      </c>
      <c r="AF78" s="36">
        <v>154266</v>
      </c>
      <c r="AG78" s="36">
        <v>-3672</v>
      </c>
      <c r="AH78" s="36">
        <v>323834</v>
      </c>
      <c r="AI78" s="34"/>
      <c r="AJ78" s="65"/>
      <c r="AK78" s="12"/>
      <c r="AL78" s="12"/>
      <c r="AM78" s="12"/>
      <c r="AP78" s="142" t="s">
        <v>325</v>
      </c>
      <c r="AQ78" s="143">
        <f>+AS78-AR78</f>
        <v>10876.7</v>
      </c>
      <c r="AR78" s="143">
        <v>3219.3</v>
      </c>
      <c r="AS78" s="143">
        <v>14096</v>
      </c>
      <c r="AT78" s="143">
        <f>+AV78-AU78</f>
        <v>15247.5</v>
      </c>
      <c r="AU78" s="144">
        <v>713.5</v>
      </c>
      <c r="AV78" s="143">
        <v>15961</v>
      </c>
      <c r="AW78" s="143">
        <v>-1865</v>
      </c>
      <c r="AX78" s="143">
        <v>14512.3</v>
      </c>
      <c r="AY78" s="12"/>
      <c r="AZ78" s="12"/>
      <c r="BA78" s="12"/>
      <c r="BB78" s="12"/>
      <c r="BE78" s="142" t="s">
        <v>325</v>
      </c>
      <c r="BF78" s="139">
        <f>+BH78-BG78</f>
        <v>49262</v>
      </c>
      <c r="BG78" s="139">
        <v>12894</v>
      </c>
      <c r="BH78" s="139">
        <v>62156</v>
      </c>
      <c r="BI78" s="139">
        <f>+BK78-BJ78</f>
        <v>64902</v>
      </c>
      <c r="BJ78" s="139">
        <v>2722</v>
      </c>
      <c r="BK78" s="139">
        <v>67624</v>
      </c>
      <c r="BL78" s="139"/>
      <c r="BM78" s="139">
        <v>-5468</v>
      </c>
      <c r="BN78" s="139">
        <v>59750</v>
      </c>
    </row>
    <row r="79" spans="1:66" x14ac:dyDescent="0.25">
      <c r="A79" s="28"/>
      <c r="B79" s="46"/>
      <c r="C79" s="46"/>
      <c r="D79" s="46"/>
      <c r="E79" s="46"/>
      <c r="F79" t="s">
        <v>264</v>
      </c>
      <c r="G79" s="46"/>
      <c r="H79" s="47"/>
      <c r="I79" s="46"/>
      <c r="J79" s="46"/>
      <c r="M79" s="57"/>
      <c r="N79" s="37"/>
      <c r="O79" s="37"/>
      <c r="P79" s="37"/>
      <c r="Q79" s="37"/>
      <c r="R79" s="37"/>
      <c r="S79" s="37"/>
      <c r="T79" s="37"/>
      <c r="U79" s="37"/>
      <c r="V79" s="37"/>
      <c r="W79" s="37"/>
      <c r="Z79" s="28" t="s">
        <v>263</v>
      </c>
      <c r="AA79" s="36">
        <v>128610</v>
      </c>
      <c r="AB79" s="36">
        <v>25090</v>
      </c>
      <c r="AC79" s="36">
        <v>153700</v>
      </c>
      <c r="AD79" s="36">
        <v>148751</v>
      </c>
      <c r="AE79" s="36">
        <v>12384</v>
      </c>
      <c r="AF79" s="36">
        <v>161135</v>
      </c>
      <c r="AG79" s="36">
        <v>-7435</v>
      </c>
      <c r="AH79" s="36">
        <v>338496</v>
      </c>
      <c r="AI79" s="34"/>
      <c r="AJ79" s="65"/>
      <c r="AK79" s="12"/>
      <c r="AL79" s="12"/>
      <c r="AM79" s="12"/>
      <c r="AP79" s="28"/>
      <c r="AQ79" s="31"/>
      <c r="AR79" s="31"/>
      <c r="AS79" s="31"/>
      <c r="AT79" s="31"/>
      <c r="AU79" s="32"/>
      <c r="AV79" s="31"/>
      <c r="AW79" s="31"/>
      <c r="AX79" s="31"/>
      <c r="AY79" s="12"/>
      <c r="AZ79" s="12"/>
      <c r="BA79" s="12"/>
      <c r="BB79" s="12"/>
      <c r="BE79" s="28"/>
      <c r="BF79" s="31"/>
      <c r="BG79" s="31"/>
      <c r="BH79" s="31"/>
      <c r="BI79" s="31"/>
      <c r="BJ79" s="32"/>
      <c r="BK79" s="31"/>
      <c r="BL79" s="32"/>
      <c r="BM79" s="31"/>
      <c r="BN79" s="31"/>
    </row>
    <row r="80" spans="1:66" x14ac:dyDescent="0.25">
      <c r="A80" s="28"/>
      <c r="B80" s="46"/>
      <c r="C80" s="46"/>
      <c r="D80" s="46"/>
      <c r="E80" s="46"/>
      <c r="F80" s="46"/>
      <c r="G80" s="46"/>
      <c r="H80" s="47"/>
      <c r="I80" s="46"/>
      <c r="J80" s="46"/>
      <c r="M80" s="57"/>
      <c r="N80" s="37"/>
      <c r="O80" s="37"/>
      <c r="P80" s="37"/>
      <c r="Q80" s="37"/>
      <c r="R80" s="37"/>
      <c r="S80" s="37"/>
      <c r="T80" s="37"/>
      <c r="U80" s="37"/>
      <c r="V80" s="37"/>
      <c r="W80" s="37"/>
      <c r="Z80" t="s">
        <v>322</v>
      </c>
      <c r="AA80">
        <v>130698</v>
      </c>
      <c r="AB80">
        <v>25398</v>
      </c>
      <c r="AC80">
        <v>156096</v>
      </c>
      <c r="AD80">
        <v>152273</v>
      </c>
      <c r="AE80">
        <v>12495</v>
      </c>
      <c r="AF80">
        <v>164768</v>
      </c>
      <c r="AG80">
        <v>-8672</v>
      </c>
      <c r="AH80">
        <v>353332</v>
      </c>
      <c r="AI80" s="34"/>
      <c r="AJ80" s="65"/>
      <c r="AK80" s="12"/>
      <c r="AL80" s="12"/>
      <c r="AM80" s="12"/>
      <c r="AP80" s="28"/>
      <c r="AQ80" s="31"/>
      <c r="AR80" s="31"/>
      <c r="AS80" s="31"/>
      <c r="AT80" s="31"/>
      <c r="AU80" s="32"/>
      <c r="AV80" s="31"/>
      <c r="AW80" s="31"/>
      <c r="AX80" s="31"/>
      <c r="AY80" s="12"/>
      <c r="AZ80" s="12"/>
      <c r="BA80" s="12"/>
      <c r="BB80" s="12"/>
      <c r="BE80" s="28"/>
      <c r="BF80" s="31"/>
      <c r="BG80" s="31"/>
      <c r="BH80" s="31"/>
      <c r="BI80" s="31"/>
      <c r="BJ80" s="32"/>
      <c r="BK80" s="31"/>
      <c r="BL80" s="32"/>
      <c r="BM80" s="31"/>
      <c r="BN80" s="31"/>
    </row>
    <row r="81" spans="1:66" x14ac:dyDescent="0.25">
      <c r="A81" s="51" t="s">
        <v>61</v>
      </c>
      <c r="B81" s="52"/>
      <c r="C81" s="52"/>
      <c r="D81" s="52"/>
      <c r="E81" s="52"/>
      <c r="F81" s="52"/>
      <c r="G81" s="52"/>
      <c r="H81" s="52"/>
      <c r="I81" s="52"/>
      <c r="J81" s="52"/>
      <c r="M81" s="169"/>
      <c r="N81" s="169"/>
      <c r="O81" s="169"/>
      <c r="P81" s="169"/>
      <c r="Q81" s="169"/>
      <c r="R81" s="169"/>
      <c r="S81" s="169"/>
      <c r="T81" s="169"/>
      <c r="U81" s="169"/>
      <c r="V81" s="169"/>
      <c r="W81" s="27"/>
      <c r="Z81" s="142" t="s">
        <v>325</v>
      </c>
      <c r="AA81" s="112">
        <f>+AC81-AB81</f>
        <v>118068</v>
      </c>
      <c r="AB81" s="112">
        <v>33745</v>
      </c>
      <c r="AC81" s="112">
        <v>151813</v>
      </c>
      <c r="AD81" s="112">
        <f>+AF81-AE81</f>
        <v>177825</v>
      </c>
      <c r="AE81" s="112">
        <v>12456</v>
      </c>
      <c r="AF81" s="112">
        <v>190281</v>
      </c>
      <c r="AG81" s="112">
        <v>-38468</v>
      </c>
      <c r="AH81" s="112">
        <v>399463</v>
      </c>
      <c r="AI81" s="34"/>
      <c r="AJ81" s="65"/>
      <c r="AK81" s="12"/>
      <c r="AL81" s="12"/>
      <c r="AM81" s="12"/>
      <c r="AP81" s="57" t="s">
        <v>96</v>
      </c>
      <c r="AQ81" s="37"/>
      <c r="AR81" s="37"/>
      <c r="AS81" s="37"/>
      <c r="AT81" s="37"/>
      <c r="AU81" s="37"/>
      <c r="AV81" s="37"/>
      <c r="AW81" s="27"/>
      <c r="AX81" s="37"/>
      <c r="AY81" s="37"/>
      <c r="AZ81" s="27"/>
      <c r="BA81" s="27"/>
      <c r="BB81" s="57"/>
      <c r="BE81" s="180"/>
      <c r="BF81" s="180"/>
      <c r="BG81" s="180"/>
      <c r="BH81" s="180"/>
      <c r="BI81" s="180"/>
      <c r="BJ81" s="180"/>
      <c r="BK81" s="180"/>
      <c r="BL81" s="180"/>
      <c r="BM81" s="180"/>
      <c r="BN81" s="180"/>
    </row>
    <row r="82" spans="1:66" x14ac:dyDescent="0.25">
      <c r="A82" s="169" t="s">
        <v>62</v>
      </c>
      <c r="B82" s="170"/>
      <c r="C82" s="170"/>
      <c r="D82" s="170"/>
      <c r="E82" s="170"/>
      <c r="F82" s="170"/>
      <c r="G82" s="170"/>
      <c r="H82" s="170"/>
      <c r="I82" s="170"/>
      <c r="J82" s="170"/>
      <c r="Z82" s="28"/>
      <c r="AA82" s="31"/>
      <c r="AB82" s="31"/>
      <c r="AC82" s="31"/>
      <c r="AD82" s="31"/>
      <c r="AE82" s="32"/>
      <c r="AF82" s="31"/>
      <c r="AG82" s="31"/>
      <c r="AH82" s="31"/>
      <c r="AI82" s="34"/>
      <c r="AJ82" s="65"/>
      <c r="AK82" s="12"/>
      <c r="AL82" s="12"/>
      <c r="AM82" s="12"/>
      <c r="BE82" s="186"/>
      <c r="BF82" s="186"/>
      <c r="BG82" s="186"/>
      <c r="BH82" s="186"/>
      <c r="BI82" s="186"/>
      <c r="BJ82" s="186"/>
      <c r="BK82" s="186"/>
      <c r="BL82" s="186"/>
      <c r="BM82" s="186"/>
      <c r="BN82" s="186"/>
    </row>
    <row r="83" spans="1:66" x14ac:dyDescent="0.25">
      <c r="A83" t="s">
        <v>216</v>
      </c>
      <c r="B83" s="110" t="s">
        <v>217</v>
      </c>
      <c r="C83" s="110"/>
      <c r="D83" s="111" t="s">
        <v>220</v>
      </c>
      <c r="Z83" s="48"/>
      <c r="AA83" s="54"/>
      <c r="AB83" s="54"/>
      <c r="AC83" s="54"/>
      <c r="AD83" s="54"/>
      <c r="AE83" s="55"/>
      <c r="AF83" s="54"/>
      <c r="AG83" s="54"/>
      <c r="AH83" s="54"/>
      <c r="AI83" s="34"/>
      <c r="AJ83" s="65"/>
      <c r="AK83" s="12"/>
      <c r="AL83" s="12"/>
      <c r="AM83" s="12"/>
      <c r="BE83" s="186"/>
      <c r="BF83" s="186"/>
      <c r="BG83" s="186"/>
      <c r="BH83" s="186"/>
      <c r="BI83" s="186"/>
      <c r="BJ83" s="186"/>
      <c r="BK83" s="186"/>
      <c r="BL83" s="186"/>
      <c r="BM83" s="186"/>
      <c r="BN83" s="186"/>
    </row>
    <row r="84" spans="1:66" x14ac:dyDescent="0.25">
      <c r="A84" t="s">
        <v>218</v>
      </c>
      <c r="B84" s="110" t="s">
        <v>219</v>
      </c>
      <c r="Z84" s="174"/>
      <c r="AA84" s="174"/>
      <c r="AB84" s="174"/>
      <c r="AC84" s="174"/>
      <c r="AD84" s="174"/>
      <c r="AE84" s="174"/>
      <c r="AF84" s="174"/>
      <c r="AG84" s="174"/>
      <c r="AH84" s="174"/>
      <c r="AI84" s="174"/>
      <c r="AJ84" s="27"/>
      <c r="AK84" s="27"/>
      <c r="AL84" s="27"/>
      <c r="AM84" s="37"/>
    </row>
    <row r="85" spans="1:66" x14ac:dyDescent="0.25">
      <c r="P85" s="133" t="s">
        <v>279</v>
      </c>
      <c r="Q85" s="133" t="s">
        <v>281</v>
      </c>
      <c r="R85" s="133" t="s">
        <v>282</v>
      </c>
      <c r="Z85" s="179"/>
      <c r="AA85" s="179"/>
      <c r="AB85" s="179"/>
      <c r="AC85" s="179"/>
      <c r="AD85" s="179"/>
      <c r="AE85" s="179"/>
      <c r="AF85" s="179"/>
      <c r="AG85" s="179"/>
      <c r="AH85" s="179"/>
      <c r="AI85" s="179"/>
      <c r="AJ85" s="27"/>
      <c r="AK85" s="27"/>
      <c r="AL85" s="27"/>
      <c r="AM85" s="37"/>
      <c r="BE85" t="s">
        <v>199</v>
      </c>
    </row>
    <row r="86" spans="1:66" x14ac:dyDescent="0.25">
      <c r="B86" s="107" t="s">
        <v>204</v>
      </c>
      <c r="C86" s="107" t="s">
        <v>205</v>
      </c>
      <c r="D86" s="107" t="s">
        <v>206</v>
      </c>
      <c r="E86" s="107" t="s">
        <v>207</v>
      </c>
      <c r="F86" s="107" t="s">
        <v>208</v>
      </c>
      <c r="G86" s="107" t="s">
        <v>209</v>
      </c>
      <c r="H86" s="107" t="s">
        <v>210</v>
      </c>
      <c r="I86" s="107" t="s">
        <v>211</v>
      </c>
      <c r="J86" s="107" t="s">
        <v>212</v>
      </c>
      <c r="K86" s="107" t="s">
        <v>213</v>
      </c>
      <c r="L86" s="107" t="s">
        <v>214</v>
      </c>
      <c r="M86" s="107" t="s">
        <v>215</v>
      </c>
      <c r="P86" s="135" t="s">
        <v>283</v>
      </c>
      <c r="Q86" s="135" t="s">
        <v>280</v>
      </c>
      <c r="R86" s="135" t="s">
        <v>284</v>
      </c>
      <c r="Z86" s="184"/>
      <c r="AA86" s="184"/>
      <c r="AB86" s="184"/>
      <c r="AC86" s="184"/>
      <c r="AD86" s="184"/>
      <c r="AE86" s="184"/>
      <c r="AF86" s="184"/>
      <c r="AG86" s="184"/>
      <c r="AH86" s="184"/>
      <c r="AI86" s="184"/>
      <c r="AJ86" s="27"/>
      <c r="AK86" s="27"/>
      <c r="AL86" s="27"/>
      <c r="AM86" s="37"/>
      <c r="BE86" t="s">
        <v>200</v>
      </c>
    </row>
    <row r="87" spans="1:66" x14ac:dyDescent="0.25">
      <c r="A87">
        <v>1949</v>
      </c>
      <c r="B87" s="108">
        <v>13447000</v>
      </c>
      <c r="C87" s="108">
        <v>345000</v>
      </c>
      <c r="D87" s="108">
        <v>94000</v>
      </c>
      <c r="E87" s="108">
        <v>629000</v>
      </c>
      <c r="F87" s="108">
        <v>508000</v>
      </c>
      <c r="G87" s="108">
        <v>3882000</v>
      </c>
      <c r="H87" s="108">
        <v>4378000</v>
      </c>
      <c r="I87" s="108">
        <v>757000</v>
      </c>
      <c r="J87" s="108">
        <v>832000</v>
      </c>
      <c r="K87" s="108">
        <v>885000</v>
      </c>
      <c r="L87" s="108">
        <v>1113000</v>
      </c>
      <c r="M87" s="109">
        <f t="shared" ref="M87:M150" si="0">SUM(C87:F87)</f>
        <v>1576000</v>
      </c>
      <c r="O87" s="133" t="s">
        <v>268</v>
      </c>
      <c r="P87" s="133">
        <v>1</v>
      </c>
      <c r="Q87" s="133">
        <v>0</v>
      </c>
      <c r="R87" s="133">
        <v>0</v>
      </c>
      <c r="Z87" s="185"/>
      <c r="AA87" s="185"/>
      <c r="AB87" s="185"/>
      <c r="AC87" s="185"/>
      <c r="AD87" s="185"/>
      <c r="AE87" s="185"/>
      <c r="AF87" s="185"/>
      <c r="AG87" s="185"/>
      <c r="AH87" s="185"/>
      <c r="AI87" s="185"/>
      <c r="AJ87" s="27"/>
      <c r="AK87" s="27"/>
      <c r="AL87" s="27"/>
      <c r="AM87" s="37"/>
      <c r="BE87" t="s">
        <v>107</v>
      </c>
    </row>
    <row r="88" spans="1:66" x14ac:dyDescent="0.25">
      <c r="A88">
        <v>1950</v>
      </c>
      <c r="B88" s="108">
        <v>13712000</v>
      </c>
      <c r="C88" s="108">
        <v>351000</v>
      </c>
      <c r="D88" s="108">
        <v>96000</v>
      </c>
      <c r="E88" s="108">
        <v>638000</v>
      </c>
      <c r="F88" s="108">
        <v>512000</v>
      </c>
      <c r="G88" s="108">
        <v>3969000</v>
      </c>
      <c r="H88" s="108">
        <v>4471000</v>
      </c>
      <c r="I88" s="108">
        <v>768000</v>
      </c>
      <c r="J88" s="108">
        <v>833000</v>
      </c>
      <c r="K88" s="108">
        <v>913000</v>
      </c>
      <c r="L88" s="108">
        <v>1137000</v>
      </c>
      <c r="M88" s="109">
        <f t="shared" si="0"/>
        <v>1597000</v>
      </c>
      <c r="O88" s="133" t="s">
        <v>269</v>
      </c>
      <c r="P88" s="133">
        <v>1</v>
      </c>
      <c r="Q88" s="133">
        <v>1</v>
      </c>
      <c r="R88" s="133">
        <v>1</v>
      </c>
    </row>
    <row r="89" spans="1:66" x14ac:dyDescent="0.25">
      <c r="A89">
        <v>1951</v>
      </c>
      <c r="B89" s="108">
        <v>14009400</v>
      </c>
      <c r="C89" s="108">
        <v>361400</v>
      </c>
      <c r="D89" s="108">
        <v>98400</v>
      </c>
      <c r="E89" s="108">
        <v>642600</v>
      </c>
      <c r="F89" s="108">
        <v>515700</v>
      </c>
      <c r="G89" s="108">
        <v>4055700</v>
      </c>
      <c r="H89" s="108">
        <v>4597600</v>
      </c>
      <c r="I89" s="108">
        <v>776500</v>
      </c>
      <c r="J89" s="108">
        <v>831700</v>
      </c>
      <c r="K89" s="108">
        <v>939500</v>
      </c>
      <c r="L89" s="108">
        <v>1165200</v>
      </c>
      <c r="M89" s="109">
        <f t="shared" si="0"/>
        <v>1618100</v>
      </c>
      <c r="O89" s="133" t="s">
        <v>270</v>
      </c>
      <c r="P89" s="133">
        <v>1</v>
      </c>
      <c r="Q89" s="133">
        <v>1</v>
      </c>
      <c r="R89" s="133">
        <v>1</v>
      </c>
      <c r="Z89" t="s">
        <v>194</v>
      </c>
    </row>
    <row r="90" spans="1:66" x14ac:dyDescent="0.25">
      <c r="A90">
        <v>1952</v>
      </c>
      <c r="B90" s="108">
        <v>14459000</v>
      </c>
      <c r="C90" s="108">
        <v>374000</v>
      </c>
      <c r="D90" s="108">
        <v>100000</v>
      </c>
      <c r="E90" s="108">
        <v>653000</v>
      </c>
      <c r="F90" s="108">
        <v>526000</v>
      </c>
      <c r="G90" s="108">
        <v>4174000</v>
      </c>
      <c r="H90" s="108">
        <v>4788000</v>
      </c>
      <c r="I90" s="108">
        <v>798000</v>
      </c>
      <c r="J90" s="108">
        <v>843000</v>
      </c>
      <c r="K90" s="108">
        <v>973000</v>
      </c>
      <c r="L90" s="108">
        <v>1205000</v>
      </c>
      <c r="M90" s="109">
        <f t="shared" si="0"/>
        <v>1653000</v>
      </c>
      <c r="O90" s="133" t="s">
        <v>271</v>
      </c>
      <c r="P90" s="133">
        <v>1</v>
      </c>
      <c r="Q90" s="133">
        <v>1</v>
      </c>
      <c r="R90" s="133">
        <v>1</v>
      </c>
      <c r="Z90" t="s">
        <v>195</v>
      </c>
    </row>
    <row r="91" spans="1:66" x14ac:dyDescent="0.25">
      <c r="A91">
        <v>1953</v>
      </c>
      <c r="B91" s="108">
        <v>14845000</v>
      </c>
      <c r="C91" s="108">
        <v>383000</v>
      </c>
      <c r="D91" s="108">
        <v>101000</v>
      </c>
      <c r="E91" s="108">
        <v>663000</v>
      </c>
      <c r="F91" s="108">
        <v>533000</v>
      </c>
      <c r="G91" s="108">
        <v>4269000</v>
      </c>
      <c r="H91" s="108">
        <v>4941000</v>
      </c>
      <c r="I91" s="108">
        <v>809000</v>
      </c>
      <c r="J91" s="108">
        <v>861000</v>
      </c>
      <c r="K91" s="108">
        <v>1012000</v>
      </c>
      <c r="L91" s="108">
        <v>1248000</v>
      </c>
      <c r="M91" s="109">
        <f t="shared" si="0"/>
        <v>1680000</v>
      </c>
      <c r="O91" s="133" t="s">
        <v>272</v>
      </c>
      <c r="P91" s="133">
        <v>1</v>
      </c>
      <c r="Q91" s="133">
        <v>1</v>
      </c>
      <c r="R91" s="133">
        <v>0</v>
      </c>
      <c r="Z91" t="s">
        <v>196</v>
      </c>
    </row>
    <row r="92" spans="1:66" x14ac:dyDescent="0.25">
      <c r="A92">
        <v>1954</v>
      </c>
      <c r="B92" s="108">
        <v>15287000</v>
      </c>
      <c r="C92" s="108">
        <v>395000</v>
      </c>
      <c r="D92" s="108">
        <v>101000</v>
      </c>
      <c r="E92" s="108">
        <v>673000</v>
      </c>
      <c r="F92" s="108">
        <v>540000</v>
      </c>
      <c r="G92" s="108">
        <v>4388000</v>
      </c>
      <c r="H92" s="108">
        <v>5115000</v>
      </c>
      <c r="I92" s="108">
        <v>823000</v>
      </c>
      <c r="J92" s="108">
        <v>873000</v>
      </c>
      <c r="K92" s="108">
        <v>1057000</v>
      </c>
      <c r="L92" s="108">
        <v>1295000</v>
      </c>
      <c r="M92" s="109">
        <f t="shared" si="0"/>
        <v>1709000</v>
      </c>
      <c r="O92" s="133" t="s">
        <v>273</v>
      </c>
      <c r="P92" s="133">
        <v>1</v>
      </c>
      <c r="Q92" s="133">
        <v>1</v>
      </c>
      <c r="R92" s="133">
        <v>0</v>
      </c>
      <c r="Z92" t="s">
        <v>197</v>
      </c>
    </row>
    <row r="93" spans="1:66" x14ac:dyDescent="0.25">
      <c r="A93">
        <v>1955</v>
      </c>
      <c r="B93" s="108">
        <v>15698000</v>
      </c>
      <c r="C93" s="108">
        <v>406000</v>
      </c>
      <c r="D93" s="108">
        <v>100000</v>
      </c>
      <c r="E93" s="108">
        <v>683000</v>
      </c>
      <c r="F93" s="108">
        <v>547000</v>
      </c>
      <c r="G93" s="108">
        <v>4517000</v>
      </c>
      <c r="H93" s="108">
        <v>5266000</v>
      </c>
      <c r="I93" s="108">
        <v>839000</v>
      </c>
      <c r="J93" s="108">
        <v>878000</v>
      </c>
      <c r="K93" s="108">
        <v>1091000</v>
      </c>
      <c r="L93" s="108">
        <v>1342000</v>
      </c>
      <c r="M93" s="109">
        <f t="shared" si="0"/>
        <v>1736000</v>
      </c>
      <c r="O93" s="133" t="s">
        <v>274</v>
      </c>
      <c r="P93" s="133">
        <v>1</v>
      </c>
      <c r="Q93" s="133">
        <v>1</v>
      </c>
      <c r="R93" s="133">
        <v>0</v>
      </c>
      <c r="Z93" t="s">
        <v>198</v>
      </c>
    </row>
    <row r="94" spans="1:66" x14ac:dyDescent="0.25">
      <c r="A94">
        <v>1956</v>
      </c>
      <c r="B94" s="108">
        <v>16080800</v>
      </c>
      <c r="C94" s="108">
        <v>415100</v>
      </c>
      <c r="D94" s="108">
        <v>99300</v>
      </c>
      <c r="E94" s="108">
        <v>694700</v>
      </c>
      <c r="F94" s="108">
        <v>554600</v>
      </c>
      <c r="G94" s="108">
        <v>4628400</v>
      </c>
      <c r="H94" s="108">
        <v>5404900</v>
      </c>
      <c r="I94" s="108">
        <v>850000</v>
      </c>
      <c r="J94" s="108">
        <v>880700</v>
      </c>
      <c r="K94" s="108">
        <v>1123100</v>
      </c>
      <c r="L94" s="108">
        <v>1398500</v>
      </c>
      <c r="M94" s="109">
        <f t="shared" si="0"/>
        <v>1763700</v>
      </c>
      <c r="O94" s="133" t="s">
        <v>275</v>
      </c>
      <c r="P94" s="133">
        <v>1</v>
      </c>
      <c r="Q94" s="133">
        <v>1</v>
      </c>
      <c r="R94" s="133">
        <v>0</v>
      </c>
    </row>
    <row r="95" spans="1:66" x14ac:dyDescent="0.25">
      <c r="A95">
        <v>1957</v>
      </c>
      <c r="B95" s="108">
        <v>16610000</v>
      </c>
      <c r="C95" s="108">
        <v>424000</v>
      </c>
      <c r="D95" s="108">
        <v>99000</v>
      </c>
      <c r="E95" s="108">
        <v>701000</v>
      </c>
      <c r="F95" s="108">
        <v>562000</v>
      </c>
      <c r="G95" s="108">
        <v>4769000</v>
      </c>
      <c r="H95" s="108">
        <v>5636000</v>
      </c>
      <c r="I95" s="108">
        <v>862000</v>
      </c>
      <c r="J95" s="108">
        <v>880000</v>
      </c>
      <c r="K95" s="108">
        <v>1164000</v>
      </c>
      <c r="L95" s="108">
        <v>1482000</v>
      </c>
      <c r="M95" s="109">
        <f t="shared" si="0"/>
        <v>1786000</v>
      </c>
      <c r="O95" s="133" t="s">
        <v>276</v>
      </c>
      <c r="P95" s="133">
        <v>1</v>
      </c>
      <c r="Q95" s="133">
        <v>1</v>
      </c>
      <c r="R95" s="133">
        <v>0</v>
      </c>
    </row>
    <row r="96" spans="1:66" x14ac:dyDescent="0.25">
      <c r="A96">
        <v>1958</v>
      </c>
      <c r="B96" s="108">
        <v>17080000</v>
      </c>
      <c r="C96" s="108">
        <v>432000</v>
      </c>
      <c r="D96" s="108">
        <v>100000</v>
      </c>
      <c r="E96" s="108">
        <v>709000</v>
      </c>
      <c r="F96" s="108">
        <v>571000</v>
      </c>
      <c r="G96" s="108">
        <v>4904000</v>
      </c>
      <c r="H96" s="108">
        <v>5821000</v>
      </c>
      <c r="I96" s="108">
        <v>875000</v>
      </c>
      <c r="J96" s="108">
        <v>891000</v>
      </c>
      <c r="K96" s="108">
        <v>1206000</v>
      </c>
      <c r="L96" s="108">
        <v>1538000</v>
      </c>
      <c r="M96" s="109">
        <f t="shared" si="0"/>
        <v>1812000</v>
      </c>
      <c r="O96" s="133" t="s">
        <v>277</v>
      </c>
      <c r="P96" s="133">
        <v>1</v>
      </c>
      <c r="Q96" s="133">
        <v>1</v>
      </c>
      <c r="R96" s="133">
        <v>0</v>
      </c>
    </row>
    <row r="97" spans="1:46" x14ac:dyDescent="0.25">
      <c r="A97">
        <v>1959</v>
      </c>
      <c r="B97" s="108">
        <v>17483000</v>
      </c>
      <c r="C97" s="108">
        <v>441000</v>
      </c>
      <c r="D97" s="108">
        <v>101000</v>
      </c>
      <c r="E97" s="108">
        <v>719000</v>
      </c>
      <c r="F97" s="108">
        <v>582000</v>
      </c>
      <c r="G97" s="108">
        <v>5024000</v>
      </c>
      <c r="H97" s="108">
        <v>5969000</v>
      </c>
      <c r="I97" s="108">
        <v>891000</v>
      </c>
      <c r="J97" s="108">
        <v>907000</v>
      </c>
      <c r="K97" s="108">
        <v>1248000</v>
      </c>
      <c r="L97" s="108">
        <v>1567000</v>
      </c>
      <c r="M97" s="109">
        <f t="shared" si="0"/>
        <v>1843000</v>
      </c>
      <c r="O97" s="133"/>
      <c r="P97" s="133"/>
      <c r="Q97" s="133"/>
    </row>
    <row r="98" spans="1:46" x14ac:dyDescent="0.25">
      <c r="A98">
        <v>1960</v>
      </c>
      <c r="B98" s="108">
        <v>17870000</v>
      </c>
      <c r="C98" s="108">
        <v>448000</v>
      </c>
      <c r="D98" s="108">
        <v>103000</v>
      </c>
      <c r="E98" s="108">
        <v>727000</v>
      </c>
      <c r="F98" s="108">
        <v>589000</v>
      </c>
      <c r="G98" s="108">
        <v>5142000</v>
      </c>
      <c r="H98" s="108">
        <v>6111000</v>
      </c>
      <c r="I98" s="108">
        <v>906000</v>
      </c>
      <c r="J98" s="108">
        <v>915000</v>
      </c>
      <c r="K98" s="108">
        <v>1291000</v>
      </c>
      <c r="L98" s="108">
        <v>1602000</v>
      </c>
      <c r="M98" s="109">
        <f t="shared" si="0"/>
        <v>1867000</v>
      </c>
      <c r="O98" s="133"/>
      <c r="P98" s="133"/>
      <c r="Q98" s="133"/>
    </row>
    <row r="99" spans="1:46" x14ac:dyDescent="0.25">
      <c r="A99">
        <v>1961</v>
      </c>
      <c r="B99" s="108">
        <v>18238300</v>
      </c>
      <c r="C99" s="108">
        <v>457900</v>
      </c>
      <c r="D99" s="108">
        <v>104600</v>
      </c>
      <c r="E99" s="108">
        <v>737000</v>
      </c>
      <c r="F99" s="108">
        <v>597900</v>
      </c>
      <c r="G99" s="108">
        <v>5259200</v>
      </c>
      <c r="H99" s="108">
        <v>6236100</v>
      </c>
      <c r="I99" s="108">
        <v>921700</v>
      </c>
      <c r="J99" s="108">
        <v>925200</v>
      </c>
      <c r="K99" s="108">
        <v>1332000</v>
      </c>
      <c r="L99" s="108">
        <v>1629100</v>
      </c>
      <c r="M99" s="109">
        <f t="shared" si="0"/>
        <v>1897400</v>
      </c>
    </row>
    <row r="100" spans="1:46" x14ac:dyDescent="0.25">
      <c r="A100">
        <v>1962</v>
      </c>
      <c r="B100" s="108">
        <v>18583000</v>
      </c>
      <c r="C100" s="108">
        <v>468000</v>
      </c>
      <c r="D100" s="108">
        <v>107000</v>
      </c>
      <c r="E100" s="108">
        <v>746000</v>
      </c>
      <c r="F100" s="108">
        <v>605000</v>
      </c>
      <c r="G100" s="108">
        <v>5371000</v>
      </c>
      <c r="H100" s="108">
        <v>6351000</v>
      </c>
      <c r="I100" s="108">
        <v>936000</v>
      </c>
      <c r="J100" s="108">
        <v>930000</v>
      </c>
      <c r="K100" s="108">
        <v>1369000</v>
      </c>
      <c r="L100" s="108">
        <v>1660000</v>
      </c>
      <c r="M100" s="109">
        <f t="shared" si="0"/>
        <v>1926000</v>
      </c>
    </row>
    <row r="101" spans="1:46" x14ac:dyDescent="0.25">
      <c r="A101">
        <v>1963</v>
      </c>
      <c r="B101" s="108">
        <v>18931000</v>
      </c>
      <c r="C101" s="108">
        <v>476000</v>
      </c>
      <c r="D101" s="108">
        <v>108000</v>
      </c>
      <c r="E101" s="108">
        <v>751000</v>
      </c>
      <c r="F101" s="108">
        <v>609000</v>
      </c>
      <c r="G101" s="108">
        <v>5481000</v>
      </c>
      <c r="H101" s="108">
        <v>6481000</v>
      </c>
      <c r="I101" s="108">
        <v>949000</v>
      </c>
      <c r="J101" s="108">
        <v>933000</v>
      </c>
      <c r="K101" s="108">
        <v>1403000</v>
      </c>
      <c r="L101" s="108">
        <v>1699000</v>
      </c>
      <c r="M101" s="109">
        <f t="shared" si="0"/>
        <v>1944000</v>
      </c>
    </row>
    <row r="102" spans="1:46" x14ac:dyDescent="0.25">
      <c r="A102">
        <v>1964</v>
      </c>
      <c r="B102" s="108">
        <v>19291000</v>
      </c>
      <c r="C102" s="108">
        <v>483000</v>
      </c>
      <c r="D102" s="108">
        <v>109000</v>
      </c>
      <c r="E102" s="108">
        <v>755000</v>
      </c>
      <c r="F102" s="108">
        <v>611000</v>
      </c>
      <c r="G102" s="108">
        <v>5584000</v>
      </c>
      <c r="H102" s="108">
        <v>6631000</v>
      </c>
      <c r="I102" s="108">
        <v>959000</v>
      </c>
      <c r="J102" s="108">
        <v>942000</v>
      </c>
      <c r="K102" s="108">
        <v>1430000</v>
      </c>
      <c r="L102" s="108">
        <v>1745000</v>
      </c>
      <c r="M102" s="109">
        <f t="shared" si="0"/>
        <v>1958000</v>
      </c>
    </row>
    <row r="103" spans="1:46" x14ac:dyDescent="0.25">
      <c r="A103">
        <v>1965</v>
      </c>
      <c r="B103" s="108">
        <v>19644000</v>
      </c>
      <c r="C103" s="108">
        <v>488000</v>
      </c>
      <c r="D103" s="108">
        <v>109000</v>
      </c>
      <c r="E103" s="108">
        <v>756000</v>
      </c>
      <c r="F103" s="108">
        <v>615000</v>
      </c>
      <c r="G103" s="108">
        <v>5685000</v>
      </c>
      <c r="H103" s="108">
        <v>6788000</v>
      </c>
      <c r="I103" s="108">
        <v>965000</v>
      </c>
      <c r="J103" s="108">
        <v>950000</v>
      </c>
      <c r="K103" s="108">
        <v>1450000</v>
      </c>
      <c r="L103" s="108">
        <v>1797000</v>
      </c>
      <c r="M103" s="109">
        <f t="shared" si="0"/>
        <v>1968000</v>
      </c>
      <c r="R103" s="2" t="s">
        <v>278</v>
      </c>
      <c r="S103" s="3"/>
      <c r="T103" s="3"/>
      <c r="U103" s="3"/>
      <c r="V103" s="3"/>
      <c r="W103" s="3"/>
      <c r="X103" s="3"/>
      <c r="Y103" s="3"/>
      <c r="Z103" s="3"/>
      <c r="AB103" s="2" t="s">
        <v>285</v>
      </c>
      <c r="AC103" s="3"/>
      <c r="AD103" s="3"/>
      <c r="AE103" s="3"/>
      <c r="AF103" s="3"/>
      <c r="AG103" s="3"/>
      <c r="AH103" s="3"/>
      <c r="AI103" s="3"/>
      <c r="AJ103" s="3"/>
      <c r="AL103" s="2" t="s">
        <v>286</v>
      </c>
      <c r="AM103" s="3"/>
      <c r="AN103" s="3"/>
      <c r="AO103" s="3"/>
      <c r="AP103" s="3"/>
      <c r="AQ103" s="3"/>
      <c r="AR103" s="3"/>
      <c r="AS103" s="3"/>
      <c r="AT103" s="3"/>
    </row>
    <row r="104" spans="1:46" x14ac:dyDescent="0.25">
      <c r="A104">
        <v>1966</v>
      </c>
      <c r="B104" s="108">
        <v>20014900</v>
      </c>
      <c r="C104" s="108">
        <v>493400</v>
      </c>
      <c r="D104" s="108">
        <v>108500</v>
      </c>
      <c r="E104" s="108">
        <v>756000</v>
      </c>
      <c r="F104" s="108">
        <v>616800</v>
      </c>
      <c r="G104" s="108">
        <v>5780800</v>
      </c>
      <c r="H104" s="108">
        <v>6960900</v>
      </c>
      <c r="I104" s="108">
        <v>963100</v>
      </c>
      <c r="J104" s="108">
        <v>955400</v>
      </c>
      <c r="K104" s="108">
        <v>1463200</v>
      </c>
      <c r="L104" s="108">
        <v>1873700</v>
      </c>
      <c r="M104" s="109">
        <f t="shared" si="0"/>
        <v>1974700</v>
      </c>
      <c r="R104" s="4"/>
      <c r="S104" s="5" t="s">
        <v>15</v>
      </c>
      <c r="T104" s="5"/>
      <c r="U104" s="5"/>
      <c r="V104" s="5" t="s">
        <v>10</v>
      </c>
      <c r="W104" s="5"/>
      <c r="X104" s="5"/>
      <c r="Y104" s="5"/>
      <c r="Z104" s="5"/>
      <c r="AB104" s="4"/>
      <c r="AC104" s="5" t="s">
        <v>15</v>
      </c>
      <c r="AD104" s="5"/>
      <c r="AE104" s="5"/>
      <c r="AF104" s="5" t="s">
        <v>10</v>
      </c>
      <c r="AG104" s="5"/>
      <c r="AH104" s="5"/>
      <c r="AI104" s="5"/>
      <c r="AJ104" s="5"/>
      <c r="AL104" s="4"/>
      <c r="AM104" s="5" t="s">
        <v>15</v>
      </c>
      <c r="AN104" s="5"/>
      <c r="AO104" s="5"/>
      <c r="AP104" s="5" t="s">
        <v>10</v>
      </c>
      <c r="AQ104" s="5"/>
      <c r="AR104" s="5"/>
      <c r="AS104" s="5"/>
      <c r="AT104" s="5"/>
    </row>
    <row r="105" spans="1:46" x14ac:dyDescent="0.25">
      <c r="A105">
        <v>1967</v>
      </c>
      <c r="B105" s="108">
        <v>20378000</v>
      </c>
      <c r="C105" s="108">
        <v>499000</v>
      </c>
      <c r="D105" s="108">
        <v>109000</v>
      </c>
      <c r="E105" s="108">
        <v>760000</v>
      </c>
      <c r="F105" s="108">
        <v>620000</v>
      </c>
      <c r="G105" s="108">
        <v>5864000</v>
      </c>
      <c r="H105" s="108">
        <v>7127000</v>
      </c>
      <c r="I105" s="108">
        <v>963000</v>
      </c>
      <c r="J105" s="108">
        <v>957000</v>
      </c>
      <c r="K105" s="108">
        <v>1490000</v>
      </c>
      <c r="L105" s="108">
        <v>1945000</v>
      </c>
      <c r="M105" s="109">
        <f t="shared" si="0"/>
        <v>1988000</v>
      </c>
      <c r="R105" s="7"/>
      <c r="S105" s="8" t="s">
        <v>16</v>
      </c>
      <c r="T105" s="8" t="s">
        <v>17</v>
      </c>
      <c r="U105" s="8" t="s">
        <v>10</v>
      </c>
      <c r="V105" s="8" t="s">
        <v>18</v>
      </c>
      <c r="W105" s="8" t="s">
        <v>19</v>
      </c>
      <c r="X105" s="8" t="s">
        <v>10</v>
      </c>
      <c r="Y105" s="8" t="s">
        <v>20</v>
      </c>
      <c r="Z105" s="8" t="s">
        <v>21</v>
      </c>
      <c r="AB105" s="7"/>
      <c r="AC105" s="8" t="s">
        <v>16</v>
      </c>
      <c r="AD105" s="8" t="s">
        <v>17</v>
      </c>
      <c r="AE105" s="8" t="s">
        <v>10</v>
      </c>
      <c r="AF105" s="8" t="s">
        <v>18</v>
      </c>
      <c r="AG105" s="8" t="s">
        <v>19</v>
      </c>
      <c r="AH105" s="8" t="s">
        <v>10</v>
      </c>
      <c r="AI105" s="8" t="s">
        <v>20</v>
      </c>
      <c r="AJ105" s="8" t="s">
        <v>21</v>
      </c>
      <c r="AL105" s="7"/>
      <c r="AM105" s="8" t="s">
        <v>16</v>
      </c>
      <c r="AN105" s="8" t="s">
        <v>17</v>
      </c>
      <c r="AO105" s="8" t="s">
        <v>10</v>
      </c>
      <c r="AP105" s="8" t="s">
        <v>18</v>
      </c>
      <c r="AQ105" s="8" t="s">
        <v>19</v>
      </c>
      <c r="AR105" s="8" t="s">
        <v>10</v>
      </c>
      <c r="AS105" s="8" t="s">
        <v>20</v>
      </c>
      <c r="AT105" s="8" t="s">
        <v>21</v>
      </c>
    </row>
    <row r="106" spans="1:46" x14ac:dyDescent="0.25">
      <c r="A106">
        <v>1968</v>
      </c>
      <c r="B106" s="108">
        <v>20701000</v>
      </c>
      <c r="C106" s="108">
        <v>506000</v>
      </c>
      <c r="D106" s="108">
        <v>110000</v>
      </c>
      <c r="E106" s="108">
        <v>767000</v>
      </c>
      <c r="F106" s="108">
        <v>625000</v>
      </c>
      <c r="G106" s="108">
        <v>5928000</v>
      </c>
      <c r="H106" s="108">
        <v>7262000</v>
      </c>
      <c r="I106" s="108">
        <v>971000</v>
      </c>
      <c r="J106" s="108">
        <v>960000</v>
      </c>
      <c r="K106" s="108">
        <v>1524000</v>
      </c>
      <c r="L106" s="108">
        <v>2003000</v>
      </c>
      <c r="M106" s="109">
        <f t="shared" si="0"/>
        <v>2008000</v>
      </c>
      <c r="R106" s="9" t="s">
        <v>12</v>
      </c>
      <c r="S106" s="10" t="s">
        <v>22</v>
      </c>
      <c r="T106" s="10" t="s">
        <v>23</v>
      </c>
      <c r="U106" s="10" t="s">
        <v>22</v>
      </c>
      <c r="V106" s="10" t="s">
        <v>24</v>
      </c>
      <c r="W106" s="10" t="s">
        <v>25</v>
      </c>
      <c r="X106" s="10" t="s">
        <v>24</v>
      </c>
      <c r="Y106" s="10" t="s">
        <v>26</v>
      </c>
      <c r="Z106" s="10" t="s">
        <v>27</v>
      </c>
      <c r="AB106" s="9" t="s">
        <v>12</v>
      </c>
      <c r="AC106" s="10" t="s">
        <v>22</v>
      </c>
      <c r="AD106" s="10" t="s">
        <v>23</v>
      </c>
      <c r="AE106" s="10" t="s">
        <v>22</v>
      </c>
      <c r="AF106" s="10" t="s">
        <v>24</v>
      </c>
      <c r="AG106" s="10" t="s">
        <v>25</v>
      </c>
      <c r="AH106" s="10" t="s">
        <v>24</v>
      </c>
      <c r="AI106" s="10" t="s">
        <v>26</v>
      </c>
      <c r="AJ106" s="10" t="s">
        <v>27</v>
      </c>
      <c r="AL106" s="9" t="s">
        <v>12</v>
      </c>
      <c r="AM106" s="10" t="s">
        <v>22</v>
      </c>
      <c r="AN106" s="10" t="s">
        <v>23</v>
      </c>
      <c r="AO106" s="10" t="s">
        <v>22</v>
      </c>
      <c r="AP106" s="10" t="s">
        <v>24</v>
      </c>
      <c r="AQ106" s="10" t="s">
        <v>25</v>
      </c>
      <c r="AR106" s="10" t="s">
        <v>24</v>
      </c>
      <c r="AS106" s="10" t="s">
        <v>26</v>
      </c>
      <c r="AT106" s="10" t="s">
        <v>27</v>
      </c>
    </row>
    <row r="107" spans="1:46" x14ac:dyDescent="0.25">
      <c r="A107">
        <v>1969</v>
      </c>
      <c r="B107" s="108">
        <v>21001000</v>
      </c>
      <c r="C107" s="108">
        <v>514000</v>
      </c>
      <c r="D107" s="108">
        <v>111000</v>
      </c>
      <c r="E107" s="108">
        <v>775000</v>
      </c>
      <c r="F107" s="108">
        <v>628000</v>
      </c>
      <c r="G107" s="108">
        <v>5985000</v>
      </c>
      <c r="H107" s="108">
        <v>7385000</v>
      </c>
      <c r="I107" s="108">
        <v>979000</v>
      </c>
      <c r="J107" s="108">
        <v>958000</v>
      </c>
      <c r="K107" s="108">
        <v>1559000</v>
      </c>
      <c r="L107" s="108">
        <v>2060000</v>
      </c>
      <c r="M107" s="109">
        <f t="shared" si="0"/>
        <v>2028000</v>
      </c>
      <c r="R107" s="11"/>
      <c r="S107" s="171" t="s">
        <v>28</v>
      </c>
      <c r="T107" s="171"/>
      <c r="U107" s="171"/>
      <c r="V107" s="171"/>
      <c r="W107" s="171"/>
      <c r="X107" s="171"/>
      <c r="Y107" s="171"/>
      <c r="Z107" s="171"/>
      <c r="AB107" s="11"/>
      <c r="AC107" s="171" t="s">
        <v>28</v>
      </c>
      <c r="AD107" s="171"/>
      <c r="AE107" s="171"/>
      <c r="AF107" s="171"/>
      <c r="AG107" s="171"/>
      <c r="AH107" s="171"/>
      <c r="AI107" s="171"/>
      <c r="AJ107" s="171"/>
      <c r="AL107" s="11"/>
      <c r="AM107" s="171" t="s">
        <v>28</v>
      </c>
      <c r="AN107" s="171"/>
      <c r="AO107" s="171"/>
      <c r="AP107" s="171"/>
      <c r="AQ107" s="171"/>
      <c r="AR107" s="171"/>
      <c r="AS107" s="171"/>
      <c r="AT107" s="171"/>
    </row>
    <row r="108" spans="1:46" x14ac:dyDescent="0.25">
      <c r="A108">
        <v>1970</v>
      </c>
      <c r="B108" s="108">
        <v>21297000</v>
      </c>
      <c r="C108" s="108">
        <v>517000</v>
      </c>
      <c r="D108" s="108">
        <v>110000</v>
      </c>
      <c r="E108" s="108">
        <v>782000</v>
      </c>
      <c r="F108" s="108">
        <v>627000</v>
      </c>
      <c r="G108" s="108">
        <v>6013000</v>
      </c>
      <c r="H108" s="108">
        <v>7551000</v>
      </c>
      <c r="I108" s="108">
        <v>983000</v>
      </c>
      <c r="J108" s="108">
        <v>941000</v>
      </c>
      <c r="K108" s="108">
        <v>1595000</v>
      </c>
      <c r="L108" s="108">
        <v>2128000</v>
      </c>
      <c r="M108" s="109">
        <f t="shared" si="0"/>
        <v>2036000</v>
      </c>
      <c r="R108" s="13" t="s">
        <v>29</v>
      </c>
      <c r="S108" s="14">
        <f t="shared" ref="S108:S138" si="1">+$P$87*B7+$P$88*B48+$P$89*(N7+T7)+$P$90*N47+$P$91*AA7+$P$92*AA51+$P$93*AQ7+$P$94*AQ48+$P$95*BF7+$P$96*BF48</f>
        <v>106794.23</v>
      </c>
      <c r="T108" s="14">
        <f t="shared" ref="T108:T138" si="2">+$P$87*C7+$P$88*C48+$P$89*O7+$P$90*O47+$P$91*AB7+$P$92*AB51+$P$93*(AR7+AY7)+$P$94*AR48+$P$95*BG7+$P$96*BG48</f>
        <v>25288.254999999997</v>
      </c>
      <c r="U108" s="134">
        <f>+S108+T108</f>
        <v>132082.48499999999</v>
      </c>
      <c r="V108" s="14">
        <f t="shared" ref="V108:V138" si="3">+$P$87*E7+$P$88*(E48-H48)+$P$89*Q7+$P$90*Q47+$P$91*AD7+$P$92*AD51+$P$93*AT7+$P$94*AT48+$P$95*BI7+$P$96*BI48</f>
        <v>129318.238</v>
      </c>
      <c r="W108" s="14">
        <f t="shared" ref="W108:W138" si="4">+$P$87*F7+$P$88*F48+$P$89*R7+$P$90*R47+$P$91*AE7+$P$92*AE51+$P$93*AU7+$P$94*AU48+$P$95*BJ7+$P$96*BJ48</f>
        <v>13067.934999999999</v>
      </c>
      <c r="X108" s="14">
        <f>+V108+W108</f>
        <v>142386.17300000001</v>
      </c>
      <c r="Y108" s="14">
        <f t="shared" ref="Y108:Y138" si="5">+$P$87*H7+$P$88*I48+$P$89*U7+$P$90*T47+$P$91*AG7+$P$92*AG51+$P$93*AX7+$P$94*AW48+$P$95*BL7+$P$96*BM48</f>
        <v>-10370.607</v>
      </c>
      <c r="Z108" s="14">
        <f t="shared" ref="Z108:Z138" si="6">+$P$87*I7+$P$88*J48+$P$89*V7+$P$90*W47+$P$91*AL7+$P$92*AH51+$P$93*BB7+$P$94*AX48+$P$95*BM7+$P$96*BN48</f>
        <v>109113.318</v>
      </c>
      <c r="AB108" s="13" t="s">
        <v>29</v>
      </c>
      <c r="AC108" s="14">
        <f t="shared" ref="AC108:AC138" si="7">+$Q$87*B7+$Q$88*B48+$Q$89*(N7+T7)+$Q$90*N47+$Q$91*AA7+$Q$92*AA51+$Q$93*AQ7+$Q$94*AQ48+$Q$95*BF7+$Q$96*BF48</f>
        <v>105224.83</v>
      </c>
      <c r="AD108" s="14">
        <f t="shared" ref="AD108:AD138" si="8">+$Q$87*C7+$Q$88*C48+$Q$89*O7+$Q$90*O47+$Q$91*AB7+$Q$92*AB51+$Q$93*(AR7+AY7)+$Q$94*AR48+$Q$95*BG7+$Q$96*BG48</f>
        <v>23890.654999999999</v>
      </c>
      <c r="AE108" s="134">
        <f>+AC108+AD108</f>
        <v>129115.485</v>
      </c>
      <c r="AF108" s="14">
        <f t="shared" ref="AF108:AF138" si="9">+$Q$87*E7+$Q$88*(E48-H48)+$Q$89*Q7+$Q$90*Q47+$Q$91*AD7+$Q$92*AD51+$Q$93*AT7+$Q$94*AT48+$Q$95*BI7+$Q$96*BI48</f>
        <v>126493.83799999999</v>
      </c>
      <c r="AG108" s="14">
        <f t="shared" ref="AG108:AG138" si="10">+$Q$87*F7+$Q$88*F48+$Q$89*R7+$Q$90*R47+$Q$91*AE7+$Q$92*AE51+$Q$93*AU7+$Q$94*AU48+$Q$95*BJ7+$Q$96*BJ48</f>
        <v>12577.934999999999</v>
      </c>
      <c r="AH108" s="14">
        <f>+AF108+AG108</f>
        <v>139071.77299999999</v>
      </c>
      <c r="AI108" s="14">
        <f t="shared" ref="AI108:AI138" si="11">+$Q$87*H7+$Q$88*I48+$Q$89*U7+$Q$90*T47+$Q$91*AG7+$Q$92*AG51+$Q$93*AX7+$Q$94*AW48+$Q$95*BL7+$Q$96*BM48</f>
        <v>-10023.206999999999</v>
      </c>
      <c r="AJ108" s="14">
        <f t="shared" ref="AJ108:AJ138" si="12">+$Q$87*I7+$Q$88*J48+$Q$89*V7+$Q$90*W47+$Q$91*AL7+$Q$92*AH51+$Q$93*BB7+$Q$94*AX48+$Q$95*BM7+$Q$96*BN48</f>
        <v>105563.518</v>
      </c>
      <c r="AL108" s="13" t="s">
        <v>29</v>
      </c>
      <c r="AM108" s="14">
        <f t="shared" ref="AM108:AM138" si="13">+$R$87*B7+$R$88*B48+$R$89*(N7+T7)+$R$90*N47+$R$91*AA7+$R$92*AA51+$R$93*AQ7+$R$94*AQ48+$R$95*BF7+$R$96*BF48</f>
        <v>5339.7</v>
      </c>
      <c r="AN108" s="14">
        <f t="shared" ref="AN108:AN138" si="14">+$R$87*C7+$R$88*C48+$R$89*O7+$R$90*O47+$R$91*AB7+$R$92*AB51+$R$93*(AR7+AY7)+$R$94*AR48+$R$95*BG7+$R$96*BG48</f>
        <v>3386.7</v>
      </c>
      <c r="AO108" s="134">
        <f>+AM108+AN108</f>
        <v>8726.4</v>
      </c>
      <c r="AP108" s="14">
        <f t="shared" ref="AP108:AP138" si="15">+$R$87*E7+$R$88*(E48-H48)+$R$89*Q7+$R$90*Q47+$R$91*AD7+$R$92*AD51+$R$93*AT7+$R$94*AT48+$R$95*BI7+$R$96*BI48</f>
        <v>7940.4</v>
      </c>
      <c r="AQ108" s="14">
        <f t="shared" ref="AQ108:AQ138" si="16">+$R$87*F7+$R$88*F48+$R$89*R7+$R$90*R47+$R$91*AE7+$R$92*AE51+$R$93*AU7+$R$94*AU48+$R$95*BJ7+$R$96*BJ48</f>
        <v>1242</v>
      </c>
      <c r="AR108" s="14">
        <f>+AP108+AQ108</f>
        <v>9182.4</v>
      </c>
      <c r="AS108" s="14">
        <f t="shared" ref="AS108:AS138" si="17">+$R$87*H7+$R$88*I48+$R$89*U7+$R$90*T47+$R$91*AG7+$R$92*AG51+$R$93*AX7+$R$94*AW48+$R$95*BL7+$R$96*BM48</f>
        <v>-456</v>
      </c>
      <c r="AT108" s="14">
        <f t="shared" ref="AT108:AT138" si="18">+$R$87*I7+$R$88*J48+$R$89*V7+$R$90*W47+$R$91*AL7+$R$92*AH51+$R$93*BB7+$R$94*AX48+$R$95*BM7+$R$96*BN48</f>
        <v>8185.9</v>
      </c>
    </row>
    <row r="109" spans="1:46" x14ac:dyDescent="0.25">
      <c r="A109">
        <v>1971</v>
      </c>
      <c r="B109" s="109">
        <v>21962032</v>
      </c>
      <c r="C109" s="109">
        <v>530854</v>
      </c>
      <c r="D109" s="109">
        <v>112591</v>
      </c>
      <c r="E109" s="109">
        <v>797294</v>
      </c>
      <c r="F109" s="109">
        <v>642471</v>
      </c>
      <c r="G109" s="109">
        <v>6137305</v>
      </c>
      <c r="H109" s="109">
        <v>7849027</v>
      </c>
      <c r="I109" s="109">
        <v>998876</v>
      </c>
      <c r="J109" s="109">
        <v>932038</v>
      </c>
      <c r="K109" s="109">
        <v>1665717</v>
      </c>
      <c r="L109" s="109">
        <v>2240470</v>
      </c>
      <c r="M109" s="109">
        <f t="shared" si="0"/>
        <v>2083210</v>
      </c>
      <c r="R109" s="13" t="s">
        <v>30</v>
      </c>
      <c r="S109" s="14">
        <f t="shared" si="1"/>
        <v>106608.734</v>
      </c>
      <c r="T109" s="14">
        <f t="shared" si="2"/>
        <v>25291.917000000001</v>
      </c>
      <c r="U109" s="134">
        <f t="shared" ref="U109:U136" si="19">+S109+T109</f>
        <v>131900.65100000001</v>
      </c>
      <c r="V109" s="14">
        <f t="shared" si="3"/>
        <v>141101.97</v>
      </c>
      <c r="W109" s="14">
        <f t="shared" si="4"/>
        <v>13963.548999999999</v>
      </c>
      <c r="X109" s="14">
        <f t="shared" ref="X109:X136" si="20">+V109+W109</f>
        <v>155065.519</v>
      </c>
      <c r="Y109" s="14">
        <f t="shared" si="5"/>
        <v>-23134.536</v>
      </c>
      <c r="Z109" s="14">
        <f t="shared" si="6"/>
        <v>133014.416</v>
      </c>
      <c r="AB109" s="13" t="s">
        <v>30</v>
      </c>
      <c r="AC109" s="14">
        <f t="shared" si="7"/>
        <v>104927.734</v>
      </c>
      <c r="AD109" s="14">
        <f t="shared" si="8"/>
        <v>23864.917000000001</v>
      </c>
      <c r="AE109" s="134">
        <f t="shared" ref="AE109:AE136" si="21">+AC109+AD109</f>
        <v>128792.651</v>
      </c>
      <c r="AF109" s="14">
        <f t="shared" si="9"/>
        <v>138213.97</v>
      </c>
      <c r="AG109" s="14">
        <f t="shared" si="10"/>
        <v>13467.548999999999</v>
      </c>
      <c r="AH109" s="14">
        <f t="shared" ref="AH109:AH136" si="22">+AF109+AG109</f>
        <v>151681.519</v>
      </c>
      <c r="AI109" s="14">
        <f t="shared" si="11"/>
        <v>-22858.536</v>
      </c>
      <c r="AJ109" s="14">
        <f t="shared" si="12"/>
        <v>129096.416</v>
      </c>
      <c r="AL109" s="13" t="s">
        <v>30</v>
      </c>
      <c r="AM109" s="14">
        <f t="shared" si="13"/>
        <v>5408.3</v>
      </c>
      <c r="AN109" s="14">
        <f t="shared" si="14"/>
        <v>3352.3</v>
      </c>
      <c r="AO109" s="134">
        <f t="shared" ref="AO109:AO136" si="23">+AM109+AN109</f>
        <v>8760.6</v>
      </c>
      <c r="AP109" s="14">
        <f t="shared" si="15"/>
        <v>8322.4</v>
      </c>
      <c r="AQ109" s="14">
        <f t="shared" si="16"/>
        <v>1260.8</v>
      </c>
      <c r="AR109" s="14">
        <f t="shared" ref="AR109:AR136" si="24">+AP109+AQ109</f>
        <v>9583.1999999999989</v>
      </c>
      <c r="AS109" s="14">
        <f t="shared" si="17"/>
        <v>-822.6</v>
      </c>
      <c r="AT109" s="14">
        <f t="shared" si="18"/>
        <v>9297.5</v>
      </c>
    </row>
    <row r="110" spans="1:46" x14ac:dyDescent="0.25">
      <c r="A110">
        <v>1972</v>
      </c>
      <c r="B110" s="109">
        <v>22218463</v>
      </c>
      <c r="C110" s="109">
        <v>539124</v>
      </c>
      <c r="D110" s="109">
        <v>113460</v>
      </c>
      <c r="E110" s="109">
        <v>802255</v>
      </c>
      <c r="F110" s="109">
        <v>648769</v>
      </c>
      <c r="G110" s="109">
        <v>6174216</v>
      </c>
      <c r="H110" s="109">
        <v>7963117</v>
      </c>
      <c r="I110" s="109">
        <v>1001652</v>
      </c>
      <c r="J110" s="109">
        <v>920780</v>
      </c>
      <c r="K110" s="109">
        <v>1694090</v>
      </c>
      <c r="L110" s="109">
        <v>2302086</v>
      </c>
      <c r="M110" s="109">
        <f t="shared" si="0"/>
        <v>2103608</v>
      </c>
      <c r="R110" s="13" t="s">
        <v>31</v>
      </c>
      <c r="S110" s="14">
        <f t="shared" si="1"/>
        <v>108445.791323</v>
      </c>
      <c r="T110" s="14">
        <f t="shared" si="2"/>
        <v>28482.643</v>
      </c>
      <c r="U110" s="134">
        <f t="shared" si="19"/>
        <v>136928.43432299999</v>
      </c>
      <c r="V110" s="14">
        <f t="shared" si="3"/>
        <v>146025.383</v>
      </c>
      <c r="W110" s="14">
        <f t="shared" si="4"/>
        <v>15752.603000000001</v>
      </c>
      <c r="X110" s="14">
        <f t="shared" si="20"/>
        <v>161777.986</v>
      </c>
      <c r="Y110" s="14">
        <f t="shared" si="5"/>
        <v>-25049.228000000003</v>
      </c>
      <c r="Z110" s="14">
        <f t="shared" si="6"/>
        <v>165164.98499999999</v>
      </c>
      <c r="AB110" s="13" t="s">
        <v>31</v>
      </c>
      <c r="AC110" s="14">
        <f t="shared" si="7"/>
        <v>106752.425323</v>
      </c>
      <c r="AD110" s="14">
        <f t="shared" si="8"/>
        <v>26982.393</v>
      </c>
      <c r="AE110" s="134">
        <f t="shared" si="21"/>
        <v>133734.81832300001</v>
      </c>
      <c r="AF110" s="14">
        <f t="shared" si="9"/>
        <v>143058.41800000001</v>
      </c>
      <c r="AG110" s="14">
        <f t="shared" si="10"/>
        <v>15264.903</v>
      </c>
      <c r="AH110" s="14">
        <f t="shared" si="22"/>
        <v>158323.321</v>
      </c>
      <c r="AI110" s="14">
        <f t="shared" si="11"/>
        <v>-24788.179000000004</v>
      </c>
      <c r="AJ110" s="14">
        <f t="shared" si="12"/>
        <v>160894.98499999999</v>
      </c>
      <c r="AL110" s="13" t="s">
        <v>31</v>
      </c>
      <c r="AM110" s="14">
        <f t="shared" si="13"/>
        <v>5146.8</v>
      </c>
      <c r="AN110" s="14">
        <f t="shared" si="14"/>
        <v>3636.5</v>
      </c>
      <c r="AO110" s="134">
        <f t="shared" si="23"/>
        <v>8783.2999999999993</v>
      </c>
      <c r="AP110" s="14">
        <f t="shared" si="15"/>
        <v>8336</v>
      </c>
      <c r="AQ110" s="14">
        <f t="shared" si="16"/>
        <v>1418</v>
      </c>
      <c r="AR110" s="14">
        <f t="shared" si="24"/>
        <v>9754</v>
      </c>
      <c r="AS110" s="14">
        <f t="shared" si="17"/>
        <v>-970.7</v>
      </c>
      <c r="AT110" s="14">
        <f t="shared" si="18"/>
        <v>13185.5</v>
      </c>
    </row>
    <row r="111" spans="1:46" x14ac:dyDescent="0.25">
      <c r="A111">
        <v>1973</v>
      </c>
      <c r="B111" s="109">
        <v>22491777</v>
      </c>
      <c r="C111" s="109">
        <v>545561</v>
      </c>
      <c r="D111" s="109">
        <v>114620</v>
      </c>
      <c r="E111" s="109">
        <v>812386</v>
      </c>
      <c r="F111" s="109">
        <v>656720</v>
      </c>
      <c r="G111" s="109">
        <v>6213149</v>
      </c>
      <c r="H111" s="109">
        <v>8075547</v>
      </c>
      <c r="I111" s="109">
        <v>1007358</v>
      </c>
      <c r="J111" s="109">
        <v>911937</v>
      </c>
      <c r="K111" s="109">
        <v>1725327</v>
      </c>
      <c r="L111" s="109">
        <v>2367271</v>
      </c>
      <c r="M111" s="109">
        <f t="shared" si="0"/>
        <v>2129287</v>
      </c>
      <c r="R111" s="17" t="s">
        <v>32</v>
      </c>
      <c r="S111" s="14">
        <f t="shared" si="1"/>
        <v>116117.023</v>
      </c>
      <c r="T111" s="14">
        <f t="shared" si="2"/>
        <v>27166.623</v>
      </c>
      <c r="U111" s="134">
        <f t="shared" si="19"/>
        <v>143283.64600000001</v>
      </c>
      <c r="V111" s="14">
        <f t="shared" si="3"/>
        <v>144855.611</v>
      </c>
      <c r="W111" s="14">
        <f t="shared" si="4"/>
        <v>18874.900000000001</v>
      </c>
      <c r="X111" s="14">
        <f t="shared" si="20"/>
        <v>163730.511</v>
      </c>
      <c r="Y111" s="14">
        <f t="shared" si="5"/>
        <v>-20476.865000000002</v>
      </c>
      <c r="Z111" s="14">
        <f t="shared" si="6"/>
        <v>195608.152</v>
      </c>
      <c r="AB111" s="17" t="s">
        <v>32</v>
      </c>
      <c r="AC111" s="14">
        <f t="shared" si="7"/>
        <v>114420.83900000001</v>
      </c>
      <c r="AD111" s="14">
        <f t="shared" si="8"/>
        <v>25704.360999999997</v>
      </c>
      <c r="AE111" s="134">
        <f t="shared" si="21"/>
        <v>140125.20000000001</v>
      </c>
      <c r="AF111" s="14">
        <f t="shared" si="9"/>
        <v>141991.815</v>
      </c>
      <c r="AG111" s="14">
        <f t="shared" si="10"/>
        <v>18375</v>
      </c>
      <c r="AH111" s="14">
        <f t="shared" si="22"/>
        <v>160366.815</v>
      </c>
      <c r="AI111" s="14">
        <f t="shared" si="11"/>
        <v>-20271.615000000002</v>
      </c>
      <c r="AJ111" s="14">
        <f t="shared" si="12"/>
        <v>189154.88800000001</v>
      </c>
      <c r="AL111" s="17" t="s">
        <v>32</v>
      </c>
      <c r="AM111" s="14">
        <f t="shared" si="13"/>
        <v>5577.1489999999994</v>
      </c>
      <c r="AN111" s="14">
        <f t="shared" si="14"/>
        <v>3365.75</v>
      </c>
      <c r="AO111" s="134">
        <f t="shared" si="23"/>
        <v>8942.8989999999994</v>
      </c>
      <c r="AP111" s="14">
        <f t="shared" si="15"/>
        <v>8248.16</v>
      </c>
      <c r="AQ111" s="14">
        <f t="shared" si="16"/>
        <v>1561.4780000000001</v>
      </c>
      <c r="AR111" s="14">
        <f t="shared" si="24"/>
        <v>9809.637999999999</v>
      </c>
      <c r="AS111" s="14">
        <f t="shared" si="17"/>
        <v>-866.73899999999958</v>
      </c>
      <c r="AT111" s="14">
        <f t="shared" si="18"/>
        <v>14353.1</v>
      </c>
    </row>
    <row r="112" spans="1:46" x14ac:dyDescent="0.25">
      <c r="A112">
        <v>1974</v>
      </c>
      <c r="B112" s="109">
        <v>22807969</v>
      </c>
      <c r="C112" s="109">
        <v>549604</v>
      </c>
      <c r="D112" s="109">
        <v>115962</v>
      </c>
      <c r="E112" s="109">
        <v>818751</v>
      </c>
      <c r="F112" s="109">
        <v>664744</v>
      </c>
      <c r="G112" s="109">
        <v>6268571</v>
      </c>
      <c r="H112" s="109">
        <v>8204275</v>
      </c>
      <c r="I112" s="109">
        <v>1018206</v>
      </c>
      <c r="J112" s="109">
        <v>908457</v>
      </c>
      <c r="K112" s="109">
        <v>1754621</v>
      </c>
      <c r="L112" s="109">
        <v>2442578</v>
      </c>
      <c r="M112" s="109">
        <f t="shared" si="0"/>
        <v>2149061</v>
      </c>
      <c r="R112" s="13" t="s">
        <v>33</v>
      </c>
      <c r="S112" s="14">
        <f t="shared" si="1"/>
        <v>122337.575</v>
      </c>
      <c r="T112" s="14">
        <f t="shared" si="2"/>
        <v>28425.539000000001</v>
      </c>
      <c r="U112" s="134">
        <f t="shared" si="19"/>
        <v>150763.114</v>
      </c>
      <c r="V112" s="14">
        <f t="shared" si="3"/>
        <v>145974.723</v>
      </c>
      <c r="W112" s="14">
        <f t="shared" si="4"/>
        <v>21004.115000000002</v>
      </c>
      <c r="X112" s="14">
        <f t="shared" si="20"/>
        <v>166978.83799999999</v>
      </c>
      <c r="Y112" s="14">
        <f t="shared" si="5"/>
        <v>-16215.123999999996</v>
      </c>
      <c r="Z112" s="14">
        <f t="shared" si="6"/>
        <v>212362.80599999998</v>
      </c>
      <c r="AB112" s="13" t="s">
        <v>33</v>
      </c>
      <c r="AC112" s="14">
        <f t="shared" si="7"/>
        <v>120376.711</v>
      </c>
      <c r="AD112" s="14">
        <f t="shared" si="8"/>
        <v>26715.21</v>
      </c>
      <c r="AE112" s="134">
        <f t="shared" si="21"/>
        <v>147091.921</v>
      </c>
      <c r="AF112" s="14">
        <f t="shared" si="9"/>
        <v>142933.90299999999</v>
      </c>
      <c r="AG112" s="14">
        <f t="shared" si="10"/>
        <v>19999.785</v>
      </c>
      <c r="AH112" s="14">
        <f t="shared" si="22"/>
        <v>162933.68799999999</v>
      </c>
      <c r="AI112" s="14">
        <f t="shared" si="11"/>
        <v>-15841.166999999998</v>
      </c>
      <c r="AJ112" s="14">
        <f t="shared" si="12"/>
        <v>205531.834</v>
      </c>
      <c r="AL112" s="13" t="s">
        <v>33</v>
      </c>
      <c r="AM112" s="14">
        <f t="shared" si="13"/>
        <v>5773.6739999999991</v>
      </c>
      <c r="AN112" s="14">
        <f t="shared" si="14"/>
        <v>3815.9560000000001</v>
      </c>
      <c r="AO112" s="134">
        <f t="shared" si="23"/>
        <v>9589.6299999999992</v>
      </c>
      <c r="AP112" s="14">
        <f t="shared" si="15"/>
        <v>8220.3249999999989</v>
      </c>
      <c r="AQ112" s="14">
        <f t="shared" si="16"/>
        <v>1673.2260000000001</v>
      </c>
      <c r="AR112" s="14">
        <f t="shared" si="24"/>
        <v>9893.5509999999995</v>
      </c>
      <c r="AS112" s="14">
        <f t="shared" si="17"/>
        <v>-303.32099999999991</v>
      </c>
      <c r="AT112" s="14">
        <f t="shared" si="18"/>
        <v>15075.2</v>
      </c>
    </row>
    <row r="113" spans="1:46" x14ac:dyDescent="0.25">
      <c r="A113">
        <v>1975</v>
      </c>
      <c r="B113" s="109">
        <v>23143275</v>
      </c>
      <c r="C113" s="109">
        <v>556496</v>
      </c>
      <c r="D113" s="109">
        <v>117724</v>
      </c>
      <c r="E113" s="109">
        <v>826549</v>
      </c>
      <c r="F113" s="109">
        <v>677008</v>
      </c>
      <c r="G113" s="109">
        <v>6330303</v>
      </c>
      <c r="H113" s="109">
        <v>8319795</v>
      </c>
      <c r="I113" s="109">
        <v>1024975</v>
      </c>
      <c r="J113" s="109">
        <v>917415</v>
      </c>
      <c r="K113" s="109">
        <v>1808689</v>
      </c>
      <c r="L113" s="109">
        <v>2499564</v>
      </c>
      <c r="M113" s="109">
        <f t="shared" si="0"/>
        <v>2177777</v>
      </c>
      <c r="R113" s="22" t="s">
        <v>34</v>
      </c>
      <c r="S113" s="14">
        <f t="shared" si="1"/>
        <v>128386.76300000001</v>
      </c>
      <c r="T113" s="14">
        <f t="shared" si="2"/>
        <v>28509.379000000001</v>
      </c>
      <c r="U113" s="134">
        <f t="shared" si="19"/>
        <v>156896.14199999999</v>
      </c>
      <c r="V113" s="14">
        <f t="shared" si="3"/>
        <v>147005.00599999999</v>
      </c>
      <c r="W113" s="14">
        <f t="shared" si="4"/>
        <v>21409.41</v>
      </c>
      <c r="X113" s="14">
        <f t="shared" si="20"/>
        <v>168414.416</v>
      </c>
      <c r="Y113" s="14">
        <f t="shared" si="5"/>
        <v>-11519.273999999999</v>
      </c>
      <c r="Z113" s="14">
        <f t="shared" si="6"/>
        <v>226577.82399999999</v>
      </c>
      <c r="AB113" s="22" t="s">
        <v>34</v>
      </c>
      <c r="AC113" s="14">
        <f t="shared" si="7"/>
        <v>126210.78599999999</v>
      </c>
      <c r="AD113" s="14">
        <f t="shared" si="8"/>
        <v>26937.112999999998</v>
      </c>
      <c r="AE113" s="134">
        <f t="shared" si="21"/>
        <v>153147.89899999998</v>
      </c>
      <c r="AF113" s="14">
        <f t="shared" si="9"/>
        <v>143889.68900000001</v>
      </c>
      <c r="AG113" s="14">
        <f t="shared" si="10"/>
        <v>20587.341</v>
      </c>
      <c r="AH113" s="14">
        <f t="shared" si="22"/>
        <v>164477.03000000003</v>
      </c>
      <c r="AI113" s="14">
        <f t="shared" si="11"/>
        <v>-11329.130999999999</v>
      </c>
      <c r="AJ113" s="14">
        <f t="shared" si="12"/>
        <v>219456.51799999998</v>
      </c>
      <c r="AL113" s="22" t="s">
        <v>34</v>
      </c>
      <c r="AM113" s="14">
        <f t="shared" si="13"/>
        <v>5948.4049999999997</v>
      </c>
      <c r="AN113" s="14">
        <f t="shared" si="14"/>
        <v>3869.42</v>
      </c>
      <c r="AO113" s="134">
        <f t="shared" si="23"/>
        <v>9817.8250000000007</v>
      </c>
      <c r="AP113" s="14">
        <f t="shared" si="15"/>
        <v>8352.139000000001</v>
      </c>
      <c r="AQ113" s="14">
        <f t="shared" si="16"/>
        <v>1611.588</v>
      </c>
      <c r="AR113" s="14">
        <f t="shared" si="24"/>
        <v>9963.7270000000008</v>
      </c>
      <c r="AS113" s="14">
        <f t="shared" si="17"/>
        <v>-145.90200000000078</v>
      </c>
      <c r="AT113" s="14">
        <f t="shared" si="18"/>
        <v>15448.97</v>
      </c>
    </row>
    <row r="114" spans="1:46" x14ac:dyDescent="0.25">
      <c r="A114">
        <v>1976</v>
      </c>
      <c r="B114" s="109">
        <v>23449808</v>
      </c>
      <c r="C114" s="109">
        <v>562639</v>
      </c>
      <c r="D114" s="109">
        <v>118648</v>
      </c>
      <c r="E114" s="109">
        <v>835166</v>
      </c>
      <c r="F114" s="109">
        <v>689494</v>
      </c>
      <c r="G114" s="109">
        <v>6396761</v>
      </c>
      <c r="H114" s="109">
        <v>8413779</v>
      </c>
      <c r="I114" s="109">
        <v>1031758</v>
      </c>
      <c r="J114" s="109">
        <v>931612</v>
      </c>
      <c r="K114" s="109">
        <v>1869287</v>
      </c>
      <c r="L114" s="109">
        <v>2533899</v>
      </c>
      <c r="M114" s="109">
        <f t="shared" si="0"/>
        <v>2205947</v>
      </c>
      <c r="R114" s="24" t="s">
        <v>35</v>
      </c>
      <c r="S114" s="14">
        <f t="shared" si="1"/>
        <v>133776.07</v>
      </c>
      <c r="T114" s="14">
        <f t="shared" si="2"/>
        <v>23236.153999999999</v>
      </c>
      <c r="U114" s="134">
        <f t="shared" si="19"/>
        <v>157012.22400000002</v>
      </c>
      <c r="V114" s="14">
        <f t="shared" si="3"/>
        <v>143620.26700000002</v>
      </c>
      <c r="W114" s="14">
        <f t="shared" si="4"/>
        <v>20866.598909999997</v>
      </c>
      <c r="X114" s="14">
        <f t="shared" si="20"/>
        <v>164486.86591000002</v>
      </c>
      <c r="Y114" s="14">
        <f t="shared" si="5"/>
        <v>-7210.622000000003</v>
      </c>
      <c r="Z114" s="14">
        <f t="shared" si="6"/>
        <v>233578.28100000002</v>
      </c>
      <c r="AB114" s="24" t="s">
        <v>35</v>
      </c>
      <c r="AC114" s="14">
        <f t="shared" si="7"/>
        <v>131550.31900000002</v>
      </c>
      <c r="AD114" s="14">
        <f t="shared" si="8"/>
        <v>21657.713</v>
      </c>
      <c r="AE114" s="134">
        <f t="shared" si="21"/>
        <v>153208.03200000001</v>
      </c>
      <c r="AF114" s="14">
        <f t="shared" si="9"/>
        <v>140527.77800000002</v>
      </c>
      <c r="AG114" s="14">
        <f t="shared" si="10"/>
        <v>20047.658909999998</v>
      </c>
      <c r="AH114" s="14">
        <f t="shared" si="22"/>
        <v>160575.43691000002</v>
      </c>
      <c r="AI114" s="14">
        <f t="shared" si="11"/>
        <v>-7103.385000000002</v>
      </c>
      <c r="AJ114" s="14">
        <f t="shared" si="12"/>
        <v>226324.26300000001</v>
      </c>
      <c r="AL114" s="24" t="s">
        <v>35</v>
      </c>
      <c r="AM114" s="14">
        <f t="shared" si="13"/>
        <v>6213.22</v>
      </c>
      <c r="AN114" s="14">
        <f t="shared" si="14"/>
        <v>3565.1779999999999</v>
      </c>
      <c r="AO114" s="134">
        <f t="shared" si="23"/>
        <v>9778.398000000001</v>
      </c>
      <c r="AP114" s="14">
        <f t="shared" si="15"/>
        <v>8289.8089999999993</v>
      </c>
      <c r="AQ114" s="14">
        <f t="shared" si="16"/>
        <v>1493.70191</v>
      </c>
      <c r="AR114" s="14">
        <f t="shared" si="24"/>
        <v>9783.5109099999991</v>
      </c>
      <c r="AS114" s="14">
        <f t="shared" si="17"/>
        <v>-5.0929999999995061</v>
      </c>
      <c r="AT114" s="14">
        <f t="shared" si="18"/>
        <v>15862.123</v>
      </c>
    </row>
    <row r="115" spans="1:46" x14ac:dyDescent="0.25">
      <c r="A115">
        <v>1977</v>
      </c>
      <c r="B115" s="109">
        <v>23725843</v>
      </c>
      <c r="C115" s="109">
        <v>565348</v>
      </c>
      <c r="D115" s="109">
        <v>119902</v>
      </c>
      <c r="E115" s="109">
        <v>840028</v>
      </c>
      <c r="F115" s="109">
        <v>695843</v>
      </c>
      <c r="G115" s="109">
        <v>6433133</v>
      </c>
      <c r="H115" s="109">
        <v>8504080</v>
      </c>
      <c r="I115" s="109">
        <v>1037369</v>
      </c>
      <c r="J115" s="109">
        <v>944621</v>
      </c>
      <c r="K115" s="109">
        <v>1948263</v>
      </c>
      <c r="L115" s="109">
        <v>2570315</v>
      </c>
      <c r="M115" s="109">
        <f t="shared" si="0"/>
        <v>2221121</v>
      </c>
      <c r="R115" s="22" t="s">
        <v>36</v>
      </c>
      <c r="S115" s="14">
        <f t="shared" si="1"/>
        <v>145953.47899999999</v>
      </c>
      <c r="T115" s="14">
        <f t="shared" si="2"/>
        <v>23129.772000000001</v>
      </c>
      <c r="U115" s="134">
        <f t="shared" si="19"/>
        <v>169083.25099999999</v>
      </c>
      <c r="V115" s="14">
        <f t="shared" si="3"/>
        <v>150056.152</v>
      </c>
      <c r="W115" s="14">
        <f t="shared" si="4"/>
        <v>22328.821</v>
      </c>
      <c r="X115" s="14">
        <f t="shared" si="20"/>
        <v>172384.973</v>
      </c>
      <c r="Y115" s="14">
        <f t="shared" si="5"/>
        <v>-3401.7220000000007</v>
      </c>
      <c r="Z115" s="14">
        <f t="shared" si="6"/>
        <v>262492.66599999997</v>
      </c>
      <c r="AB115" s="22" t="s">
        <v>36</v>
      </c>
      <c r="AC115" s="14">
        <f t="shared" si="7"/>
        <v>143843.86799999999</v>
      </c>
      <c r="AD115" s="14">
        <f t="shared" si="8"/>
        <v>21110.332999999999</v>
      </c>
      <c r="AE115" s="134">
        <f t="shared" si="21"/>
        <v>164954.201</v>
      </c>
      <c r="AF115" s="14">
        <f t="shared" si="9"/>
        <v>146924.70499999999</v>
      </c>
      <c r="AG115" s="14">
        <f t="shared" si="10"/>
        <v>21463.81</v>
      </c>
      <c r="AH115" s="14">
        <f t="shared" si="22"/>
        <v>168388.51499999998</v>
      </c>
      <c r="AI115" s="14">
        <f t="shared" si="11"/>
        <v>-3534.3140000000003</v>
      </c>
      <c r="AJ115" s="14">
        <f t="shared" si="12"/>
        <v>255191.62</v>
      </c>
      <c r="AL115" s="22" t="s">
        <v>36</v>
      </c>
      <c r="AM115" s="14">
        <f t="shared" si="13"/>
        <v>5831.5109999999995</v>
      </c>
      <c r="AN115" s="14">
        <f t="shared" si="14"/>
        <v>3871.808</v>
      </c>
      <c r="AO115" s="134">
        <f t="shared" si="23"/>
        <v>9703.3189999999995</v>
      </c>
      <c r="AP115" s="14">
        <f t="shared" si="15"/>
        <v>8575.509</v>
      </c>
      <c r="AQ115" s="14">
        <f t="shared" si="16"/>
        <v>1541.9160000000002</v>
      </c>
      <c r="AR115" s="14">
        <f t="shared" si="24"/>
        <v>10117.424999999999</v>
      </c>
      <c r="AS115" s="14">
        <f t="shared" si="17"/>
        <v>-414.10600000000056</v>
      </c>
      <c r="AT115" s="14">
        <f t="shared" si="18"/>
        <v>16674.972000000002</v>
      </c>
    </row>
    <row r="116" spans="1:46" x14ac:dyDescent="0.25">
      <c r="A116">
        <v>1978</v>
      </c>
      <c r="B116" s="109">
        <v>23963203</v>
      </c>
      <c r="C116" s="109">
        <v>567639</v>
      </c>
      <c r="D116" s="109">
        <v>121684</v>
      </c>
      <c r="E116" s="109">
        <v>844628</v>
      </c>
      <c r="F116" s="109">
        <v>699514</v>
      </c>
      <c r="G116" s="109">
        <v>6440459</v>
      </c>
      <c r="H116" s="109">
        <v>8590144</v>
      </c>
      <c r="I116" s="109">
        <v>1040881</v>
      </c>
      <c r="J116" s="109">
        <v>952430</v>
      </c>
      <c r="K116" s="109">
        <v>2022241</v>
      </c>
      <c r="L116" s="109">
        <v>2615162</v>
      </c>
      <c r="M116" s="109">
        <f t="shared" si="0"/>
        <v>2233465</v>
      </c>
      <c r="R116" s="22" t="s">
        <v>37</v>
      </c>
      <c r="S116" s="14">
        <f t="shared" si="1"/>
        <v>154957.32</v>
      </c>
      <c r="T116" s="14">
        <f t="shared" si="2"/>
        <v>25846.154999999999</v>
      </c>
      <c r="U116" s="134">
        <f t="shared" si="19"/>
        <v>180803.47500000001</v>
      </c>
      <c r="V116" s="14">
        <f t="shared" si="3"/>
        <v>157776.82837800001</v>
      </c>
      <c r="W116" s="14">
        <f t="shared" si="4"/>
        <v>24989.000906000001</v>
      </c>
      <c r="X116" s="14">
        <f t="shared" si="20"/>
        <v>182765.82928400001</v>
      </c>
      <c r="Y116" s="14">
        <f t="shared" si="5"/>
        <v>-2148.0320000000011</v>
      </c>
      <c r="Z116" s="14">
        <f t="shared" si="6"/>
        <v>274157.90100000001</v>
      </c>
      <c r="AB116" s="22" t="s">
        <v>37</v>
      </c>
      <c r="AC116" s="14">
        <f t="shared" si="7"/>
        <v>152839.13500000001</v>
      </c>
      <c r="AD116" s="14">
        <f t="shared" si="8"/>
        <v>24012.240000000002</v>
      </c>
      <c r="AE116" s="134">
        <f t="shared" si="21"/>
        <v>176851.375</v>
      </c>
      <c r="AF116" s="14">
        <f t="shared" si="9"/>
        <v>154645.33837800001</v>
      </c>
      <c r="AG116" s="14">
        <f t="shared" si="10"/>
        <v>23981.257905999999</v>
      </c>
      <c r="AH116" s="14">
        <f t="shared" si="22"/>
        <v>178626.59628400003</v>
      </c>
      <c r="AI116" s="14">
        <f t="shared" si="11"/>
        <v>-1960.8990000000008</v>
      </c>
      <c r="AJ116" s="14">
        <f t="shared" si="12"/>
        <v>266307.06200000003</v>
      </c>
      <c r="AL116" s="22" t="s">
        <v>37</v>
      </c>
      <c r="AM116" s="14">
        <f t="shared" si="13"/>
        <v>6006.5109999999995</v>
      </c>
      <c r="AN116" s="14">
        <f t="shared" si="14"/>
        <v>4488.0990000000002</v>
      </c>
      <c r="AO116" s="134">
        <f t="shared" si="23"/>
        <v>10494.61</v>
      </c>
      <c r="AP116" s="14">
        <f t="shared" si="15"/>
        <v>9192.8123779999987</v>
      </c>
      <c r="AQ116" s="14">
        <f t="shared" si="16"/>
        <v>1721.0249060000001</v>
      </c>
      <c r="AR116" s="14">
        <f t="shared" si="24"/>
        <v>10913.837283999999</v>
      </c>
      <c r="AS116" s="14">
        <f t="shared" si="17"/>
        <v>-419.20500000000044</v>
      </c>
      <c r="AT116" s="14">
        <f t="shared" si="18"/>
        <v>17200.72</v>
      </c>
    </row>
    <row r="117" spans="1:46" x14ac:dyDescent="0.25">
      <c r="A117">
        <v>1979</v>
      </c>
      <c r="B117" s="109">
        <v>24201544</v>
      </c>
      <c r="C117" s="109">
        <v>570075</v>
      </c>
      <c r="D117" s="109">
        <v>122885</v>
      </c>
      <c r="E117" s="109">
        <v>849396</v>
      </c>
      <c r="F117" s="109">
        <v>703158</v>
      </c>
      <c r="G117" s="109">
        <v>6465996</v>
      </c>
      <c r="H117" s="109">
        <v>8662088</v>
      </c>
      <c r="I117" s="109">
        <v>1037272</v>
      </c>
      <c r="J117" s="109">
        <v>959735</v>
      </c>
      <c r="K117" s="109">
        <v>2096966</v>
      </c>
      <c r="L117" s="109">
        <v>2665238</v>
      </c>
      <c r="M117" s="109">
        <f t="shared" si="0"/>
        <v>2245514</v>
      </c>
      <c r="R117" s="22" t="s">
        <v>38</v>
      </c>
      <c r="S117" s="14">
        <f t="shared" si="1"/>
        <v>168625.899</v>
      </c>
      <c r="T117" s="14">
        <f t="shared" si="2"/>
        <v>26818.187000000002</v>
      </c>
      <c r="U117" s="134">
        <f t="shared" si="19"/>
        <v>195444.08600000001</v>
      </c>
      <c r="V117" s="14">
        <f t="shared" si="3"/>
        <v>166032.97414499999</v>
      </c>
      <c r="W117" s="14">
        <f t="shared" si="4"/>
        <v>26435.247384999999</v>
      </c>
      <c r="X117" s="14">
        <f t="shared" si="20"/>
        <v>192468.22152999998</v>
      </c>
      <c r="Y117" s="14">
        <f t="shared" si="5"/>
        <v>2791.1770000000001</v>
      </c>
      <c r="Z117" s="14">
        <f t="shared" si="6"/>
        <v>294699.15100000001</v>
      </c>
      <c r="AB117" s="22" t="s">
        <v>38</v>
      </c>
      <c r="AC117" s="14">
        <f t="shared" si="7"/>
        <v>166347.28700000001</v>
      </c>
      <c r="AD117" s="14">
        <f t="shared" si="8"/>
        <v>25197.726000000002</v>
      </c>
      <c r="AE117" s="134">
        <f t="shared" si="21"/>
        <v>191545.01300000001</v>
      </c>
      <c r="AF117" s="14">
        <f t="shared" si="9"/>
        <v>162748.08314499998</v>
      </c>
      <c r="AG117" s="14">
        <f t="shared" si="10"/>
        <v>25552.110385</v>
      </c>
      <c r="AH117" s="14">
        <f t="shared" si="22"/>
        <v>188300.19352999999</v>
      </c>
      <c r="AI117" s="14">
        <f t="shared" si="11"/>
        <v>3060.1320000000005</v>
      </c>
      <c r="AJ117" s="14">
        <f t="shared" si="12"/>
        <v>286611.83200000005</v>
      </c>
      <c r="AL117" s="22" t="s">
        <v>38</v>
      </c>
      <c r="AM117" s="14">
        <f t="shared" si="13"/>
        <v>6357.9580000000005</v>
      </c>
      <c r="AN117" s="14">
        <f t="shared" si="14"/>
        <v>4151.4489999999996</v>
      </c>
      <c r="AO117" s="134">
        <f t="shared" si="23"/>
        <v>10509.406999999999</v>
      </c>
      <c r="AP117" s="14">
        <f t="shared" si="15"/>
        <v>9530.6481449999992</v>
      </c>
      <c r="AQ117" s="14">
        <f t="shared" si="16"/>
        <v>1773.079385</v>
      </c>
      <c r="AR117" s="14">
        <f t="shared" si="24"/>
        <v>11303.72753</v>
      </c>
      <c r="AS117" s="14">
        <f t="shared" si="17"/>
        <v>-794.30599999999947</v>
      </c>
      <c r="AT117" s="14">
        <f t="shared" si="18"/>
        <v>19334.928</v>
      </c>
    </row>
    <row r="118" spans="1:46" x14ac:dyDescent="0.25">
      <c r="A118">
        <v>1980</v>
      </c>
      <c r="B118" s="109">
        <v>24515667</v>
      </c>
      <c r="C118" s="109">
        <v>572759</v>
      </c>
      <c r="D118" s="109">
        <v>123735</v>
      </c>
      <c r="E118" s="109">
        <v>852659</v>
      </c>
      <c r="F118" s="109">
        <v>706219</v>
      </c>
      <c r="G118" s="109">
        <v>6505997</v>
      </c>
      <c r="H118" s="109">
        <v>8746013</v>
      </c>
      <c r="I118" s="109">
        <v>1034435</v>
      </c>
      <c r="J118" s="109">
        <v>967548</v>
      </c>
      <c r="K118" s="109">
        <v>2191029</v>
      </c>
      <c r="L118" s="109">
        <v>2745861</v>
      </c>
      <c r="M118" s="109">
        <f t="shared" si="0"/>
        <v>2255372</v>
      </c>
      <c r="R118" s="22" t="s">
        <v>39</v>
      </c>
      <c r="S118" s="14">
        <f t="shared" si="1"/>
        <v>181355.054</v>
      </c>
      <c r="T118" s="14">
        <f t="shared" si="2"/>
        <v>28652.080000000002</v>
      </c>
      <c r="U118" s="134">
        <f t="shared" si="19"/>
        <v>210007.13400000002</v>
      </c>
      <c r="V118" s="14">
        <f t="shared" si="3"/>
        <v>171713.06674400001</v>
      </c>
      <c r="W118" s="14">
        <f t="shared" si="4"/>
        <v>26714.874556000002</v>
      </c>
      <c r="X118" s="14">
        <f t="shared" si="20"/>
        <v>198427.94130000001</v>
      </c>
      <c r="Y118" s="14">
        <f t="shared" si="5"/>
        <v>11527.217000000001</v>
      </c>
      <c r="Z118" s="14">
        <f t="shared" si="6"/>
        <v>286950.89900000003</v>
      </c>
      <c r="AB118" s="22" t="s">
        <v>39</v>
      </c>
      <c r="AC118" s="14">
        <f t="shared" si="7"/>
        <v>179080.304</v>
      </c>
      <c r="AD118" s="14">
        <f t="shared" si="8"/>
        <v>26894.84</v>
      </c>
      <c r="AE118" s="134">
        <f t="shared" si="21"/>
        <v>205975.144</v>
      </c>
      <c r="AF118" s="14">
        <f t="shared" si="9"/>
        <v>168282.84974400001</v>
      </c>
      <c r="AG118" s="14">
        <f t="shared" si="10"/>
        <v>25763.437556000001</v>
      </c>
      <c r="AH118" s="14">
        <f t="shared" si="22"/>
        <v>194046.2873</v>
      </c>
      <c r="AI118" s="14">
        <f t="shared" si="11"/>
        <v>11876.881000000001</v>
      </c>
      <c r="AJ118" s="14">
        <f t="shared" si="12"/>
        <v>278513.91599999997</v>
      </c>
      <c r="AL118" s="22" t="s">
        <v>39</v>
      </c>
      <c r="AM118" s="14">
        <f t="shared" si="13"/>
        <v>7264.2050000000008</v>
      </c>
      <c r="AN118" s="14">
        <f t="shared" si="14"/>
        <v>4218.0169999999998</v>
      </c>
      <c r="AO118" s="134">
        <f t="shared" si="23"/>
        <v>11482.222000000002</v>
      </c>
      <c r="AP118" s="14">
        <f t="shared" si="15"/>
        <v>9371.0777440000002</v>
      </c>
      <c r="AQ118" s="14">
        <f t="shared" si="16"/>
        <v>1860.4865559999998</v>
      </c>
      <c r="AR118" s="14">
        <f t="shared" si="24"/>
        <v>11231.5643</v>
      </c>
      <c r="AS118" s="14">
        <f t="shared" si="17"/>
        <v>250.68200000000036</v>
      </c>
      <c r="AT118" s="14">
        <f t="shared" si="18"/>
        <v>20051.82</v>
      </c>
    </row>
    <row r="119" spans="1:46" x14ac:dyDescent="0.25">
      <c r="A119">
        <v>1981</v>
      </c>
      <c r="B119" s="109">
        <v>24819915</v>
      </c>
      <c r="C119" s="109">
        <v>575302</v>
      </c>
      <c r="D119" s="109">
        <v>123551</v>
      </c>
      <c r="E119" s="109">
        <v>854871</v>
      </c>
      <c r="F119" s="109">
        <v>706438</v>
      </c>
      <c r="G119" s="109">
        <v>6547207</v>
      </c>
      <c r="H119" s="109">
        <v>8812286</v>
      </c>
      <c r="I119" s="109">
        <v>1035545</v>
      </c>
      <c r="J119" s="109">
        <v>975759</v>
      </c>
      <c r="K119" s="109">
        <v>2291104</v>
      </c>
      <c r="L119" s="109">
        <v>2826558</v>
      </c>
      <c r="M119" s="109">
        <f t="shared" si="0"/>
        <v>2260162</v>
      </c>
      <c r="R119" s="22" t="s">
        <v>40</v>
      </c>
      <c r="S119" s="14">
        <f t="shared" si="1"/>
        <v>172657.31099999999</v>
      </c>
      <c r="T119" s="14">
        <f t="shared" si="2"/>
        <v>32834.111000000004</v>
      </c>
      <c r="U119" s="134">
        <f t="shared" si="19"/>
        <v>205491.42199999999</v>
      </c>
      <c r="V119" s="14">
        <f t="shared" si="3"/>
        <v>182930.84350536001</v>
      </c>
      <c r="W119" s="14">
        <f t="shared" si="4"/>
        <v>25306.787</v>
      </c>
      <c r="X119" s="14">
        <f t="shared" si="20"/>
        <v>208237.63050536002</v>
      </c>
      <c r="Y119" s="14">
        <f t="shared" si="5"/>
        <v>-1779.097</v>
      </c>
      <c r="Z119" s="14">
        <f t="shared" si="6"/>
        <v>293628.41899999999</v>
      </c>
      <c r="AB119" s="22" t="s">
        <v>40</v>
      </c>
      <c r="AC119" s="14">
        <f t="shared" si="7"/>
        <v>170267.61599999998</v>
      </c>
      <c r="AD119" s="14">
        <f t="shared" si="8"/>
        <v>31177.316000000003</v>
      </c>
      <c r="AE119" s="134">
        <f t="shared" si="21"/>
        <v>201444.93199999997</v>
      </c>
      <c r="AF119" s="14">
        <f t="shared" si="9"/>
        <v>179358.47350536002</v>
      </c>
      <c r="AG119" s="14">
        <f t="shared" si="10"/>
        <v>24364.853999999999</v>
      </c>
      <c r="AH119" s="14">
        <f t="shared" si="22"/>
        <v>203723.32750536001</v>
      </c>
      <c r="AI119" s="14">
        <f t="shared" si="11"/>
        <v>-1311.2839999999997</v>
      </c>
      <c r="AJ119" s="14">
        <f t="shared" si="12"/>
        <v>284696.15299999999</v>
      </c>
      <c r="AL119" s="22" t="s">
        <v>40</v>
      </c>
      <c r="AM119" s="14">
        <f t="shared" si="13"/>
        <v>7564.0359999999991</v>
      </c>
      <c r="AN119" s="14">
        <f t="shared" si="14"/>
        <v>4489.4359999999997</v>
      </c>
      <c r="AO119" s="134">
        <f t="shared" si="23"/>
        <v>12053.471999999998</v>
      </c>
      <c r="AP119" s="14">
        <f t="shared" si="15"/>
        <v>9860.7180000000008</v>
      </c>
      <c r="AQ119" s="14">
        <f t="shared" si="16"/>
        <v>1918.07</v>
      </c>
      <c r="AR119" s="14">
        <f t="shared" si="24"/>
        <v>11778.788</v>
      </c>
      <c r="AS119" s="14">
        <f t="shared" si="17"/>
        <v>274.68400000000008</v>
      </c>
      <c r="AT119" s="14">
        <f t="shared" si="18"/>
        <v>19956.089</v>
      </c>
    </row>
    <row r="120" spans="1:46" x14ac:dyDescent="0.25">
      <c r="A120">
        <v>1982</v>
      </c>
      <c r="B120" s="109">
        <v>25116942</v>
      </c>
      <c r="C120" s="109">
        <v>573795</v>
      </c>
      <c r="D120" s="109">
        <v>123588</v>
      </c>
      <c r="E120" s="109">
        <v>859038</v>
      </c>
      <c r="F120" s="109">
        <v>707457</v>
      </c>
      <c r="G120" s="109">
        <v>6580631</v>
      </c>
      <c r="H120" s="109">
        <v>8920288</v>
      </c>
      <c r="I120" s="109">
        <v>1045224</v>
      </c>
      <c r="J120" s="109">
        <v>986582</v>
      </c>
      <c r="K120" s="109">
        <v>2369827</v>
      </c>
      <c r="L120" s="109">
        <v>2876513</v>
      </c>
      <c r="M120" s="109">
        <f t="shared" si="0"/>
        <v>2263878</v>
      </c>
      <c r="R120" s="22" t="s">
        <v>41</v>
      </c>
      <c r="S120" s="14">
        <f t="shared" si="1"/>
        <v>177737.84</v>
      </c>
      <c r="T120" s="14">
        <f t="shared" si="2"/>
        <v>33682.513999999996</v>
      </c>
      <c r="U120" s="134">
        <f t="shared" si="19"/>
        <v>211420.35399999999</v>
      </c>
      <c r="V120" s="14">
        <f t="shared" si="3"/>
        <v>189512.93799999999</v>
      </c>
      <c r="W120" s="14">
        <f t="shared" si="4"/>
        <v>23859.444</v>
      </c>
      <c r="X120" s="14">
        <f t="shared" si="20"/>
        <v>213372.38199999998</v>
      </c>
      <c r="Y120" s="14">
        <f t="shared" si="5"/>
        <v>-2143.2900000000004</v>
      </c>
      <c r="Z120" s="14">
        <f t="shared" si="6"/>
        <v>300598.24199999997</v>
      </c>
      <c r="AB120" s="22" t="s">
        <v>41</v>
      </c>
      <c r="AC120" s="14">
        <f t="shared" si="7"/>
        <v>175227.30100000001</v>
      </c>
      <c r="AD120" s="14">
        <f t="shared" si="8"/>
        <v>32093.102999999999</v>
      </c>
      <c r="AE120" s="134">
        <f t="shared" si="21"/>
        <v>207320.40400000001</v>
      </c>
      <c r="AF120" s="14">
        <f t="shared" si="9"/>
        <v>185747.61900000001</v>
      </c>
      <c r="AG120" s="14">
        <f t="shared" si="10"/>
        <v>22880.447999999997</v>
      </c>
      <c r="AH120" s="14">
        <f t="shared" si="22"/>
        <v>208628.06700000001</v>
      </c>
      <c r="AI120" s="14">
        <f t="shared" si="11"/>
        <v>-1498.9250000000011</v>
      </c>
      <c r="AJ120" s="14">
        <f t="shared" si="12"/>
        <v>289982.685</v>
      </c>
      <c r="AL120" s="22" t="s">
        <v>41</v>
      </c>
      <c r="AM120" s="14">
        <f t="shared" si="13"/>
        <v>7861.0419999999995</v>
      </c>
      <c r="AN120" s="14">
        <f t="shared" si="14"/>
        <v>4179.2640000000001</v>
      </c>
      <c r="AO120" s="134">
        <f t="shared" si="23"/>
        <v>12040.306</v>
      </c>
      <c r="AP120" s="14">
        <f t="shared" si="15"/>
        <v>10366.938000000002</v>
      </c>
      <c r="AQ120" s="14">
        <f t="shared" si="16"/>
        <v>1809.6390000000001</v>
      </c>
      <c r="AR120" s="14">
        <f t="shared" si="24"/>
        <v>12176.577000000001</v>
      </c>
      <c r="AS120" s="14">
        <f t="shared" si="17"/>
        <v>-136.27100000000149</v>
      </c>
      <c r="AT120" s="14">
        <f t="shared" si="18"/>
        <v>20259.797999999999</v>
      </c>
    </row>
    <row r="121" spans="1:46" x14ac:dyDescent="0.25">
      <c r="A121">
        <v>1983</v>
      </c>
      <c r="B121" s="109">
        <v>25366451</v>
      </c>
      <c r="C121" s="109">
        <v>579164</v>
      </c>
      <c r="D121" s="109">
        <v>125102</v>
      </c>
      <c r="E121" s="109">
        <v>868289</v>
      </c>
      <c r="F121" s="109">
        <v>714842</v>
      </c>
      <c r="G121" s="109">
        <v>6602976</v>
      </c>
      <c r="H121" s="109">
        <v>9039564</v>
      </c>
      <c r="I121" s="109">
        <v>1059752</v>
      </c>
      <c r="J121" s="109">
        <v>1001249</v>
      </c>
      <c r="K121" s="109">
        <v>2393587</v>
      </c>
      <c r="L121" s="109">
        <v>2907502</v>
      </c>
      <c r="M121" s="109">
        <f t="shared" si="0"/>
        <v>2287397</v>
      </c>
      <c r="R121" s="28" t="s">
        <v>42</v>
      </c>
      <c r="S121" s="14">
        <f t="shared" si="1"/>
        <v>183706.16099999999</v>
      </c>
      <c r="T121" s="14">
        <f t="shared" si="2"/>
        <v>36402.724000000002</v>
      </c>
      <c r="U121" s="134">
        <f t="shared" si="19"/>
        <v>220108.88500000001</v>
      </c>
      <c r="V121" s="14">
        <f t="shared" si="3"/>
        <v>202375.38699999999</v>
      </c>
      <c r="W121" s="14">
        <f t="shared" si="4"/>
        <v>23998.344999999998</v>
      </c>
      <c r="X121" s="14">
        <f t="shared" si="20"/>
        <v>226373.73199999999</v>
      </c>
      <c r="Y121" s="14">
        <f t="shared" si="5"/>
        <v>-6544.8469999999998</v>
      </c>
      <c r="Z121" s="14">
        <f t="shared" si="6"/>
        <v>309179.88000000006</v>
      </c>
      <c r="AB121" s="28" t="s">
        <v>42</v>
      </c>
      <c r="AC121" s="14">
        <f t="shared" si="7"/>
        <v>181029.60699999999</v>
      </c>
      <c r="AD121" s="14">
        <f t="shared" si="8"/>
        <v>34859.955999999998</v>
      </c>
      <c r="AE121" s="134">
        <f t="shared" si="21"/>
        <v>215889.56299999999</v>
      </c>
      <c r="AF121" s="14">
        <f t="shared" si="9"/>
        <v>198223.99299999999</v>
      </c>
      <c r="AG121" s="14">
        <f t="shared" si="10"/>
        <v>23016.815999999999</v>
      </c>
      <c r="AH121" s="14">
        <f t="shared" si="22"/>
        <v>221240.80899999998</v>
      </c>
      <c r="AI121" s="14">
        <f t="shared" si="11"/>
        <v>-5631.2459999999992</v>
      </c>
      <c r="AJ121" s="14">
        <f t="shared" si="12"/>
        <v>297693.212</v>
      </c>
      <c r="AL121" s="28" t="s">
        <v>42</v>
      </c>
      <c r="AM121" s="14">
        <f t="shared" si="13"/>
        <v>8076.8970000000008</v>
      </c>
      <c r="AN121" s="14">
        <f t="shared" si="14"/>
        <v>4135.5190000000002</v>
      </c>
      <c r="AO121" s="134">
        <f t="shared" si="23"/>
        <v>12212.416000000001</v>
      </c>
      <c r="AP121" s="14">
        <f t="shared" si="15"/>
        <v>10768.169</v>
      </c>
      <c r="AQ121" s="14">
        <f t="shared" si="16"/>
        <v>1727.9829999999999</v>
      </c>
      <c r="AR121" s="14">
        <f t="shared" si="24"/>
        <v>12496.152</v>
      </c>
      <c r="AS121" s="14">
        <f t="shared" si="17"/>
        <v>-283.7360000000001</v>
      </c>
      <c r="AT121" s="14">
        <f t="shared" si="18"/>
        <v>20704.594999999998</v>
      </c>
    </row>
    <row r="122" spans="1:46" x14ac:dyDescent="0.25">
      <c r="A122">
        <v>1984</v>
      </c>
      <c r="B122" s="109">
        <v>25607053</v>
      </c>
      <c r="C122" s="109">
        <v>580065</v>
      </c>
      <c r="D122" s="109">
        <v>126563</v>
      </c>
      <c r="E122" s="109">
        <v>877471</v>
      </c>
      <c r="F122" s="109">
        <v>720488</v>
      </c>
      <c r="G122" s="109">
        <v>6631220</v>
      </c>
      <c r="H122" s="109">
        <v>9167484</v>
      </c>
      <c r="I122" s="109">
        <v>1071810</v>
      </c>
      <c r="J122" s="109">
        <v>1014615</v>
      </c>
      <c r="K122" s="109">
        <v>2393907</v>
      </c>
      <c r="L122" s="109">
        <v>2947181</v>
      </c>
      <c r="M122" s="109">
        <f t="shared" si="0"/>
        <v>2304587</v>
      </c>
      <c r="R122" s="28" t="s">
        <v>43</v>
      </c>
      <c r="S122" s="14">
        <f t="shared" si="1"/>
        <v>202911.54300000001</v>
      </c>
      <c r="T122" s="14">
        <f t="shared" si="2"/>
        <v>41501.97</v>
      </c>
      <c r="U122" s="134">
        <f t="shared" si="19"/>
        <v>244413.51300000001</v>
      </c>
      <c r="V122" s="14">
        <f t="shared" si="3"/>
        <v>214563.70499999999</v>
      </c>
      <c r="W122" s="14">
        <f t="shared" si="4"/>
        <v>23750.542000000001</v>
      </c>
      <c r="X122" s="14">
        <f t="shared" si="20"/>
        <v>238314.24699999997</v>
      </c>
      <c r="Y122" s="14">
        <f t="shared" si="5"/>
        <v>6506.2659999999996</v>
      </c>
      <c r="Z122" s="14">
        <f t="shared" si="6"/>
        <v>304440.90399999998</v>
      </c>
      <c r="AB122" s="28" t="s">
        <v>43</v>
      </c>
      <c r="AC122" s="14">
        <f t="shared" si="7"/>
        <v>199941.60500000001</v>
      </c>
      <c r="AD122" s="14">
        <f t="shared" si="8"/>
        <v>39988.476999999999</v>
      </c>
      <c r="AE122" s="134">
        <f t="shared" si="21"/>
        <v>239930.08199999999</v>
      </c>
      <c r="AF122" s="14">
        <f t="shared" si="9"/>
        <v>210531.717</v>
      </c>
      <c r="AG122" s="14">
        <f t="shared" si="10"/>
        <v>22810.252</v>
      </c>
      <c r="AH122" s="14">
        <f t="shared" si="22"/>
        <v>233341.96900000001</v>
      </c>
      <c r="AI122" s="14">
        <f t="shared" si="11"/>
        <v>6995.1130000000003</v>
      </c>
      <c r="AJ122" s="14">
        <f t="shared" si="12"/>
        <v>292553.26199999999</v>
      </c>
      <c r="AL122" s="28" t="s">
        <v>43</v>
      </c>
      <c r="AM122" s="14">
        <f t="shared" si="13"/>
        <v>8438.505000000001</v>
      </c>
      <c r="AN122" s="14">
        <f t="shared" si="14"/>
        <v>4973.2759999999998</v>
      </c>
      <c r="AO122" s="134">
        <f t="shared" si="23"/>
        <v>13411.781000000001</v>
      </c>
      <c r="AP122" s="14">
        <f t="shared" si="15"/>
        <v>11333.811999999998</v>
      </c>
      <c r="AQ122" s="14">
        <f t="shared" si="16"/>
        <v>1718.1970000000001</v>
      </c>
      <c r="AR122" s="14">
        <f t="shared" si="24"/>
        <v>13052.008999999998</v>
      </c>
      <c r="AS122" s="14">
        <f t="shared" si="17"/>
        <v>359.77200000000005</v>
      </c>
      <c r="AT122" s="14">
        <f t="shared" si="18"/>
        <v>20577.771000000001</v>
      </c>
    </row>
    <row r="123" spans="1:46" x14ac:dyDescent="0.25">
      <c r="A123">
        <v>1985</v>
      </c>
      <c r="B123" s="109">
        <v>25842116</v>
      </c>
      <c r="C123" s="109">
        <v>579275</v>
      </c>
      <c r="D123" s="109">
        <v>127619</v>
      </c>
      <c r="E123" s="109">
        <v>885848</v>
      </c>
      <c r="F123" s="109">
        <v>723287</v>
      </c>
      <c r="G123" s="109">
        <v>6665802</v>
      </c>
      <c r="H123" s="109">
        <v>9294657</v>
      </c>
      <c r="I123" s="109">
        <v>1082495</v>
      </c>
      <c r="J123" s="109">
        <v>1024928</v>
      </c>
      <c r="K123" s="109">
        <v>2404490</v>
      </c>
      <c r="L123" s="109">
        <v>2975131</v>
      </c>
      <c r="M123" s="109">
        <f t="shared" si="0"/>
        <v>2316029</v>
      </c>
      <c r="R123" s="28" t="s">
        <v>44</v>
      </c>
      <c r="S123" s="14">
        <f t="shared" si="1"/>
        <v>226577.72500000001</v>
      </c>
      <c r="T123" s="14">
        <f t="shared" si="2"/>
        <v>45100.036</v>
      </c>
      <c r="U123" s="134">
        <f t="shared" si="19"/>
        <v>271677.761</v>
      </c>
      <c r="V123" s="14">
        <f t="shared" si="3"/>
        <v>234025.78</v>
      </c>
      <c r="W123" s="14">
        <f t="shared" si="4"/>
        <v>23649.96</v>
      </c>
      <c r="X123" s="14">
        <f t="shared" si="20"/>
        <v>257675.74</v>
      </c>
      <c r="Y123" s="14">
        <f t="shared" si="5"/>
        <v>13338.021000000001</v>
      </c>
      <c r="Z123" s="14">
        <f t="shared" si="6"/>
        <v>311736.85100000002</v>
      </c>
      <c r="AB123" s="28" t="s">
        <v>44</v>
      </c>
      <c r="AC123" s="14">
        <f t="shared" si="7"/>
        <v>222902.139</v>
      </c>
      <c r="AD123" s="14">
        <f t="shared" si="8"/>
        <v>43220.034</v>
      </c>
      <c r="AE123" s="134">
        <f t="shared" si="21"/>
        <v>266122.17300000001</v>
      </c>
      <c r="AF123" s="14">
        <f t="shared" si="9"/>
        <v>229616.43299999999</v>
      </c>
      <c r="AG123" s="14">
        <f t="shared" si="10"/>
        <v>22703.001</v>
      </c>
      <c r="AH123" s="14">
        <f t="shared" si="22"/>
        <v>252319.43399999998</v>
      </c>
      <c r="AI123" s="14">
        <f t="shared" si="11"/>
        <v>13138.739000000001</v>
      </c>
      <c r="AJ123" s="14">
        <f t="shared" si="12"/>
        <v>300052.77200000006</v>
      </c>
      <c r="AL123" s="28" t="s">
        <v>44</v>
      </c>
      <c r="AM123" s="14">
        <f t="shared" si="13"/>
        <v>9197.1810000000005</v>
      </c>
      <c r="AN123" s="14">
        <f t="shared" si="14"/>
        <v>5103.4809999999998</v>
      </c>
      <c r="AO123" s="134">
        <f t="shared" si="23"/>
        <v>14300.662</v>
      </c>
      <c r="AP123" s="14">
        <f t="shared" si="15"/>
        <v>12147.538</v>
      </c>
      <c r="AQ123" s="14">
        <f t="shared" si="16"/>
        <v>1688.3609999999999</v>
      </c>
      <c r="AR123" s="14">
        <f t="shared" si="24"/>
        <v>13835.899000000001</v>
      </c>
      <c r="AS123" s="14">
        <f t="shared" si="17"/>
        <v>464.76299999999992</v>
      </c>
      <c r="AT123" s="14">
        <f t="shared" si="18"/>
        <v>20462.53</v>
      </c>
    </row>
    <row r="124" spans="1:46" x14ac:dyDescent="0.25">
      <c r="A124">
        <v>1986</v>
      </c>
      <c r="B124" s="109">
        <v>26100278</v>
      </c>
      <c r="C124" s="109">
        <v>576306</v>
      </c>
      <c r="D124" s="109">
        <v>128436</v>
      </c>
      <c r="E124" s="109">
        <v>889087</v>
      </c>
      <c r="F124" s="109">
        <v>725019</v>
      </c>
      <c r="G124" s="109">
        <v>6708170</v>
      </c>
      <c r="H124" s="109">
        <v>9437359</v>
      </c>
      <c r="I124" s="109">
        <v>1091552</v>
      </c>
      <c r="J124" s="109">
        <v>1028717</v>
      </c>
      <c r="K124" s="109">
        <v>2432930</v>
      </c>
      <c r="L124" s="109">
        <v>3003621</v>
      </c>
      <c r="M124" s="109">
        <f t="shared" si="0"/>
        <v>2318848</v>
      </c>
      <c r="R124" s="28" t="s">
        <v>45</v>
      </c>
      <c r="S124" s="14">
        <f t="shared" si="1"/>
        <v>244273.739</v>
      </c>
      <c r="T124" s="14">
        <f t="shared" si="2"/>
        <v>47538.558999999994</v>
      </c>
      <c r="U124" s="134">
        <f t="shared" si="19"/>
        <v>291812.29800000001</v>
      </c>
      <c r="V124" s="14">
        <f t="shared" si="3"/>
        <v>248982.91100000002</v>
      </c>
      <c r="W124" s="14">
        <f t="shared" si="4"/>
        <v>24337.692999999999</v>
      </c>
      <c r="X124" s="14">
        <f t="shared" si="20"/>
        <v>273320.60400000005</v>
      </c>
      <c r="Y124" s="14">
        <f t="shared" si="5"/>
        <v>18358.694</v>
      </c>
      <c r="Z124" s="14">
        <f t="shared" si="6"/>
        <v>321337.01999999996</v>
      </c>
      <c r="AB124" s="28" t="s">
        <v>45</v>
      </c>
      <c r="AC124" s="14">
        <f t="shared" si="7"/>
        <v>240495.16200000001</v>
      </c>
      <c r="AD124" s="14">
        <f t="shared" si="8"/>
        <v>45795.97</v>
      </c>
      <c r="AE124" s="134">
        <f t="shared" si="21"/>
        <v>286291.13199999998</v>
      </c>
      <c r="AF124" s="14">
        <f t="shared" si="9"/>
        <v>244392.72400000002</v>
      </c>
      <c r="AG124" s="14">
        <f t="shared" si="10"/>
        <v>23560.798999999999</v>
      </c>
      <c r="AH124" s="14">
        <f t="shared" si="22"/>
        <v>267953.52300000004</v>
      </c>
      <c r="AI124" s="14">
        <f t="shared" si="11"/>
        <v>18204.609</v>
      </c>
      <c r="AJ124" s="14">
        <f t="shared" si="12"/>
        <v>309778.64299999998</v>
      </c>
      <c r="AL124" s="28" t="s">
        <v>45</v>
      </c>
      <c r="AM124" s="14">
        <f t="shared" si="13"/>
        <v>10098.868999999999</v>
      </c>
      <c r="AN124" s="14">
        <f t="shared" si="14"/>
        <v>5574.88</v>
      </c>
      <c r="AO124" s="134">
        <f t="shared" si="23"/>
        <v>15673.749</v>
      </c>
      <c r="AP124" s="14">
        <f t="shared" si="15"/>
        <v>13581.964</v>
      </c>
      <c r="AQ124" s="14">
        <f t="shared" si="16"/>
        <v>1608.124</v>
      </c>
      <c r="AR124" s="14">
        <f t="shared" si="24"/>
        <v>15190.088</v>
      </c>
      <c r="AS124" s="14">
        <f t="shared" si="17"/>
        <v>483.66100000000029</v>
      </c>
      <c r="AT124" s="14">
        <f t="shared" si="18"/>
        <v>20383.505000000001</v>
      </c>
    </row>
    <row r="125" spans="1:46" x14ac:dyDescent="0.25">
      <c r="A125">
        <v>1987</v>
      </c>
      <c r="B125" s="109">
        <v>26446601</v>
      </c>
      <c r="C125" s="109">
        <v>575242</v>
      </c>
      <c r="D125" s="109">
        <v>128641</v>
      </c>
      <c r="E125" s="109">
        <v>893606</v>
      </c>
      <c r="F125" s="109">
        <v>727768</v>
      </c>
      <c r="G125" s="109">
        <v>6781984</v>
      </c>
      <c r="H125" s="109">
        <v>9637945</v>
      </c>
      <c r="I125" s="109">
        <v>1098373</v>
      </c>
      <c r="J125" s="109">
        <v>1032799</v>
      </c>
      <c r="K125" s="109">
        <v>2440877</v>
      </c>
      <c r="L125" s="109">
        <v>3048651</v>
      </c>
      <c r="M125" s="109">
        <f t="shared" si="0"/>
        <v>2325257</v>
      </c>
      <c r="R125" s="28" t="s">
        <v>46</v>
      </c>
      <c r="S125" s="14">
        <f t="shared" si="1"/>
        <v>255726.679</v>
      </c>
      <c r="T125" s="14">
        <f t="shared" si="2"/>
        <v>53823.928</v>
      </c>
      <c r="U125" s="134">
        <f t="shared" si="19"/>
        <v>309550.60700000002</v>
      </c>
      <c r="V125" s="14">
        <f t="shared" si="3"/>
        <v>273370.217</v>
      </c>
      <c r="W125" s="14">
        <f t="shared" si="4"/>
        <v>24478.615000000002</v>
      </c>
      <c r="X125" s="14">
        <f t="shared" si="20"/>
        <v>297848.83199999999</v>
      </c>
      <c r="Y125" s="14">
        <f t="shared" si="5"/>
        <v>11413.412</v>
      </c>
      <c r="Z125" s="14">
        <f t="shared" si="6"/>
        <v>320714.03799999994</v>
      </c>
      <c r="AB125" s="28" t="s">
        <v>46</v>
      </c>
      <c r="AC125" s="14">
        <f t="shared" si="7"/>
        <v>250373.82500000001</v>
      </c>
      <c r="AD125" s="14">
        <f t="shared" si="8"/>
        <v>52035.881999999998</v>
      </c>
      <c r="AE125" s="134">
        <f t="shared" si="21"/>
        <v>302409.70699999999</v>
      </c>
      <c r="AF125" s="14">
        <f t="shared" si="9"/>
        <v>268401.29399999999</v>
      </c>
      <c r="AG125" s="14">
        <f t="shared" si="10"/>
        <v>23727.31</v>
      </c>
      <c r="AH125" s="14">
        <f t="shared" si="22"/>
        <v>292128.60399999999</v>
      </c>
      <c r="AI125" s="14">
        <f t="shared" si="11"/>
        <v>9992.7400000000016</v>
      </c>
      <c r="AJ125" s="14">
        <f t="shared" si="12"/>
        <v>310525.99599999998</v>
      </c>
      <c r="AL125" s="28" t="s">
        <v>46</v>
      </c>
      <c r="AM125" s="14">
        <f t="shared" si="13"/>
        <v>10780.491000000002</v>
      </c>
      <c r="AN125" s="14">
        <f t="shared" si="14"/>
        <v>6261.5509999999995</v>
      </c>
      <c r="AO125" s="134">
        <f t="shared" si="23"/>
        <v>17042.042000000001</v>
      </c>
      <c r="AP125" s="14">
        <f t="shared" si="15"/>
        <v>14766.75</v>
      </c>
      <c r="AQ125" s="14">
        <f t="shared" si="16"/>
        <v>1619.489</v>
      </c>
      <c r="AR125" s="14">
        <f t="shared" si="24"/>
        <v>16386.239000000001</v>
      </c>
      <c r="AS125" s="14">
        <f t="shared" si="17"/>
        <v>656.44000000000028</v>
      </c>
      <c r="AT125" s="14">
        <f t="shared" si="18"/>
        <v>20531.646000000001</v>
      </c>
    </row>
    <row r="126" spans="1:46" x14ac:dyDescent="0.25">
      <c r="A126">
        <v>1988</v>
      </c>
      <c r="B126" s="109">
        <v>26791747</v>
      </c>
      <c r="C126" s="109">
        <v>574982</v>
      </c>
      <c r="D126" s="109">
        <v>129289</v>
      </c>
      <c r="E126" s="109">
        <v>897216</v>
      </c>
      <c r="F126" s="109">
        <v>730349</v>
      </c>
      <c r="G126" s="109">
        <v>6837077</v>
      </c>
      <c r="H126" s="109">
        <v>9838620</v>
      </c>
      <c r="I126" s="109">
        <v>1102152</v>
      </c>
      <c r="J126" s="109">
        <v>1028225</v>
      </c>
      <c r="K126" s="109">
        <v>2456614</v>
      </c>
      <c r="L126" s="109">
        <v>3114761</v>
      </c>
      <c r="M126" s="109">
        <f t="shared" si="0"/>
        <v>2331836</v>
      </c>
      <c r="R126" s="28" t="s">
        <v>47</v>
      </c>
      <c r="S126" s="14">
        <f t="shared" si="1"/>
        <v>250345.34000000003</v>
      </c>
      <c r="T126" s="14">
        <f t="shared" si="2"/>
        <v>57022.728999999999</v>
      </c>
      <c r="U126" s="134">
        <f t="shared" si="19"/>
        <v>307368.06900000002</v>
      </c>
      <c r="V126" s="14">
        <f t="shared" si="3"/>
        <v>283517.23</v>
      </c>
      <c r="W126" s="14">
        <f t="shared" si="4"/>
        <v>23401.705000000002</v>
      </c>
      <c r="X126" s="14">
        <f t="shared" si="20"/>
        <v>306918.935</v>
      </c>
      <c r="Y126" s="14">
        <f t="shared" si="5"/>
        <v>513.13400000000138</v>
      </c>
      <c r="Z126" s="14">
        <f t="shared" si="6"/>
        <v>342703.87199999997</v>
      </c>
      <c r="AB126" s="28" t="s">
        <v>47</v>
      </c>
      <c r="AC126" s="14">
        <f t="shared" si="7"/>
        <v>244270.995</v>
      </c>
      <c r="AD126" s="14">
        <f t="shared" si="8"/>
        <v>54465.113000000005</v>
      </c>
      <c r="AE126" s="134">
        <f t="shared" si="21"/>
        <v>298736.10800000001</v>
      </c>
      <c r="AF126" s="14">
        <f t="shared" si="9"/>
        <v>277980.38799999998</v>
      </c>
      <c r="AG126" s="14">
        <f t="shared" si="10"/>
        <v>22656.986000000001</v>
      </c>
      <c r="AH126" s="14">
        <f t="shared" si="22"/>
        <v>300637.37399999995</v>
      </c>
      <c r="AI126" s="14">
        <f t="shared" si="11"/>
        <v>-1837.2659999999996</v>
      </c>
      <c r="AJ126" s="14">
        <f t="shared" si="12"/>
        <v>334735.41899999999</v>
      </c>
      <c r="AL126" s="28" t="s">
        <v>47</v>
      </c>
      <c r="AM126" s="14">
        <f t="shared" si="13"/>
        <v>10897.794999999998</v>
      </c>
      <c r="AN126" s="14">
        <f t="shared" si="14"/>
        <v>6267.9210000000003</v>
      </c>
      <c r="AO126" s="134">
        <f t="shared" si="23"/>
        <v>17165.716</v>
      </c>
      <c r="AP126" s="14">
        <f t="shared" si="15"/>
        <v>15745.458000000001</v>
      </c>
      <c r="AQ126" s="14">
        <f t="shared" si="16"/>
        <v>1576.5540000000001</v>
      </c>
      <c r="AR126" s="14">
        <f t="shared" si="24"/>
        <v>17322.012000000002</v>
      </c>
      <c r="AS126" s="14">
        <f t="shared" si="17"/>
        <v>-156.29600000000005</v>
      </c>
      <c r="AT126" s="14">
        <f t="shared" si="18"/>
        <v>21266.472000000002</v>
      </c>
    </row>
    <row r="127" spans="1:46" x14ac:dyDescent="0.25">
      <c r="A127">
        <v>1989</v>
      </c>
      <c r="B127" s="109">
        <v>27276781</v>
      </c>
      <c r="C127" s="109">
        <v>576551</v>
      </c>
      <c r="D127" s="109">
        <v>130153</v>
      </c>
      <c r="E127" s="109">
        <v>903841</v>
      </c>
      <c r="F127" s="109">
        <v>735129</v>
      </c>
      <c r="G127" s="109">
        <v>6925128</v>
      </c>
      <c r="H127" s="109">
        <v>10103305</v>
      </c>
      <c r="I127" s="109">
        <v>1103792</v>
      </c>
      <c r="J127" s="109">
        <v>1019439</v>
      </c>
      <c r="K127" s="109">
        <v>2498325</v>
      </c>
      <c r="L127" s="109">
        <v>3196725</v>
      </c>
      <c r="M127" s="109">
        <f t="shared" si="0"/>
        <v>2345674</v>
      </c>
      <c r="R127" s="28" t="s">
        <v>48</v>
      </c>
      <c r="S127" s="14">
        <f t="shared" si="1"/>
        <v>245261.02600000001</v>
      </c>
      <c r="T127" s="14">
        <f t="shared" si="2"/>
        <v>62600.33</v>
      </c>
      <c r="U127" s="134">
        <f t="shared" si="19"/>
        <v>307861.35600000003</v>
      </c>
      <c r="V127" s="14">
        <f t="shared" si="3"/>
        <v>310566.78200000001</v>
      </c>
      <c r="W127" s="14">
        <f t="shared" si="4"/>
        <v>23393.508000000002</v>
      </c>
      <c r="X127" s="14">
        <f t="shared" si="20"/>
        <v>333960.29000000004</v>
      </c>
      <c r="Y127" s="14">
        <f t="shared" si="5"/>
        <v>-26155.934000000001</v>
      </c>
      <c r="Z127" s="14">
        <f t="shared" si="6"/>
        <v>394043.26500000001</v>
      </c>
      <c r="AB127" s="28" t="s">
        <v>48</v>
      </c>
      <c r="AC127" s="14">
        <f t="shared" si="7"/>
        <v>239509.69</v>
      </c>
      <c r="AD127" s="14">
        <f t="shared" si="8"/>
        <v>61054.887999999999</v>
      </c>
      <c r="AE127" s="134">
        <f t="shared" si="21"/>
        <v>300564.57799999998</v>
      </c>
      <c r="AF127" s="14">
        <f t="shared" si="9"/>
        <v>304127.86</v>
      </c>
      <c r="AG127" s="14">
        <f t="shared" si="10"/>
        <v>22503.077000000001</v>
      </c>
      <c r="AH127" s="14">
        <f t="shared" si="22"/>
        <v>326630.93699999998</v>
      </c>
      <c r="AI127" s="14">
        <f t="shared" si="11"/>
        <v>-26123.359000000004</v>
      </c>
      <c r="AJ127" s="14">
        <f t="shared" si="12"/>
        <v>385823.18</v>
      </c>
      <c r="AL127" s="28" t="s">
        <v>48</v>
      </c>
      <c r="AM127" s="14">
        <f t="shared" si="13"/>
        <v>10417.364000000001</v>
      </c>
      <c r="AN127" s="14">
        <f t="shared" si="14"/>
        <v>6819.8410000000003</v>
      </c>
      <c r="AO127" s="134">
        <f t="shared" si="23"/>
        <v>17237.205000000002</v>
      </c>
      <c r="AP127" s="14">
        <f t="shared" si="15"/>
        <v>16741.334000000003</v>
      </c>
      <c r="AQ127" s="14">
        <f t="shared" si="16"/>
        <v>1533.9850000000001</v>
      </c>
      <c r="AR127" s="14">
        <f t="shared" si="24"/>
        <v>18275.319000000003</v>
      </c>
      <c r="AS127" s="14">
        <f t="shared" si="17"/>
        <v>-1038.1140000000005</v>
      </c>
      <c r="AT127" s="14">
        <f t="shared" si="18"/>
        <v>23110.614000000001</v>
      </c>
    </row>
    <row r="128" spans="1:46" x14ac:dyDescent="0.25">
      <c r="A128">
        <v>1990</v>
      </c>
      <c r="B128" s="109">
        <v>27691138</v>
      </c>
      <c r="C128" s="109">
        <v>577368</v>
      </c>
      <c r="D128" s="109">
        <v>130404</v>
      </c>
      <c r="E128" s="109">
        <v>910451</v>
      </c>
      <c r="F128" s="109">
        <v>740156</v>
      </c>
      <c r="G128" s="109">
        <v>6996986</v>
      </c>
      <c r="H128" s="109">
        <v>10295832</v>
      </c>
      <c r="I128" s="109">
        <v>1105421</v>
      </c>
      <c r="J128" s="109">
        <v>1007727</v>
      </c>
      <c r="K128" s="109">
        <v>2547788</v>
      </c>
      <c r="L128" s="109">
        <v>3292111</v>
      </c>
      <c r="M128" s="109">
        <f t="shared" si="0"/>
        <v>2358379</v>
      </c>
      <c r="R128" s="28" t="s">
        <v>49</v>
      </c>
      <c r="S128" s="14">
        <f t="shared" si="1"/>
        <v>260198.70299999998</v>
      </c>
      <c r="T128" s="14">
        <f t="shared" si="2"/>
        <v>69000.430000000008</v>
      </c>
      <c r="U128" s="134">
        <f t="shared" si="19"/>
        <v>329199.13299999997</v>
      </c>
      <c r="V128" s="14">
        <f t="shared" si="3"/>
        <v>325292.10900000005</v>
      </c>
      <c r="W128" s="14">
        <f t="shared" si="4"/>
        <v>25630.769</v>
      </c>
      <c r="X128" s="14">
        <f t="shared" si="20"/>
        <v>350922.87800000003</v>
      </c>
      <c r="Y128" s="14">
        <f t="shared" si="5"/>
        <v>-21848.745000000003</v>
      </c>
      <c r="Z128" s="14">
        <f t="shared" si="6"/>
        <v>436397.20199999993</v>
      </c>
      <c r="AB128" s="28" t="s">
        <v>49</v>
      </c>
      <c r="AC128" s="14">
        <f t="shared" si="7"/>
        <v>253825.30499999999</v>
      </c>
      <c r="AD128" s="14">
        <f t="shared" si="8"/>
        <v>67236.945000000007</v>
      </c>
      <c r="AE128" s="134">
        <f t="shared" si="21"/>
        <v>321062.25</v>
      </c>
      <c r="AF128" s="14">
        <f t="shared" si="9"/>
        <v>318585.88699999999</v>
      </c>
      <c r="AG128" s="14">
        <f t="shared" si="10"/>
        <v>24793.711000000003</v>
      </c>
      <c r="AH128" s="14">
        <f t="shared" si="22"/>
        <v>343379.598</v>
      </c>
      <c r="AI128" s="14">
        <f t="shared" si="11"/>
        <v>-22442.347999999998</v>
      </c>
      <c r="AJ128" s="14">
        <f t="shared" si="12"/>
        <v>428141.79299999995</v>
      </c>
      <c r="AL128" s="28" t="s">
        <v>49</v>
      </c>
      <c r="AM128" s="14">
        <f t="shared" si="13"/>
        <v>11686.559000000001</v>
      </c>
      <c r="AN128" s="14">
        <f t="shared" si="14"/>
        <v>6727.0920000000006</v>
      </c>
      <c r="AO128" s="134">
        <f t="shared" si="23"/>
        <v>18413.651000000002</v>
      </c>
      <c r="AP128" s="14">
        <f t="shared" si="15"/>
        <v>16911.271000000001</v>
      </c>
      <c r="AQ128" s="14">
        <f t="shared" si="16"/>
        <v>1597.4360000000001</v>
      </c>
      <c r="AR128" s="14">
        <f t="shared" si="24"/>
        <v>18508.707000000002</v>
      </c>
      <c r="AS128" s="14">
        <f t="shared" si="17"/>
        <v>-95.055999999999699</v>
      </c>
      <c r="AT128" s="14">
        <f t="shared" si="18"/>
        <v>24211.447999999997</v>
      </c>
    </row>
    <row r="129" spans="1:46" x14ac:dyDescent="0.25">
      <c r="A129">
        <v>1991</v>
      </c>
      <c r="B129" s="109">
        <v>28037420</v>
      </c>
      <c r="C129" s="109">
        <v>579644</v>
      </c>
      <c r="D129" s="109">
        <v>130369</v>
      </c>
      <c r="E129" s="109">
        <v>914969</v>
      </c>
      <c r="F129" s="109">
        <v>745567</v>
      </c>
      <c r="G129" s="109">
        <v>7067396</v>
      </c>
      <c r="H129" s="109">
        <v>10431316</v>
      </c>
      <c r="I129" s="109">
        <v>1109604</v>
      </c>
      <c r="J129" s="109">
        <v>1002713</v>
      </c>
      <c r="K129" s="109">
        <v>2592306</v>
      </c>
      <c r="L129" s="109">
        <v>3373787</v>
      </c>
      <c r="M129" s="109">
        <f t="shared" si="0"/>
        <v>2370549</v>
      </c>
      <c r="R129" s="28" t="s">
        <v>50</v>
      </c>
      <c r="S129" s="14">
        <f t="shared" si="1"/>
        <v>276527.05800000002</v>
      </c>
      <c r="T129" s="14">
        <f t="shared" si="2"/>
        <v>66167.228999999992</v>
      </c>
      <c r="U129" s="134">
        <f t="shared" si="19"/>
        <v>342694.28700000001</v>
      </c>
      <c r="V129" s="14">
        <f t="shared" si="3"/>
        <v>333987.52500000002</v>
      </c>
      <c r="W129" s="14">
        <f t="shared" si="4"/>
        <v>26822.959999999999</v>
      </c>
      <c r="X129" s="14">
        <f t="shared" si="20"/>
        <v>360810.48500000004</v>
      </c>
      <c r="Y129" s="14">
        <f t="shared" si="5"/>
        <v>-19871.198</v>
      </c>
      <c r="Z129" s="14">
        <f t="shared" si="6"/>
        <v>478654.533</v>
      </c>
      <c r="AB129" s="28" t="s">
        <v>50</v>
      </c>
      <c r="AC129" s="14">
        <f t="shared" si="7"/>
        <v>269309.68</v>
      </c>
      <c r="AD129" s="14">
        <f t="shared" si="8"/>
        <v>64572.818999999996</v>
      </c>
      <c r="AE129" s="134">
        <f t="shared" si="21"/>
        <v>333882.49900000001</v>
      </c>
      <c r="AF129" s="14">
        <f t="shared" si="9"/>
        <v>326939.31900000002</v>
      </c>
      <c r="AG129" s="14">
        <f t="shared" si="10"/>
        <v>26033.535</v>
      </c>
      <c r="AH129" s="14">
        <f t="shared" si="22"/>
        <v>352972.85399999999</v>
      </c>
      <c r="AI129" s="14">
        <f t="shared" si="11"/>
        <v>-20845.355</v>
      </c>
      <c r="AJ129" s="14">
        <f t="shared" si="12"/>
        <v>470817.77100000001</v>
      </c>
      <c r="AL129" s="28" t="s">
        <v>50</v>
      </c>
      <c r="AM129" s="14">
        <f t="shared" si="13"/>
        <v>11821.789000000001</v>
      </c>
      <c r="AN129" s="14">
        <f t="shared" si="14"/>
        <v>6554.2569999999996</v>
      </c>
      <c r="AO129" s="134">
        <f t="shared" si="23"/>
        <v>18376.046000000002</v>
      </c>
      <c r="AP129" s="14">
        <f t="shared" si="15"/>
        <v>17352.288</v>
      </c>
      <c r="AQ129" s="14">
        <f t="shared" si="16"/>
        <v>1611.15</v>
      </c>
      <c r="AR129" s="14">
        <f t="shared" si="24"/>
        <v>18963.438000000002</v>
      </c>
      <c r="AS129" s="14">
        <f t="shared" si="17"/>
        <v>-587.39200000000108</v>
      </c>
      <c r="AT129" s="14">
        <f t="shared" si="18"/>
        <v>25341.57</v>
      </c>
    </row>
    <row r="130" spans="1:46" x14ac:dyDescent="0.25">
      <c r="A130">
        <v>1992</v>
      </c>
      <c r="B130" s="109">
        <v>28371264</v>
      </c>
      <c r="C130" s="109">
        <v>580109</v>
      </c>
      <c r="D130" s="109">
        <v>130827</v>
      </c>
      <c r="E130" s="109">
        <v>919451</v>
      </c>
      <c r="F130" s="109">
        <v>748121</v>
      </c>
      <c r="G130" s="109">
        <v>7110010</v>
      </c>
      <c r="H130" s="109">
        <v>10572205</v>
      </c>
      <c r="I130" s="109">
        <v>1112689</v>
      </c>
      <c r="J130" s="109">
        <v>1003995</v>
      </c>
      <c r="K130" s="109">
        <v>2632672</v>
      </c>
      <c r="L130" s="109">
        <v>3468802</v>
      </c>
      <c r="M130" s="109">
        <f t="shared" si="0"/>
        <v>2378508</v>
      </c>
      <c r="R130" s="28" t="s">
        <v>51</v>
      </c>
      <c r="S130" s="14">
        <f t="shared" si="1"/>
        <v>281710.89199999999</v>
      </c>
      <c r="T130" s="14">
        <f t="shared" si="2"/>
        <v>65730.760000000009</v>
      </c>
      <c r="U130" s="134">
        <f t="shared" si="19"/>
        <v>347441.652</v>
      </c>
      <c r="V130" s="14">
        <f t="shared" si="3"/>
        <v>338782.95600000001</v>
      </c>
      <c r="W130" s="14">
        <f t="shared" si="4"/>
        <v>27564.446000000004</v>
      </c>
      <c r="X130" s="14">
        <f t="shared" si="20"/>
        <v>366347.402</v>
      </c>
      <c r="Y130" s="14">
        <f t="shared" si="5"/>
        <v>-19057.75</v>
      </c>
      <c r="Z130" s="14">
        <f t="shared" si="6"/>
        <v>519929.88699999999</v>
      </c>
      <c r="AB130" s="28" t="s">
        <v>51</v>
      </c>
      <c r="AC130" s="14">
        <f t="shared" si="7"/>
        <v>275197.511</v>
      </c>
      <c r="AD130" s="14">
        <f t="shared" si="8"/>
        <v>64738.648000000001</v>
      </c>
      <c r="AE130" s="134">
        <f t="shared" si="21"/>
        <v>339936.15899999999</v>
      </c>
      <c r="AF130" s="14">
        <f t="shared" si="9"/>
        <v>331862.21900000004</v>
      </c>
      <c r="AG130" s="14">
        <f t="shared" si="10"/>
        <v>26784.665000000001</v>
      </c>
      <c r="AH130" s="14">
        <f t="shared" si="22"/>
        <v>358646.88400000002</v>
      </c>
      <c r="AI130" s="14">
        <f t="shared" si="11"/>
        <v>-18862.724999999999</v>
      </c>
      <c r="AJ130" s="14">
        <f t="shared" si="12"/>
        <v>511582.14199999999</v>
      </c>
      <c r="AL130" s="28" t="s">
        <v>51</v>
      </c>
      <c r="AM130" s="14">
        <f t="shared" si="13"/>
        <v>11945.635</v>
      </c>
      <c r="AN130" s="14">
        <f t="shared" si="14"/>
        <v>6740.9769999999999</v>
      </c>
      <c r="AO130" s="134">
        <f t="shared" si="23"/>
        <v>18686.612000000001</v>
      </c>
      <c r="AP130" s="14">
        <f t="shared" si="15"/>
        <v>17928.895</v>
      </c>
      <c r="AQ130" s="14">
        <f t="shared" si="16"/>
        <v>1673.8899999999999</v>
      </c>
      <c r="AR130" s="14">
        <f t="shared" si="24"/>
        <v>19602.785</v>
      </c>
      <c r="AS130" s="14">
        <f t="shared" si="17"/>
        <v>-916.173</v>
      </c>
      <c r="AT130" s="14">
        <f t="shared" si="18"/>
        <v>27014.775999999998</v>
      </c>
    </row>
    <row r="131" spans="1:46" x14ac:dyDescent="0.25">
      <c r="A131">
        <v>1993</v>
      </c>
      <c r="B131" s="109">
        <v>28684764</v>
      </c>
      <c r="C131" s="109">
        <v>579977</v>
      </c>
      <c r="D131" s="109">
        <v>132177</v>
      </c>
      <c r="E131" s="109">
        <v>923925</v>
      </c>
      <c r="F131" s="109">
        <v>748812</v>
      </c>
      <c r="G131" s="109">
        <v>7156537</v>
      </c>
      <c r="H131" s="109">
        <v>10690038</v>
      </c>
      <c r="I131" s="109">
        <v>1117618</v>
      </c>
      <c r="J131" s="109">
        <v>1006900</v>
      </c>
      <c r="K131" s="109">
        <v>2667292</v>
      </c>
      <c r="L131" s="109">
        <v>3567772</v>
      </c>
      <c r="M131" s="109">
        <f t="shared" si="0"/>
        <v>2384891</v>
      </c>
      <c r="R131" s="28" t="s">
        <v>52</v>
      </c>
      <c r="S131" s="14">
        <f t="shared" si="1"/>
        <v>294893.84899999999</v>
      </c>
      <c r="T131" s="14">
        <f t="shared" si="2"/>
        <v>69464.775999999998</v>
      </c>
      <c r="U131" s="134">
        <f t="shared" si="19"/>
        <v>364358.625</v>
      </c>
      <c r="V131" s="14">
        <f t="shared" si="3"/>
        <v>350477.761</v>
      </c>
      <c r="W131" s="14">
        <f t="shared" si="4"/>
        <v>28725.589</v>
      </c>
      <c r="X131" s="14">
        <f t="shared" si="20"/>
        <v>379203.35</v>
      </c>
      <c r="Y131" s="14">
        <f t="shared" si="5"/>
        <v>-14944.725</v>
      </c>
      <c r="Z131" s="14">
        <f t="shared" si="6"/>
        <v>545245.125</v>
      </c>
      <c r="AB131" s="28" t="s">
        <v>52</v>
      </c>
      <c r="AC131" s="14">
        <f t="shared" si="7"/>
        <v>288426.67499999999</v>
      </c>
      <c r="AD131" s="14">
        <f t="shared" si="8"/>
        <v>68444.478000000003</v>
      </c>
      <c r="AE131" s="134">
        <f t="shared" si="21"/>
        <v>356871.15299999999</v>
      </c>
      <c r="AF131" s="14">
        <f t="shared" si="9"/>
        <v>343452.739</v>
      </c>
      <c r="AG131" s="14">
        <f t="shared" si="10"/>
        <v>27874.572</v>
      </c>
      <c r="AH131" s="14">
        <f t="shared" si="22"/>
        <v>371327.31099999999</v>
      </c>
      <c r="AI131" s="14">
        <f t="shared" si="11"/>
        <v>-14556.158000000001</v>
      </c>
      <c r="AJ131" s="14">
        <f t="shared" si="12"/>
        <v>536160.17299999995</v>
      </c>
      <c r="AL131" s="28" t="s">
        <v>52</v>
      </c>
      <c r="AM131" s="14">
        <f t="shared" si="13"/>
        <v>11833.913</v>
      </c>
      <c r="AN131" s="14">
        <f t="shared" si="14"/>
        <v>6802.2790000000005</v>
      </c>
      <c r="AO131" s="134">
        <f t="shared" si="23"/>
        <v>18636.192000000003</v>
      </c>
      <c r="AP131" s="14">
        <f t="shared" si="15"/>
        <v>18323.716</v>
      </c>
      <c r="AQ131" s="14">
        <f t="shared" si="16"/>
        <v>1635.5</v>
      </c>
      <c r="AR131" s="14">
        <f t="shared" si="24"/>
        <v>19959.216</v>
      </c>
      <c r="AS131" s="14">
        <f t="shared" si="17"/>
        <v>-1323.0240000000003</v>
      </c>
      <c r="AT131" s="14">
        <f t="shared" si="18"/>
        <v>28517.817999999999</v>
      </c>
    </row>
    <row r="132" spans="1:46" x14ac:dyDescent="0.25">
      <c r="A132">
        <v>1994</v>
      </c>
      <c r="B132" s="109">
        <v>29000663</v>
      </c>
      <c r="C132" s="109">
        <v>574466</v>
      </c>
      <c r="D132" s="109">
        <v>133437</v>
      </c>
      <c r="E132" s="109">
        <v>926871</v>
      </c>
      <c r="F132" s="109">
        <v>750185</v>
      </c>
      <c r="G132" s="109">
        <v>7192403</v>
      </c>
      <c r="H132" s="109">
        <v>10819146</v>
      </c>
      <c r="I132" s="109">
        <v>1123230</v>
      </c>
      <c r="J132" s="109">
        <v>1009575</v>
      </c>
      <c r="K132" s="109">
        <v>2700606</v>
      </c>
      <c r="L132" s="109">
        <v>3676075</v>
      </c>
      <c r="M132" s="109">
        <f t="shared" si="0"/>
        <v>2384959</v>
      </c>
      <c r="R132" s="28" t="s">
        <v>53</v>
      </c>
      <c r="S132" s="14">
        <f t="shared" si="1"/>
        <v>305812.43599999999</v>
      </c>
      <c r="T132" s="14">
        <f t="shared" si="2"/>
        <v>67725.241999999998</v>
      </c>
      <c r="U132" s="134">
        <f t="shared" si="19"/>
        <v>373537.67799999996</v>
      </c>
      <c r="V132" s="14">
        <f t="shared" si="3"/>
        <v>355327.39500000002</v>
      </c>
      <c r="W132" s="14">
        <f t="shared" si="4"/>
        <v>28520.678</v>
      </c>
      <c r="X132" s="14">
        <f t="shared" si="20"/>
        <v>383848.07300000003</v>
      </c>
      <c r="Y132" s="14">
        <f t="shared" si="5"/>
        <v>-10366.394999999999</v>
      </c>
      <c r="Z132" s="14">
        <f t="shared" si="6"/>
        <v>572001.03999999992</v>
      </c>
      <c r="AB132" s="28" t="s">
        <v>53</v>
      </c>
      <c r="AC132" s="14">
        <f t="shared" si="7"/>
        <v>299897.51300000004</v>
      </c>
      <c r="AD132" s="14">
        <f t="shared" si="8"/>
        <v>66719.047999999995</v>
      </c>
      <c r="AE132" s="134">
        <f t="shared" si="21"/>
        <v>366616.56100000005</v>
      </c>
      <c r="AF132" s="14">
        <f t="shared" si="9"/>
        <v>348169.272</v>
      </c>
      <c r="AG132" s="14">
        <f t="shared" si="10"/>
        <v>27751.78</v>
      </c>
      <c r="AH132" s="14">
        <f t="shared" si="22"/>
        <v>375921.05200000003</v>
      </c>
      <c r="AI132" s="14">
        <f t="shared" si="11"/>
        <v>-9360.4909999999982</v>
      </c>
      <c r="AJ132" s="14">
        <f t="shared" si="12"/>
        <v>561671.47399999993</v>
      </c>
      <c r="AL132" s="28" t="s">
        <v>53</v>
      </c>
      <c r="AM132" s="14">
        <f t="shared" si="13"/>
        <v>13001.846000000001</v>
      </c>
      <c r="AN132" s="14">
        <f t="shared" si="14"/>
        <v>6931.9920000000002</v>
      </c>
      <c r="AO132" s="134">
        <f t="shared" si="23"/>
        <v>19933.838000000003</v>
      </c>
      <c r="AP132" s="14">
        <f t="shared" si="15"/>
        <v>18775.266</v>
      </c>
      <c r="AQ132" s="14">
        <f t="shared" si="16"/>
        <v>1683.9390000000001</v>
      </c>
      <c r="AR132" s="14">
        <f t="shared" si="24"/>
        <v>20459.204999999998</v>
      </c>
      <c r="AS132" s="14">
        <f t="shared" si="17"/>
        <v>-525.36699999999917</v>
      </c>
      <c r="AT132" s="14">
        <f t="shared" si="18"/>
        <v>30250.6</v>
      </c>
    </row>
    <row r="133" spans="1:46" x14ac:dyDescent="0.25">
      <c r="A133">
        <v>1995</v>
      </c>
      <c r="B133" s="109">
        <v>29302311</v>
      </c>
      <c r="C133" s="109">
        <v>567397</v>
      </c>
      <c r="D133" s="109">
        <v>134415</v>
      </c>
      <c r="E133" s="109">
        <v>928120</v>
      </c>
      <c r="F133" s="109">
        <v>750943</v>
      </c>
      <c r="G133" s="109">
        <v>7219219</v>
      </c>
      <c r="H133" s="109">
        <v>10950119</v>
      </c>
      <c r="I133" s="109">
        <v>1129150</v>
      </c>
      <c r="J133" s="109">
        <v>1014187</v>
      </c>
      <c r="K133" s="109">
        <v>2734519</v>
      </c>
      <c r="L133" s="109">
        <v>3777390</v>
      </c>
      <c r="M133" s="109">
        <f t="shared" si="0"/>
        <v>2380875</v>
      </c>
      <c r="R133" s="28" t="s">
        <v>54</v>
      </c>
      <c r="S133" s="14">
        <f t="shared" si="1"/>
        <v>310361.14399999997</v>
      </c>
      <c r="T133" s="14">
        <f t="shared" si="2"/>
        <v>70871.001000000004</v>
      </c>
      <c r="U133" s="134">
        <f t="shared" si="19"/>
        <v>381232.14499999996</v>
      </c>
      <c r="V133" s="14">
        <f t="shared" si="3"/>
        <v>364324.01500000001</v>
      </c>
      <c r="W133" s="14">
        <f t="shared" si="4"/>
        <v>29122.492999999999</v>
      </c>
      <c r="X133" s="14">
        <f t="shared" si="20"/>
        <v>393446.50800000003</v>
      </c>
      <c r="Y133" s="14">
        <f t="shared" si="5"/>
        <v>-12319.362999999999</v>
      </c>
      <c r="Z133" s="14">
        <f t="shared" si="6"/>
        <v>600422.91399999999</v>
      </c>
      <c r="AB133" s="28" t="s">
        <v>54</v>
      </c>
      <c r="AC133" s="14">
        <f t="shared" si="7"/>
        <v>305443.42300000001</v>
      </c>
      <c r="AD133" s="14">
        <f t="shared" si="8"/>
        <v>69811.56700000001</v>
      </c>
      <c r="AE133" s="134">
        <f t="shared" si="21"/>
        <v>375254.99</v>
      </c>
      <c r="AF133" s="14">
        <f t="shared" si="9"/>
        <v>357042.90100000001</v>
      </c>
      <c r="AG133" s="14">
        <f t="shared" si="10"/>
        <v>28220.393</v>
      </c>
      <c r="AH133" s="14">
        <f t="shared" si="22"/>
        <v>385263.29399999999</v>
      </c>
      <c r="AI133" s="14">
        <f t="shared" si="11"/>
        <v>-10113.304</v>
      </c>
      <c r="AJ133" s="14">
        <f t="shared" si="12"/>
        <v>587918.86100000003</v>
      </c>
      <c r="AL133" s="28" t="s">
        <v>54</v>
      </c>
      <c r="AM133" s="14">
        <f t="shared" si="13"/>
        <v>13186.217000000001</v>
      </c>
      <c r="AN133" s="14">
        <f t="shared" si="14"/>
        <v>6900.0779999999995</v>
      </c>
      <c r="AO133" s="134">
        <f t="shared" si="23"/>
        <v>20086.294999999998</v>
      </c>
      <c r="AP133" s="14">
        <f t="shared" si="15"/>
        <v>18711.269</v>
      </c>
      <c r="AQ133" s="14">
        <f t="shared" si="16"/>
        <v>1661.8220000000001</v>
      </c>
      <c r="AR133" s="14">
        <f t="shared" si="24"/>
        <v>20373.091</v>
      </c>
      <c r="AS133" s="14">
        <f t="shared" si="17"/>
        <v>-286.79600000000022</v>
      </c>
      <c r="AT133" s="14">
        <f t="shared" si="18"/>
        <v>30892.542000000001</v>
      </c>
    </row>
    <row r="134" spans="1:46" x14ac:dyDescent="0.25">
      <c r="A134">
        <v>1996</v>
      </c>
      <c r="B134" s="109">
        <v>29610218</v>
      </c>
      <c r="C134" s="109">
        <v>559698</v>
      </c>
      <c r="D134" s="109">
        <v>135737</v>
      </c>
      <c r="E134" s="109">
        <v>931327</v>
      </c>
      <c r="F134" s="109">
        <v>752268</v>
      </c>
      <c r="G134" s="109">
        <v>7246897</v>
      </c>
      <c r="H134" s="109">
        <v>11082903</v>
      </c>
      <c r="I134" s="109">
        <v>1134196</v>
      </c>
      <c r="J134" s="109">
        <v>1018945</v>
      </c>
      <c r="K134" s="109">
        <v>2775133</v>
      </c>
      <c r="L134" s="109">
        <v>3874317</v>
      </c>
      <c r="M134" s="109">
        <f t="shared" si="0"/>
        <v>2379030</v>
      </c>
      <c r="R134" s="27" t="s">
        <v>188</v>
      </c>
      <c r="S134" s="14">
        <f t="shared" si="1"/>
        <v>318709.25800000003</v>
      </c>
      <c r="T134" s="14">
        <f t="shared" si="2"/>
        <v>76236.236999999994</v>
      </c>
      <c r="U134" s="134">
        <f t="shared" si="19"/>
        <v>394945.495</v>
      </c>
      <c r="V134" s="14">
        <f t="shared" si="3"/>
        <v>375371.52100000001</v>
      </c>
      <c r="W134" s="14">
        <f t="shared" si="4"/>
        <v>28788.01</v>
      </c>
      <c r="X134" s="14">
        <f t="shared" si="20"/>
        <v>404159.53100000002</v>
      </c>
      <c r="Y134" s="14">
        <f t="shared" si="5"/>
        <v>-9214.0360000000019</v>
      </c>
      <c r="Z134" s="14">
        <f t="shared" si="6"/>
        <v>620687.56699999992</v>
      </c>
      <c r="AB134" s="27" t="s">
        <v>188</v>
      </c>
      <c r="AC134" s="14">
        <f t="shared" si="7"/>
        <v>312656.14</v>
      </c>
      <c r="AD134" s="14">
        <f t="shared" si="8"/>
        <v>75132.289000000004</v>
      </c>
      <c r="AE134" s="134">
        <f t="shared" si="21"/>
        <v>387788.429</v>
      </c>
      <c r="AF134" s="14">
        <f t="shared" si="9"/>
        <v>368022.58299999998</v>
      </c>
      <c r="AG134" s="14">
        <f t="shared" si="10"/>
        <v>27832.11</v>
      </c>
      <c r="AH134" s="14">
        <f t="shared" si="22"/>
        <v>395854.69299999997</v>
      </c>
      <c r="AI134" s="14">
        <f t="shared" si="11"/>
        <v>-8066.264000000001</v>
      </c>
      <c r="AJ134" s="14">
        <f t="shared" si="12"/>
        <v>607089.76100000006</v>
      </c>
      <c r="AL134" s="27" t="s">
        <v>188</v>
      </c>
      <c r="AM134" s="14">
        <f t="shared" si="13"/>
        <v>13796.825000000001</v>
      </c>
      <c r="AN134" s="14">
        <f t="shared" si="14"/>
        <v>7180.4549999999999</v>
      </c>
      <c r="AO134" s="134">
        <f t="shared" si="23"/>
        <v>20977.279999999999</v>
      </c>
      <c r="AP134" s="14">
        <f t="shared" si="15"/>
        <v>19321.892</v>
      </c>
      <c r="AQ134" s="14">
        <f t="shared" si="16"/>
        <v>1622.529</v>
      </c>
      <c r="AR134" s="14">
        <f t="shared" si="24"/>
        <v>20944.420999999998</v>
      </c>
      <c r="AS134" s="14">
        <f t="shared" si="17"/>
        <v>32.858999999999924</v>
      </c>
      <c r="AT134" s="14">
        <f t="shared" si="18"/>
        <v>30959.82</v>
      </c>
    </row>
    <row r="135" spans="1:46" x14ac:dyDescent="0.25">
      <c r="A135">
        <v>1997</v>
      </c>
      <c r="B135" s="109">
        <v>29905948</v>
      </c>
      <c r="C135" s="109">
        <v>550911</v>
      </c>
      <c r="D135" s="109">
        <v>136095</v>
      </c>
      <c r="E135" s="109">
        <v>932402</v>
      </c>
      <c r="F135" s="109">
        <v>752511</v>
      </c>
      <c r="G135" s="109">
        <v>7274611</v>
      </c>
      <c r="H135" s="109">
        <v>11227651</v>
      </c>
      <c r="I135" s="109">
        <v>1136128</v>
      </c>
      <c r="J135" s="109">
        <v>1017902</v>
      </c>
      <c r="K135" s="109">
        <v>2829848</v>
      </c>
      <c r="L135" s="109">
        <v>3948583</v>
      </c>
      <c r="M135" s="109">
        <f t="shared" si="0"/>
        <v>2371919</v>
      </c>
      <c r="R135" s="27" t="s">
        <v>189</v>
      </c>
      <c r="S135" s="14">
        <f t="shared" si="1"/>
        <v>338764.45600000001</v>
      </c>
      <c r="T135" s="14">
        <f t="shared" si="2"/>
        <v>79302.701000000001</v>
      </c>
      <c r="U135" s="134">
        <f t="shared" si="19"/>
        <v>418067.15700000001</v>
      </c>
      <c r="V135" s="14">
        <f t="shared" si="3"/>
        <v>396832.19</v>
      </c>
      <c r="W135" s="14">
        <f t="shared" si="4"/>
        <v>29290.413</v>
      </c>
      <c r="X135" s="14">
        <f t="shared" si="20"/>
        <v>426122.603</v>
      </c>
      <c r="Y135" s="14">
        <f t="shared" si="5"/>
        <v>-8005.4459999999981</v>
      </c>
      <c r="Z135" s="14">
        <f t="shared" si="6"/>
        <v>643190.21299999999</v>
      </c>
      <c r="AB135" s="27" t="s">
        <v>189</v>
      </c>
      <c r="AC135" s="14">
        <f t="shared" si="7"/>
        <v>332668.55099999998</v>
      </c>
      <c r="AD135" s="14">
        <f t="shared" si="8"/>
        <v>78118.46100000001</v>
      </c>
      <c r="AE135" s="134">
        <f t="shared" si="21"/>
        <v>410787.01199999999</v>
      </c>
      <c r="AF135" s="14">
        <f t="shared" si="9"/>
        <v>389639.06099999999</v>
      </c>
      <c r="AG135" s="14">
        <f t="shared" si="10"/>
        <v>28292.647000000001</v>
      </c>
      <c r="AH135" s="14">
        <f t="shared" si="22"/>
        <v>417931.70799999998</v>
      </c>
      <c r="AI135" s="14">
        <f t="shared" si="11"/>
        <v>-7094.6959999999981</v>
      </c>
      <c r="AJ135" s="14">
        <f t="shared" si="12"/>
        <v>628516.49699999997</v>
      </c>
      <c r="AL135" s="27" t="s">
        <v>189</v>
      </c>
      <c r="AM135" s="14">
        <f t="shared" si="13"/>
        <v>14810.537000000002</v>
      </c>
      <c r="AN135" s="14">
        <f t="shared" si="14"/>
        <v>7542.2070000000003</v>
      </c>
      <c r="AO135" s="134">
        <f t="shared" si="23"/>
        <v>22352.744000000002</v>
      </c>
      <c r="AP135" s="14">
        <f t="shared" si="15"/>
        <v>20367.601999999999</v>
      </c>
      <c r="AQ135" s="14">
        <f t="shared" si="16"/>
        <v>1617.3029999999999</v>
      </c>
      <c r="AR135" s="14">
        <f t="shared" si="24"/>
        <v>21984.904999999999</v>
      </c>
      <c r="AS135" s="14">
        <f t="shared" si="17"/>
        <v>367.83900000000142</v>
      </c>
      <c r="AT135" s="14">
        <f t="shared" si="18"/>
        <v>31021.125</v>
      </c>
    </row>
    <row r="136" spans="1:46" x14ac:dyDescent="0.25">
      <c r="A136">
        <v>1998</v>
      </c>
      <c r="B136" s="109">
        <v>30155173</v>
      </c>
      <c r="C136" s="109">
        <v>539843</v>
      </c>
      <c r="D136" s="109">
        <v>135804</v>
      </c>
      <c r="E136" s="109">
        <v>931836</v>
      </c>
      <c r="F136" s="109">
        <v>750530</v>
      </c>
      <c r="G136" s="109">
        <v>7295935</v>
      </c>
      <c r="H136" s="109">
        <v>11365901</v>
      </c>
      <c r="I136" s="109">
        <v>1137489</v>
      </c>
      <c r="J136" s="109">
        <v>1017332</v>
      </c>
      <c r="K136" s="109">
        <v>2899066</v>
      </c>
      <c r="L136" s="109">
        <v>3983113</v>
      </c>
      <c r="M136" s="109">
        <f t="shared" si="0"/>
        <v>2358013</v>
      </c>
      <c r="R136" s="27" t="s">
        <v>263</v>
      </c>
      <c r="S136" s="14">
        <f t="shared" si="1"/>
        <v>355852.91600000003</v>
      </c>
      <c r="T136" s="14">
        <f t="shared" si="2"/>
        <v>80944.563999999998</v>
      </c>
      <c r="U136" s="134">
        <f t="shared" si="19"/>
        <v>436797.48000000004</v>
      </c>
      <c r="V136" s="14">
        <f t="shared" si="3"/>
        <v>412189.022</v>
      </c>
      <c r="W136" s="14">
        <f t="shared" si="4"/>
        <v>30067.901000000002</v>
      </c>
      <c r="X136" s="14">
        <f t="shared" si="20"/>
        <v>442256.92300000001</v>
      </c>
      <c r="Y136" s="14">
        <f t="shared" si="5"/>
        <v>-5051.5430000000006</v>
      </c>
      <c r="Z136" s="14">
        <f t="shared" si="6"/>
        <v>664229.47</v>
      </c>
      <c r="AB136" s="27" t="s">
        <v>263</v>
      </c>
      <c r="AC136" s="14">
        <f t="shared" si="7"/>
        <v>349207.91599999997</v>
      </c>
      <c r="AD136" s="14">
        <f t="shared" si="8"/>
        <v>79762.563999999998</v>
      </c>
      <c r="AE136" s="134">
        <f t="shared" si="21"/>
        <v>428970.48</v>
      </c>
      <c r="AF136" s="14">
        <f t="shared" si="9"/>
        <v>404849.72200000001</v>
      </c>
      <c r="AG136" s="14">
        <f t="shared" si="10"/>
        <v>29028.200999999997</v>
      </c>
      <c r="AH136" s="14">
        <f t="shared" si="22"/>
        <v>433877.92300000001</v>
      </c>
      <c r="AI136" s="14">
        <f t="shared" si="11"/>
        <v>-4499.4430000000011</v>
      </c>
      <c r="AJ136" s="14">
        <f t="shared" si="12"/>
        <v>648855.49900000007</v>
      </c>
      <c r="AL136" s="27" t="s">
        <v>263</v>
      </c>
      <c r="AM136" s="14">
        <f t="shared" si="13"/>
        <v>14899.904</v>
      </c>
      <c r="AN136" s="14">
        <f t="shared" si="14"/>
        <v>7855.3969999999999</v>
      </c>
      <c r="AO136" s="134">
        <f t="shared" si="23"/>
        <v>22755.300999999999</v>
      </c>
      <c r="AP136" s="14">
        <f t="shared" si="15"/>
        <v>20872.989000000001</v>
      </c>
      <c r="AQ136" s="14">
        <f t="shared" si="16"/>
        <v>1629.846</v>
      </c>
      <c r="AR136" s="14">
        <f t="shared" si="24"/>
        <v>22502.835000000003</v>
      </c>
      <c r="AS136" s="14">
        <f t="shared" si="17"/>
        <v>252.46599999999933</v>
      </c>
      <c r="AT136" s="14">
        <f t="shared" si="18"/>
        <v>31075.593999999997</v>
      </c>
    </row>
    <row r="137" spans="1:46" x14ac:dyDescent="0.25">
      <c r="A137">
        <v>1999</v>
      </c>
      <c r="B137" s="109">
        <v>30401286</v>
      </c>
      <c r="C137" s="109">
        <v>533329</v>
      </c>
      <c r="D137" s="109">
        <v>136281</v>
      </c>
      <c r="E137" s="109">
        <v>933784</v>
      </c>
      <c r="F137" s="109">
        <v>750601</v>
      </c>
      <c r="G137" s="109">
        <v>7323250</v>
      </c>
      <c r="H137" s="109">
        <v>11504759</v>
      </c>
      <c r="I137" s="109">
        <v>1142448</v>
      </c>
      <c r="J137" s="109">
        <v>1014524</v>
      </c>
      <c r="K137" s="109">
        <v>2952692</v>
      </c>
      <c r="L137" s="109">
        <v>4011375</v>
      </c>
      <c r="M137" s="109">
        <f t="shared" si="0"/>
        <v>2353995</v>
      </c>
      <c r="R137" s="27" t="s">
        <v>322</v>
      </c>
      <c r="S137" s="14">
        <f t="shared" si="1"/>
        <v>354900.60229999997</v>
      </c>
      <c r="T137" s="14">
        <f t="shared" si="2"/>
        <v>88444.362700000012</v>
      </c>
      <c r="U137" s="134">
        <f t="shared" ref="U137" si="25">+S137+T137</f>
        <v>443344.96499999997</v>
      </c>
      <c r="V137" s="14">
        <f t="shared" si="3"/>
        <v>431786.55850000004</v>
      </c>
      <c r="W137" s="14">
        <f t="shared" si="4"/>
        <v>29474.929499999998</v>
      </c>
      <c r="X137" s="14">
        <f t="shared" ref="X137" si="26">+V137+W137</f>
        <v>461261.48800000001</v>
      </c>
      <c r="Y137" s="14">
        <f t="shared" si="5"/>
        <v>-17687.919999999998</v>
      </c>
      <c r="Z137" s="14">
        <f t="shared" si="6"/>
        <v>693423.57299999997</v>
      </c>
      <c r="AB137" s="27" t="s">
        <v>322</v>
      </c>
      <c r="AC137" s="14">
        <f t="shared" si="7"/>
        <v>349020.60229999997</v>
      </c>
      <c r="AD137" s="14">
        <f t="shared" si="8"/>
        <v>84767.362699999998</v>
      </c>
      <c r="AE137" s="134">
        <f t="shared" ref="AE137" si="27">+AC137+AD137</f>
        <v>433787.96499999997</v>
      </c>
      <c r="AF137" s="14">
        <f t="shared" si="9"/>
        <v>424386.51150000002</v>
      </c>
      <c r="AG137" s="14">
        <f t="shared" si="10"/>
        <v>28432.166499999999</v>
      </c>
      <c r="AH137" s="14">
        <f t="shared" ref="AH137" si="28">+AF137+AG137</f>
        <v>452818.67800000001</v>
      </c>
      <c r="AI137" s="14">
        <f t="shared" si="11"/>
        <v>-18801.812999999998</v>
      </c>
      <c r="AJ137" s="14">
        <f t="shared" si="12"/>
        <v>679023.19700000004</v>
      </c>
      <c r="AL137" s="27" t="s">
        <v>322</v>
      </c>
      <c r="AM137" s="14">
        <f t="shared" si="13"/>
        <v>15208.302299999999</v>
      </c>
      <c r="AN137" s="14">
        <f t="shared" si="14"/>
        <v>8325.5626999999986</v>
      </c>
      <c r="AO137" s="134">
        <f t="shared" ref="AO137" si="29">+AM137+AN137</f>
        <v>23533.864999999998</v>
      </c>
      <c r="AP137" s="14">
        <f t="shared" si="15"/>
        <v>21900.111499999999</v>
      </c>
      <c r="AQ137" s="14">
        <f t="shared" si="16"/>
        <v>1587.1664999999998</v>
      </c>
      <c r="AR137" s="14">
        <f t="shared" ref="AR137" si="30">+AP137+AQ137</f>
        <v>23487.277999999998</v>
      </c>
      <c r="AS137" s="14">
        <f t="shared" si="17"/>
        <v>47.587000000000842</v>
      </c>
      <c r="AT137" s="14">
        <f t="shared" si="18"/>
        <v>31374.297000000002</v>
      </c>
    </row>
    <row r="138" spans="1:46" x14ac:dyDescent="0.25">
      <c r="A138">
        <v>2000</v>
      </c>
      <c r="B138" s="109">
        <v>30685730</v>
      </c>
      <c r="C138" s="109">
        <v>527966</v>
      </c>
      <c r="D138" s="109">
        <v>136470</v>
      </c>
      <c r="E138" s="109">
        <v>933821</v>
      </c>
      <c r="F138" s="109">
        <v>750517</v>
      </c>
      <c r="G138" s="109">
        <v>7356951</v>
      </c>
      <c r="H138" s="109">
        <v>11683290</v>
      </c>
      <c r="I138" s="109">
        <v>1147313</v>
      </c>
      <c r="J138" s="109">
        <v>1007565</v>
      </c>
      <c r="K138" s="109">
        <v>3004198</v>
      </c>
      <c r="L138" s="109">
        <v>4039230</v>
      </c>
      <c r="M138" s="109">
        <f t="shared" si="0"/>
        <v>2348774</v>
      </c>
      <c r="R138" s="27" t="s">
        <v>324</v>
      </c>
      <c r="S138" s="14">
        <f t="shared" si="1"/>
        <v>342239.853</v>
      </c>
      <c r="T138" s="14">
        <f t="shared" si="2"/>
        <v>104718.64200000001</v>
      </c>
      <c r="U138" s="134">
        <f t="shared" ref="U138" si="31">+S138+T138</f>
        <v>446958.495</v>
      </c>
      <c r="V138" s="14">
        <f t="shared" si="3"/>
        <v>471196.48200000002</v>
      </c>
      <c r="W138" s="14">
        <f t="shared" si="4"/>
        <v>29653.027000000002</v>
      </c>
      <c r="X138" s="14">
        <f t="shared" ref="X138" si="32">+V138+W138</f>
        <v>500849.50900000002</v>
      </c>
      <c r="Y138" s="14">
        <f t="shared" si="5"/>
        <v>-61424.366999999998</v>
      </c>
      <c r="Z138" s="14">
        <f t="shared" si="6"/>
        <v>791155.39500000002</v>
      </c>
      <c r="AB138" s="27" t="s">
        <v>324</v>
      </c>
      <c r="AC138" s="14">
        <f t="shared" si="7"/>
        <v>336592.41100000002</v>
      </c>
      <c r="AD138" s="14">
        <f t="shared" si="8"/>
        <v>103236.887</v>
      </c>
      <c r="AE138" s="134">
        <f t="shared" ref="AE138" si="33">+AC138+AD138</f>
        <v>439829.29800000001</v>
      </c>
      <c r="AF138" s="14">
        <f t="shared" si="9"/>
        <v>463302.32</v>
      </c>
      <c r="AG138" s="14">
        <f t="shared" si="10"/>
        <v>28579.893</v>
      </c>
      <c r="AH138" s="14">
        <f t="shared" ref="AH138" si="34">+AF138+AG138</f>
        <v>491882.21299999999</v>
      </c>
      <c r="AI138" s="14">
        <f t="shared" si="11"/>
        <v>-59586.267999999996</v>
      </c>
      <c r="AJ138" s="14">
        <f t="shared" si="12"/>
        <v>774714.679</v>
      </c>
      <c r="AL138" s="27" t="s">
        <v>324</v>
      </c>
      <c r="AM138" s="14">
        <f t="shared" si="13"/>
        <v>14870.710999999999</v>
      </c>
      <c r="AN138" s="14">
        <f t="shared" si="14"/>
        <v>8858.5869999999995</v>
      </c>
      <c r="AO138" s="134">
        <f t="shared" ref="AO138" si="35">+AM138+AN138</f>
        <v>23729.297999999999</v>
      </c>
      <c r="AP138" s="14">
        <f t="shared" si="15"/>
        <v>22749.82</v>
      </c>
      <c r="AQ138" s="14">
        <f t="shared" si="16"/>
        <v>1517.393</v>
      </c>
      <c r="AR138" s="14">
        <f t="shared" ref="AR138" si="36">+AP138+AQ138</f>
        <v>24267.213</v>
      </c>
      <c r="AS138" s="14">
        <f t="shared" si="17"/>
        <v>-25.267999999999972</v>
      </c>
      <c r="AT138" s="14">
        <f t="shared" si="18"/>
        <v>31893.379000000001</v>
      </c>
    </row>
    <row r="139" spans="1:46" x14ac:dyDescent="0.25">
      <c r="A139">
        <v>2001</v>
      </c>
      <c r="B139" s="109">
        <v>31020596</v>
      </c>
      <c r="C139" s="109">
        <v>522046</v>
      </c>
      <c r="D139" s="109">
        <v>136665</v>
      </c>
      <c r="E139" s="109">
        <v>932491</v>
      </c>
      <c r="F139" s="109">
        <v>749819</v>
      </c>
      <c r="G139" s="109">
        <v>7396415</v>
      </c>
      <c r="H139" s="109">
        <v>11897370</v>
      </c>
      <c r="I139" s="109">
        <v>1151450</v>
      </c>
      <c r="J139" s="109">
        <v>1000239</v>
      </c>
      <c r="K139" s="109">
        <v>3058084</v>
      </c>
      <c r="L139" s="109">
        <v>4076881</v>
      </c>
      <c r="M139" s="109">
        <f t="shared" si="0"/>
        <v>2341021</v>
      </c>
    </row>
    <row r="140" spans="1:46" x14ac:dyDescent="0.25">
      <c r="A140">
        <v>2002</v>
      </c>
      <c r="B140" s="109">
        <v>31358418</v>
      </c>
      <c r="C140" s="109">
        <v>519483</v>
      </c>
      <c r="D140" s="109">
        <v>136876</v>
      </c>
      <c r="E140" s="109">
        <v>935155</v>
      </c>
      <c r="F140" s="109">
        <v>749379</v>
      </c>
      <c r="G140" s="109">
        <v>7441498</v>
      </c>
      <c r="H140" s="109">
        <v>12093299</v>
      </c>
      <c r="I140" s="109">
        <v>1156636</v>
      </c>
      <c r="J140" s="109">
        <v>996816</v>
      </c>
      <c r="K140" s="109">
        <v>3128262</v>
      </c>
      <c r="L140" s="109">
        <v>4100161</v>
      </c>
      <c r="M140" s="109">
        <f t="shared" si="0"/>
        <v>2340893</v>
      </c>
    </row>
    <row r="141" spans="1:46" x14ac:dyDescent="0.25">
      <c r="A141">
        <v>2003</v>
      </c>
      <c r="B141" s="109">
        <v>31641630</v>
      </c>
      <c r="C141" s="109">
        <v>518445</v>
      </c>
      <c r="D141" s="109">
        <v>137221</v>
      </c>
      <c r="E141" s="109">
        <v>937676</v>
      </c>
      <c r="F141" s="109">
        <v>749434</v>
      </c>
      <c r="G141" s="109">
        <v>7485491</v>
      </c>
      <c r="H141" s="109">
        <v>12243758</v>
      </c>
      <c r="I141" s="109">
        <v>1163528</v>
      </c>
      <c r="J141" s="109">
        <v>996431</v>
      </c>
      <c r="K141" s="109">
        <v>3182852</v>
      </c>
      <c r="L141" s="109">
        <v>4123937</v>
      </c>
      <c r="M141" s="109">
        <f t="shared" si="0"/>
        <v>2342776</v>
      </c>
    </row>
    <row r="142" spans="1:46" x14ac:dyDescent="0.25">
      <c r="A142">
        <v>2004</v>
      </c>
      <c r="B142" s="109">
        <v>31938004</v>
      </c>
      <c r="C142" s="109">
        <v>517402</v>
      </c>
      <c r="D142" s="109">
        <v>137681</v>
      </c>
      <c r="E142" s="109">
        <v>939612</v>
      </c>
      <c r="F142" s="109">
        <v>749408</v>
      </c>
      <c r="G142" s="109">
        <v>7535278</v>
      </c>
      <c r="H142" s="109">
        <v>12390068</v>
      </c>
      <c r="I142" s="109">
        <v>1173223</v>
      </c>
      <c r="J142" s="109">
        <v>997312</v>
      </c>
      <c r="K142" s="109">
        <v>3238387</v>
      </c>
      <c r="L142" s="109">
        <v>4155017</v>
      </c>
      <c r="M142" s="109">
        <f t="shared" si="0"/>
        <v>2344103</v>
      </c>
      <c r="S142" s="135" t="s">
        <v>290</v>
      </c>
      <c r="T142" s="135" t="s">
        <v>287</v>
      </c>
      <c r="U142" s="135" t="s">
        <v>288</v>
      </c>
      <c r="V142" s="135" t="s">
        <v>289</v>
      </c>
    </row>
    <row r="143" spans="1:46" x14ac:dyDescent="0.25">
      <c r="A143">
        <v>2005</v>
      </c>
      <c r="B143" s="109">
        <v>32242364</v>
      </c>
      <c r="C143" s="109">
        <v>514315</v>
      </c>
      <c r="D143" s="109">
        <v>138064</v>
      </c>
      <c r="E143" s="109">
        <v>937899</v>
      </c>
      <c r="F143" s="109">
        <v>748044</v>
      </c>
      <c r="G143" s="109">
        <v>7581192</v>
      </c>
      <c r="H143" s="109">
        <v>12527990</v>
      </c>
      <c r="I143" s="109">
        <v>1178296</v>
      </c>
      <c r="J143" s="109">
        <v>993523</v>
      </c>
      <c r="K143" s="109">
        <v>3321638</v>
      </c>
      <c r="L143" s="109">
        <v>4195764</v>
      </c>
      <c r="M143" s="109">
        <f t="shared" si="0"/>
        <v>2338322</v>
      </c>
      <c r="R143" s="13" t="s">
        <v>29</v>
      </c>
      <c r="S143" s="109">
        <f t="shared" ref="S143:S173" si="37">+C128</f>
        <v>577368</v>
      </c>
      <c r="T143" s="109">
        <f t="shared" ref="T143:T173" si="38">+SUM(C128:L128)</f>
        <v>27604244</v>
      </c>
      <c r="U143" s="109">
        <f t="shared" ref="U143:U173" si="39">+SUM(D128:L128)</f>
        <v>27026876</v>
      </c>
      <c r="V143" s="109">
        <f t="shared" ref="V143:V173" si="40">+SUM(D128:F128)</f>
        <v>1781011</v>
      </c>
    </row>
    <row r="144" spans="1:46" x14ac:dyDescent="0.25">
      <c r="A144">
        <v>2006</v>
      </c>
      <c r="B144" s="109">
        <v>32570505</v>
      </c>
      <c r="C144" s="109">
        <v>510584</v>
      </c>
      <c r="D144" s="109">
        <v>137865</v>
      </c>
      <c r="E144" s="109">
        <v>937869</v>
      </c>
      <c r="F144" s="109">
        <v>745609</v>
      </c>
      <c r="G144" s="109">
        <v>7631873</v>
      </c>
      <c r="H144" s="109">
        <v>12661566</v>
      </c>
      <c r="I144" s="109">
        <v>1183524</v>
      </c>
      <c r="J144" s="109">
        <v>992302</v>
      </c>
      <c r="K144" s="109">
        <v>3421361</v>
      </c>
      <c r="L144" s="109">
        <v>4241691</v>
      </c>
      <c r="M144" s="109">
        <f t="shared" si="0"/>
        <v>2331927</v>
      </c>
      <c r="R144" s="13" t="s">
        <v>30</v>
      </c>
      <c r="S144" s="109">
        <f t="shared" si="37"/>
        <v>579644</v>
      </c>
      <c r="T144" s="109">
        <f t="shared" si="38"/>
        <v>27947671</v>
      </c>
      <c r="U144" s="109">
        <f t="shared" si="39"/>
        <v>27368027</v>
      </c>
      <c r="V144" s="109">
        <f t="shared" si="40"/>
        <v>1790905</v>
      </c>
    </row>
    <row r="145" spans="1:22" x14ac:dyDescent="0.25">
      <c r="A145">
        <v>2007</v>
      </c>
      <c r="B145" s="109">
        <v>32887928</v>
      </c>
      <c r="C145" s="109">
        <v>509039</v>
      </c>
      <c r="D145" s="109">
        <v>137721</v>
      </c>
      <c r="E145" s="109">
        <v>935071</v>
      </c>
      <c r="F145" s="109">
        <v>745407</v>
      </c>
      <c r="G145" s="109">
        <v>7692736</v>
      </c>
      <c r="H145" s="109">
        <v>12764195</v>
      </c>
      <c r="I145" s="109">
        <v>1189366</v>
      </c>
      <c r="J145" s="109">
        <v>1002048</v>
      </c>
      <c r="K145" s="109">
        <v>3514031</v>
      </c>
      <c r="L145" s="109">
        <v>4290988</v>
      </c>
      <c r="M145" s="109">
        <f t="shared" si="0"/>
        <v>2327238</v>
      </c>
      <c r="R145" s="13" t="s">
        <v>31</v>
      </c>
      <c r="S145" s="109">
        <f t="shared" si="37"/>
        <v>580109</v>
      </c>
      <c r="T145" s="109">
        <f t="shared" si="38"/>
        <v>28278881</v>
      </c>
      <c r="U145" s="109">
        <f t="shared" si="39"/>
        <v>27698772</v>
      </c>
      <c r="V145" s="109">
        <f t="shared" si="40"/>
        <v>1798399</v>
      </c>
    </row>
    <row r="146" spans="1:22" x14ac:dyDescent="0.25">
      <c r="A146">
        <v>2008</v>
      </c>
      <c r="B146" s="109">
        <v>33245773</v>
      </c>
      <c r="C146" s="109">
        <v>511543</v>
      </c>
      <c r="D146" s="109">
        <v>138764</v>
      </c>
      <c r="E146" s="109">
        <v>935865</v>
      </c>
      <c r="F146" s="109">
        <v>746855</v>
      </c>
      <c r="G146" s="109">
        <v>7761504</v>
      </c>
      <c r="H146" s="109">
        <v>12882625</v>
      </c>
      <c r="I146" s="109">
        <v>1197774</v>
      </c>
      <c r="J146" s="109">
        <v>1017346</v>
      </c>
      <c r="K146" s="109">
        <v>3595755</v>
      </c>
      <c r="L146" s="109">
        <v>4349412</v>
      </c>
      <c r="M146" s="109">
        <f t="shared" si="0"/>
        <v>2333027</v>
      </c>
      <c r="R146" s="17" t="s">
        <v>32</v>
      </c>
      <c r="S146" s="109">
        <f t="shared" si="37"/>
        <v>579977</v>
      </c>
      <c r="T146" s="109">
        <f t="shared" si="38"/>
        <v>28591048</v>
      </c>
      <c r="U146" s="109">
        <f t="shared" si="39"/>
        <v>28011071</v>
      </c>
      <c r="V146" s="109">
        <f t="shared" si="40"/>
        <v>1804914</v>
      </c>
    </row>
    <row r="147" spans="1:22" x14ac:dyDescent="0.25">
      <c r="A147">
        <v>2009</v>
      </c>
      <c r="B147" s="109">
        <v>33628571</v>
      </c>
      <c r="C147" s="109">
        <v>516729</v>
      </c>
      <c r="D147" s="109">
        <v>139909</v>
      </c>
      <c r="E147" s="109">
        <v>938194</v>
      </c>
      <c r="F147" s="109">
        <v>749954</v>
      </c>
      <c r="G147" s="109">
        <v>7843475</v>
      </c>
      <c r="H147" s="109">
        <v>12997687</v>
      </c>
      <c r="I147" s="109">
        <v>1208589</v>
      </c>
      <c r="J147" s="109">
        <v>1034782</v>
      </c>
      <c r="K147" s="109">
        <v>3679092</v>
      </c>
      <c r="L147" s="109">
        <v>4410679</v>
      </c>
      <c r="M147" s="109">
        <f t="shared" si="0"/>
        <v>2344786</v>
      </c>
      <c r="R147" s="13" t="s">
        <v>33</v>
      </c>
      <c r="S147" s="109">
        <f t="shared" si="37"/>
        <v>574466</v>
      </c>
      <c r="T147" s="109">
        <f t="shared" si="38"/>
        <v>28905994</v>
      </c>
      <c r="U147" s="109">
        <f t="shared" si="39"/>
        <v>28331528</v>
      </c>
      <c r="V147" s="109">
        <f t="shared" si="40"/>
        <v>1810493</v>
      </c>
    </row>
    <row r="148" spans="1:22" x14ac:dyDescent="0.25">
      <c r="A148">
        <v>2010</v>
      </c>
      <c r="B148" s="109">
        <v>34005274</v>
      </c>
      <c r="C148" s="109">
        <v>521972</v>
      </c>
      <c r="D148" s="109">
        <v>141678</v>
      </c>
      <c r="E148" s="109">
        <v>942073</v>
      </c>
      <c r="F148" s="109">
        <v>753044</v>
      </c>
      <c r="G148" s="109">
        <v>7929365</v>
      </c>
      <c r="H148" s="109">
        <v>13135063</v>
      </c>
      <c r="I148" s="109">
        <v>1220930</v>
      </c>
      <c r="J148" s="109">
        <v>1051425</v>
      </c>
      <c r="K148" s="109">
        <v>3732573</v>
      </c>
      <c r="L148" s="109">
        <v>4465924</v>
      </c>
      <c r="M148" s="109">
        <f t="shared" si="0"/>
        <v>2358767</v>
      </c>
      <c r="R148" s="22" t="s">
        <v>34</v>
      </c>
      <c r="S148" s="109">
        <f t="shared" si="37"/>
        <v>567397</v>
      </c>
      <c r="T148" s="109">
        <f t="shared" si="38"/>
        <v>29205459</v>
      </c>
      <c r="U148" s="109">
        <f t="shared" si="39"/>
        <v>28638062</v>
      </c>
      <c r="V148" s="109">
        <f t="shared" si="40"/>
        <v>1813478</v>
      </c>
    </row>
    <row r="149" spans="1:22" x14ac:dyDescent="0.25">
      <c r="A149">
        <v>2011</v>
      </c>
      <c r="B149" s="109">
        <v>34342780</v>
      </c>
      <c r="C149" s="109">
        <v>525037</v>
      </c>
      <c r="D149" s="109">
        <v>144038</v>
      </c>
      <c r="E149" s="109">
        <v>944469</v>
      </c>
      <c r="F149" s="109">
        <v>755530</v>
      </c>
      <c r="G149" s="109">
        <v>8007656</v>
      </c>
      <c r="H149" s="109">
        <v>13263544</v>
      </c>
      <c r="I149" s="109">
        <v>1233728</v>
      </c>
      <c r="J149" s="109">
        <v>1066349</v>
      </c>
      <c r="K149" s="109">
        <v>3790191</v>
      </c>
      <c r="L149" s="109">
        <v>4499139</v>
      </c>
      <c r="M149" s="109">
        <f t="shared" si="0"/>
        <v>2369074</v>
      </c>
      <c r="R149" s="24" t="s">
        <v>35</v>
      </c>
      <c r="S149" s="109">
        <f t="shared" si="37"/>
        <v>559698</v>
      </c>
      <c r="T149" s="109">
        <f t="shared" si="38"/>
        <v>29511421</v>
      </c>
      <c r="U149" s="109">
        <f t="shared" si="39"/>
        <v>28951723</v>
      </c>
      <c r="V149" s="109">
        <f t="shared" si="40"/>
        <v>1819332</v>
      </c>
    </row>
    <row r="150" spans="1:22" x14ac:dyDescent="0.25">
      <c r="A150">
        <v>2012</v>
      </c>
      <c r="B150" s="109">
        <v>34750545</v>
      </c>
      <c r="C150" s="109">
        <v>526450</v>
      </c>
      <c r="D150" s="109">
        <v>145080</v>
      </c>
      <c r="E150" s="109">
        <v>944943</v>
      </c>
      <c r="F150" s="109">
        <v>756777</v>
      </c>
      <c r="G150" s="109">
        <v>8085906</v>
      </c>
      <c r="H150" s="109">
        <v>13413702</v>
      </c>
      <c r="I150" s="109">
        <v>1250265</v>
      </c>
      <c r="J150" s="109">
        <v>1086018</v>
      </c>
      <c r="K150" s="109">
        <v>3880755</v>
      </c>
      <c r="L150" s="109">
        <v>4546290</v>
      </c>
      <c r="M150" s="109">
        <f t="shared" si="0"/>
        <v>2373250</v>
      </c>
      <c r="R150" s="22" t="s">
        <v>36</v>
      </c>
      <c r="S150" s="109">
        <f t="shared" si="37"/>
        <v>550911</v>
      </c>
      <c r="T150" s="109">
        <f t="shared" si="38"/>
        <v>29806642</v>
      </c>
      <c r="U150" s="109">
        <f t="shared" si="39"/>
        <v>29255731</v>
      </c>
      <c r="V150" s="109">
        <f t="shared" si="40"/>
        <v>1821008</v>
      </c>
    </row>
    <row r="151" spans="1:22" x14ac:dyDescent="0.25">
      <c r="A151">
        <v>2013</v>
      </c>
      <c r="B151" s="109">
        <v>35152370</v>
      </c>
      <c r="C151" s="109">
        <v>527399</v>
      </c>
      <c r="D151" s="109">
        <v>145198</v>
      </c>
      <c r="E151" s="109">
        <v>943049</v>
      </c>
      <c r="F151" s="109">
        <v>755710</v>
      </c>
      <c r="G151" s="109">
        <v>8151331</v>
      </c>
      <c r="H151" s="109">
        <v>13555754</v>
      </c>
      <c r="I151" s="109">
        <v>1265588</v>
      </c>
      <c r="J151" s="109">
        <v>1104825</v>
      </c>
      <c r="K151" s="109">
        <v>3997950</v>
      </c>
      <c r="L151" s="109">
        <v>4590081</v>
      </c>
      <c r="M151" s="109">
        <f t="shared" ref="M151:M158" si="41">SUM(C151:F151)</f>
        <v>2371356</v>
      </c>
      <c r="R151" s="22" t="s">
        <v>37</v>
      </c>
      <c r="S151" s="109">
        <f t="shared" si="37"/>
        <v>539843</v>
      </c>
      <c r="T151" s="109">
        <f t="shared" si="38"/>
        <v>30056849</v>
      </c>
      <c r="U151" s="109">
        <f t="shared" si="39"/>
        <v>29517006</v>
      </c>
      <c r="V151" s="109">
        <f t="shared" si="40"/>
        <v>1818170</v>
      </c>
    </row>
    <row r="152" spans="1:22" x14ac:dyDescent="0.25">
      <c r="A152">
        <v>2014</v>
      </c>
      <c r="B152" s="109">
        <v>35535348</v>
      </c>
      <c r="C152" s="109">
        <v>528386</v>
      </c>
      <c r="D152" s="109">
        <v>145915</v>
      </c>
      <c r="E152" s="109">
        <v>942209</v>
      </c>
      <c r="F152" s="109">
        <v>754700</v>
      </c>
      <c r="G152" s="109">
        <v>8210533</v>
      </c>
      <c r="H152" s="109">
        <v>13680425</v>
      </c>
      <c r="I152" s="109">
        <v>1280912</v>
      </c>
      <c r="J152" s="109">
        <v>1120639</v>
      </c>
      <c r="K152" s="109">
        <v>4108416</v>
      </c>
      <c r="L152" s="109">
        <v>4646462</v>
      </c>
      <c r="M152" s="109">
        <f t="shared" si="41"/>
        <v>2371210</v>
      </c>
      <c r="R152" s="22" t="s">
        <v>38</v>
      </c>
      <c r="S152" s="109">
        <f t="shared" si="37"/>
        <v>533329</v>
      </c>
      <c r="T152" s="109">
        <f t="shared" si="38"/>
        <v>30303043</v>
      </c>
      <c r="U152" s="109">
        <f t="shared" si="39"/>
        <v>29769714</v>
      </c>
      <c r="V152" s="109">
        <f t="shared" si="40"/>
        <v>1820666</v>
      </c>
    </row>
    <row r="153" spans="1:22" x14ac:dyDescent="0.25">
      <c r="A153">
        <v>2015</v>
      </c>
      <c r="B153" s="109">
        <v>35832513</v>
      </c>
      <c r="C153" s="109">
        <v>528815</v>
      </c>
      <c r="D153" s="109">
        <v>146791</v>
      </c>
      <c r="E153" s="109">
        <v>941545</v>
      </c>
      <c r="F153" s="109">
        <v>753944</v>
      </c>
      <c r="G153" s="109">
        <v>8254912</v>
      </c>
      <c r="H153" s="109">
        <v>13789597</v>
      </c>
      <c r="I153" s="109">
        <v>1295422</v>
      </c>
      <c r="J153" s="109">
        <v>1131150</v>
      </c>
      <c r="K153" s="109">
        <v>4177527</v>
      </c>
      <c r="L153" s="109">
        <v>4694699</v>
      </c>
      <c r="M153" s="109">
        <f t="shared" si="41"/>
        <v>2371095</v>
      </c>
      <c r="R153" s="22" t="s">
        <v>39</v>
      </c>
      <c r="S153" s="109">
        <f t="shared" si="37"/>
        <v>527966</v>
      </c>
      <c r="T153" s="109">
        <f t="shared" si="38"/>
        <v>30587321</v>
      </c>
      <c r="U153" s="109">
        <f t="shared" si="39"/>
        <v>30059355</v>
      </c>
      <c r="V153" s="109">
        <f t="shared" si="40"/>
        <v>1820808</v>
      </c>
    </row>
    <row r="154" spans="1:22" x14ac:dyDescent="0.25">
      <c r="A154">
        <v>2016</v>
      </c>
      <c r="B154" s="109">
        <v>36264604</v>
      </c>
      <c r="C154" s="109">
        <v>530305</v>
      </c>
      <c r="D154" s="109">
        <v>149472</v>
      </c>
      <c r="E154" s="109">
        <v>948618</v>
      </c>
      <c r="F154" s="109">
        <v>757384</v>
      </c>
      <c r="G154" s="109">
        <v>8321888</v>
      </c>
      <c r="H154" s="109">
        <v>13976320</v>
      </c>
      <c r="I154" s="109">
        <v>1318115</v>
      </c>
      <c r="J154" s="109">
        <v>1148588</v>
      </c>
      <c r="K154" s="109">
        <v>4236376</v>
      </c>
      <c r="L154" s="109">
        <v>4757658</v>
      </c>
      <c r="M154" s="109">
        <f t="shared" si="41"/>
        <v>2385779</v>
      </c>
      <c r="R154" s="22" t="s">
        <v>40</v>
      </c>
      <c r="S154" s="109">
        <f t="shared" si="37"/>
        <v>522046</v>
      </c>
      <c r="T154" s="109">
        <f t="shared" si="38"/>
        <v>30921460</v>
      </c>
      <c r="U154" s="109">
        <f t="shared" si="39"/>
        <v>30399414</v>
      </c>
      <c r="V154" s="109">
        <f t="shared" si="40"/>
        <v>1818975</v>
      </c>
    </row>
    <row r="155" spans="1:22" x14ac:dyDescent="0.25">
      <c r="A155">
        <v>2017</v>
      </c>
      <c r="B155" s="109">
        <v>36708083</v>
      </c>
      <c r="C155" s="109">
        <v>528817</v>
      </c>
      <c r="D155" s="109">
        <v>152021</v>
      </c>
      <c r="E155" s="109">
        <v>953869</v>
      </c>
      <c r="F155" s="109">
        <v>759655</v>
      </c>
      <c r="G155" s="109">
        <v>8394034</v>
      </c>
      <c r="H155" s="109">
        <v>14193384</v>
      </c>
      <c r="I155" s="109">
        <v>1338109</v>
      </c>
      <c r="J155" s="109">
        <v>1163925</v>
      </c>
      <c r="K155" s="109">
        <v>4286134</v>
      </c>
      <c r="L155" s="109">
        <v>4817160</v>
      </c>
      <c r="M155" s="109">
        <f t="shared" si="41"/>
        <v>2394362</v>
      </c>
      <c r="R155" s="22" t="s">
        <v>41</v>
      </c>
      <c r="S155" s="109">
        <f t="shared" si="37"/>
        <v>519483</v>
      </c>
      <c r="T155" s="109">
        <f t="shared" si="38"/>
        <v>31257565</v>
      </c>
      <c r="U155" s="109">
        <f t="shared" si="39"/>
        <v>30738082</v>
      </c>
      <c r="V155" s="109">
        <f t="shared" si="40"/>
        <v>1821410</v>
      </c>
    </row>
    <row r="156" spans="1:22" x14ac:dyDescent="0.25">
      <c r="A156">
        <v>2018</v>
      </c>
      <c r="B156" s="109">
        <v>37065178</v>
      </c>
      <c r="C156" s="109">
        <v>525560</v>
      </c>
      <c r="D156" s="109">
        <v>153396</v>
      </c>
      <c r="E156" s="109">
        <v>958406</v>
      </c>
      <c r="F156" s="109">
        <v>770301</v>
      </c>
      <c r="G156" s="109">
        <v>8401738</v>
      </c>
      <c r="H156" s="109">
        <v>14308697</v>
      </c>
      <c r="I156" s="109">
        <v>1352825</v>
      </c>
      <c r="J156" s="109">
        <v>1161767</v>
      </c>
      <c r="K156" s="109">
        <v>4298275</v>
      </c>
      <c r="L156" s="109">
        <v>5010476</v>
      </c>
      <c r="M156" s="109">
        <f t="shared" si="41"/>
        <v>2407663</v>
      </c>
      <c r="R156" s="28" t="s">
        <v>42</v>
      </c>
      <c r="S156" s="109">
        <f t="shared" si="37"/>
        <v>518445</v>
      </c>
      <c r="T156" s="109">
        <f t="shared" si="38"/>
        <v>31538773</v>
      </c>
      <c r="U156" s="109">
        <f t="shared" si="39"/>
        <v>31020328</v>
      </c>
      <c r="V156" s="109">
        <f t="shared" si="40"/>
        <v>1824331</v>
      </c>
    </row>
    <row r="157" spans="1:22" x14ac:dyDescent="0.25">
      <c r="A157">
        <v>2019</v>
      </c>
      <c r="B157" s="1">
        <v>37593384</v>
      </c>
      <c r="C157" s="1">
        <v>523476</v>
      </c>
      <c r="D157" s="1">
        <v>157262</v>
      </c>
      <c r="E157" s="1">
        <v>969747</v>
      </c>
      <c r="F157" s="1">
        <v>776868</v>
      </c>
      <c r="G157" s="1">
        <v>8501703</v>
      </c>
      <c r="H157" s="1">
        <v>14544718</v>
      </c>
      <c r="I157" s="1">
        <v>1369540</v>
      </c>
      <c r="J157" s="1">
        <v>1172302</v>
      </c>
      <c r="K157" s="1">
        <v>4361694</v>
      </c>
      <c r="L157" s="1">
        <v>5090955</v>
      </c>
      <c r="M157" s="109">
        <f t="shared" si="41"/>
        <v>2427353</v>
      </c>
      <c r="R157" s="28" t="s">
        <v>43</v>
      </c>
      <c r="S157" s="109">
        <f t="shared" si="37"/>
        <v>517402</v>
      </c>
      <c r="T157" s="109">
        <f t="shared" si="38"/>
        <v>31833388</v>
      </c>
      <c r="U157" s="109">
        <f t="shared" si="39"/>
        <v>31315986</v>
      </c>
      <c r="V157" s="109">
        <f t="shared" si="40"/>
        <v>1826701</v>
      </c>
    </row>
    <row r="158" spans="1:22" x14ac:dyDescent="0.25">
      <c r="A158">
        <v>2020</v>
      </c>
      <c r="B158" s="1">
        <v>38005238</v>
      </c>
      <c r="C158" s="1">
        <v>522103</v>
      </c>
      <c r="D158" s="1">
        <v>159625</v>
      </c>
      <c r="E158" s="1">
        <v>979351</v>
      </c>
      <c r="F158" s="1">
        <v>781476</v>
      </c>
      <c r="G158" s="1">
        <v>8574571</v>
      </c>
      <c r="H158" s="1">
        <v>14734014</v>
      </c>
      <c r="I158" s="1">
        <v>1379263</v>
      </c>
      <c r="J158" s="1">
        <v>1178681</v>
      </c>
      <c r="K158" s="1">
        <v>4421876</v>
      </c>
      <c r="L158" s="1">
        <v>5147712</v>
      </c>
      <c r="M158" s="109">
        <f t="shared" si="41"/>
        <v>2442555</v>
      </c>
      <c r="R158" s="28" t="s">
        <v>44</v>
      </c>
      <c r="S158" s="109">
        <f t="shared" si="37"/>
        <v>514315</v>
      </c>
      <c r="T158" s="109">
        <f t="shared" si="38"/>
        <v>32136725</v>
      </c>
      <c r="U158" s="109">
        <f t="shared" si="39"/>
        <v>31622410</v>
      </c>
      <c r="V158" s="109">
        <f t="shared" si="40"/>
        <v>1824007</v>
      </c>
    </row>
    <row r="159" spans="1:22" x14ac:dyDescent="0.25">
      <c r="A159" t="s">
        <v>129</v>
      </c>
      <c r="R159" s="28" t="s">
        <v>45</v>
      </c>
      <c r="S159" s="109">
        <f t="shared" si="37"/>
        <v>510584</v>
      </c>
      <c r="T159" s="109">
        <f t="shared" si="38"/>
        <v>32464244</v>
      </c>
      <c r="U159" s="109">
        <f t="shared" si="39"/>
        <v>31953660</v>
      </c>
      <c r="V159" s="109">
        <f t="shared" si="40"/>
        <v>1821343</v>
      </c>
    </row>
    <row r="160" spans="1:22" x14ac:dyDescent="0.25">
      <c r="A160" t="s">
        <v>11</v>
      </c>
      <c r="R160" s="28" t="s">
        <v>46</v>
      </c>
      <c r="S160" s="109">
        <f t="shared" si="37"/>
        <v>509039</v>
      </c>
      <c r="T160" s="109">
        <f t="shared" si="38"/>
        <v>32780602</v>
      </c>
      <c r="U160" s="109">
        <f t="shared" si="39"/>
        <v>32271563</v>
      </c>
      <c r="V160" s="109">
        <f t="shared" si="40"/>
        <v>1818199</v>
      </c>
    </row>
    <row r="161" spans="1:22" x14ac:dyDescent="0.25">
      <c r="A161" t="s">
        <v>12</v>
      </c>
      <c r="B161" t="s">
        <v>0</v>
      </c>
      <c r="C161" t="s">
        <v>1</v>
      </c>
      <c r="D161" t="s">
        <v>2</v>
      </c>
      <c r="E161" t="s">
        <v>3</v>
      </c>
      <c r="F161" t="s">
        <v>4</v>
      </c>
      <c r="G161" t="s">
        <v>5</v>
      </c>
      <c r="H161" t="s">
        <v>6</v>
      </c>
      <c r="I161" t="s">
        <v>7</v>
      </c>
      <c r="J161" t="s">
        <v>8</v>
      </c>
      <c r="K161" t="s">
        <v>9</v>
      </c>
      <c r="R161" s="28" t="s">
        <v>47</v>
      </c>
      <c r="S161" s="109">
        <f t="shared" si="37"/>
        <v>511543</v>
      </c>
      <c r="T161" s="109">
        <f t="shared" si="38"/>
        <v>33137443</v>
      </c>
      <c r="U161" s="109">
        <f t="shared" si="39"/>
        <v>32625900</v>
      </c>
      <c r="V161" s="109">
        <f t="shared" si="40"/>
        <v>1821484</v>
      </c>
    </row>
    <row r="162" spans="1:22" x14ac:dyDescent="0.25">
      <c r="A162">
        <v>1990</v>
      </c>
      <c r="B162" s="1">
        <v>577368</v>
      </c>
      <c r="C162" s="1">
        <v>130404</v>
      </c>
      <c r="D162" s="1">
        <v>910451</v>
      </c>
      <c r="E162" s="1">
        <v>740156</v>
      </c>
      <c r="F162" s="1">
        <v>6996986</v>
      </c>
      <c r="G162" s="1">
        <v>10295832</v>
      </c>
      <c r="H162" s="1">
        <v>1105421</v>
      </c>
      <c r="I162" s="1">
        <v>1007727</v>
      </c>
      <c r="J162" s="1">
        <v>2547788</v>
      </c>
      <c r="K162" s="1">
        <v>3292111</v>
      </c>
      <c r="R162" s="28" t="s">
        <v>48</v>
      </c>
      <c r="S162" s="109">
        <f t="shared" si="37"/>
        <v>516729</v>
      </c>
      <c r="T162" s="109">
        <f t="shared" si="38"/>
        <v>33519090</v>
      </c>
      <c r="U162" s="109">
        <f t="shared" si="39"/>
        <v>33002361</v>
      </c>
      <c r="V162" s="109">
        <f t="shared" si="40"/>
        <v>1828057</v>
      </c>
    </row>
    <row r="163" spans="1:22" x14ac:dyDescent="0.25">
      <c r="A163">
        <v>1991</v>
      </c>
      <c r="B163" s="1">
        <v>579644</v>
      </c>
      <c r="C163" s="1">
        <v>130369</v>
      </c>
      <c r="D163" s="1">
        <v>914969</v>
      </c>
      <c r="E163" s="1">
        <v>745567</v>
      </c>
      <c r="F163" s="1">
        <v>7067396</v>
      </c>
      <c r="G163" s="1">
        <v>10431316</v>
      </c>
      <c r="H163" s="1">
        <v>1109604</v>
      </c>
      <c r="I163" s="1">
        <v>1002713</v>
      </c>
      <c r="J163" s="1">
        <v>2592306</v>
      </c>
      <c r="K163" s="1">
        <v>3373787</v>
      </c>
      <c r="R163" s="28" t="s">
        <v>49</v>
      </c>
      <c r="S163" s="109">
        <f t="shared" si="37"/>
        <v>521972</v>
      </c>
      <c r="T163" s="109">
        <f t="shared" si="38"/>
        <v>33894047</v>
      </c>
      <c r="U163" s="109">
        <f t="shared" si="39"/>
        <v>33372075</v>
      </c>
      <c r="V163" s="109">
        <f t="shared" si="40"/>
        <v>1836795</v>
      </c>
    </row>
    <row r="164" spans="1:22" x14ac:dyDescent="0.25">
      <c r="A164">
        <v>1992</v>
      </c>
      <c r="B164" s="1">
        <v>580109</v>
      </c>
      <c r="C164" s="1">
        <v>130827</v>
      </c>
      <c r="D164" s="1">
        <v>919451</v>
      </c>
      <c r="E164" s="1">
        <v>748121</v>
      </c>
      <c r="F164" s="1">
        <v>7110010</v>
      </c>
      <c r="G164" s="1">
        <v>10572205</v>
      </c>
      <c r="H164" s="1">
        <v>1112689</v>
      </c>
      <c r="I164" s="1">
        <v>1003995</v>
      </c>
      <c r="J164" s="1">
        <v>2632672</v>
      </c>
      <c r="K164" s="1">
        <v>3468802</v>
      </c>
      <c r="R164" s="28" t="s">
        <v>50</v>
      </c>
      <c r="S164" s="109">
        <f t="shared" si="37"/>
        <v>525037</v>
      </c>
      <c r="T164" s="109">
        <f t="shared" si="38"/>
        <v>34229681</v>
      </c>
      <c r="U164" s="109">
        <f t="shared" si="39"/>
        <v>33704644</v>
      </c>
      <c r="V164" s="109">
        <f t="shared" si="40"/>
        <v>1844037</v>
      </c>
    </row>
    <row r="165" spans="1:22" x14ac:dyDescent="0.25">
      <c r="A165">
        <v>1993</v>
      </c>
      <c r="B165" s="1">
        <v>579977</v>
      </c>
      <c r="C165" s="1">
        <v>132177</v>
      </c>
      <c r="D165" s="1">
        <v>923925</v>
      </c>
      <c r="E165" s="1">
        <v>748812</v>
      </c>
      <c r="F165" s="1">
        <v>7156537</v>
      </c>
      <c r="G165" s="1">
        <v>10690038</v>
      </c>
      <c r="H165" s="1">
        <v>1117618</v>
      </c>
      <c r="I165" s="1">
        <v>1006900</v>
      </c>
      <c r="J165" s="1">
        <v>2667292</v>
      </c>
      <c r="K165" s="1">
        <v>3567772</v>
      </c>
      <c r="R165" s="28" t="s">
        <v>51</v>
      </c>
      <c r="S165" s="109">
        <f t="shared" si="37"/>
        <v>526450</v>
      </c>
      <c r="T165" s="109">
        <f t="shared" si="38"/>
        <v>34636186</v>
      </c>
      <c r="U165" s="109">
        <f t="shared" si="39"/>
        <v>34109736</v>
      </c>
      <c r="V165" s="109">
        <f t="shared" si="40"/>
        <v>1846800</v>
      </c>
    </row>
    <row r="166" spans="1:22" x14ac:dyDescent="0.25">
      <c r="A166">
        <v>1994</v>
      </c>
      <c r="B166" s="1">
        <v>574466</v>
      </c>
      <c r="C166" s="1">
        <v>133437</v>
      </c>
      <c r="D166" s="1">
        <v>926871</v>
      </c>
      <c r="E166" s="1">
        <v>750185</v>
      </c>
      <c r="F166" s="1">
        <v>7192403</v>
      </c>
      <c r="G166" s="1">
        <v>10819146</v>
      </c>
      <c r="H166" s="1">
        <v>1123230</v>
      </c>
      <c r="I166" s="1">
        <v>1009575</v>
      </c>
      <c r="J166" s="1">
        <v>2700606</v>
      </c>
      <c r="K166" s="1">
        <v>3676075</v>
      </c>
      <c r="R166" s="28" t="s">
        <v>52</v>
      </c>
      <c r="S166" s="109">
        <f t="shared" si="37"/>
        <v>527399</v>
      </c>
      <c r="T166" s="109">
        <f t="shared" si="38"/>
        <v>35036885</v>
      </c>
      <c r="U166" s="109">
        <f t="shared" si="39"/>
        <v>34509486</v>
      </c>
      <c r="V166" s="109">
        <f t="shared" si="40"/>
        <v>1843957</v>
      </c>
    </row>
    <row r="167" spans="1:22" x14ac:dyDescent="0.25">
      <c r="A167">
        <v>1995</v>
      </c>
      <c r="B167" s="1">
        <v>567397</v>
      </c>
      <c r="C167" s="1">
        <v>134415</v>
      </c>
      <c r="D167" s="1">
        <v>928120</v>
      </c>
      <c r="E167" s="1">
        <v>750943</v>
      </c>
      <c r="F167" s="1">
        <v>7219219</v>
      </c>
      <c r="G167" s="1">
        <v>10950119</v>
      </c>
      <c r="H167" s="1">
        <v>1129150</v>
      </c>
      <c r="I167" s="1">
        <v>1014187</v>
      </c>
      <c r="J167" s="1">
        <v>2734519</v>
      </c>
      <c r="K167" s="1">
        <v>3777390</v>
      </c>
      <c r="R167" s="28" t="s">
        <v>53</v>
      </c>
      <c r="S167" s="109">
        <f t="shared" si="37"/>
        <v>528386</v>
      </c>
      <c r="T167" s="109">
        <f t="shared" si="38"/>
        <v>35418597</v>
      </c>
      <c r="U167" s="109">
        <f t="shared" si="39"/>
        <v>34890211</v>
      </c>
      <c r="V167" s="109">
        <f t="shared" si="40"/>
        <v>1842824</v>
      </c>
    </row>
    <row r="168" spans="1:22" x14ac:dyDescent="0.25">
      <c r="A168">
        <v>1996</v>
      </c>
      <c r="B168" s="1">
        <v>559698</v>
      </c>
      <c r="C168" s="1">
        <v>135737</v>
      </c>
      <c r="D168" s="1">
        <v>931327</v>
      </c>
      <c r="E168" s="1">
        <v>752268</v>
      </c>
      <c r="F168" s="1">
        <v>7246897</v>
      </c>
      <c r="G168" s="1">
        <v>11082903</v>
      </c>
      <c r="H168" s="1">
        <v>1134196</v>
      </c>
      <c r="I168" s="1">
        <v>1018945</v>
      </c>
      <c r="J168" s="1">
        <v>2775133</v>
      </c>
      <c r="K168" s="1">
        <v>3874317</v>
      </c>
      <c r="R168" s="28" t="s">
        <v>54</v>
      </c>
      <c r="S168" s="109">
        <f t="shared" si="37"/>
        <v>528815</v>
      </c>
      <c r="T168" s="109">
        <f t="shared" si="38"/>
        <v>35714402</v>
      </c>
      <c r="U168" s="109">
        <f t="shared" si="39"/>
        <v>35185587</v>
      </c>
      <c r="V168" s="109">
        <f t="shared" si="40"/>
        <v>1842280</v>
      </c>
    </row>
    <row r="169" spans="1:22" x14ac:dyDescent="0.25">
      <c r="A169">
        <v>1997</v>
      </c>
      <c r="B169" s="1">
        <v>550911</v>
      </c>
      <c r="C169" s="1">
        <v>136095</v>
      </c>
      <c r="D169" s="1">
        <v>932402</v>
      </c>
      <c r="E169" s="1">
        <v>752511</v>
      </c>
      <c r="F169" s="1">
        <v>7274611</v>
      </c>
      <c r="G169" s="1">
        <v>11227651</v>
      </c>
      <c r="H169" s="1">
        <v>1136128</v>
      </c>
      <c r="I169" s="1">
        <v>1017902</v>
      </c>
      <c r="J169" s="1">
        <v>2829848</v>
      </c>
      <c r="K169" s="1">
        <v>3948583</v>
      </c>
      <c r="R169" s="27" t="s">
        <v>188</v>
      </c>
      <c r="S169" s="109">
        <f t="shared" si="37"/>
        <v>530305</v>
      </c>
      <c r="T169" s="109">
        <f t="shared" si="38"/>
        <v>36144724</v>
      </c>
      <c r="U169" s="109">
        <f t="shared" si="39"/>
        <v>35614419</v>
      </c>
      <c r="V169" s="109">
        <f t="shared" si="40"/>
        <v>1855474</v>
      </c>
    </row>
    <row r="170" spans="1:22" x14ac:dyDescent="0.25">
      <c r="A170">
        <v>1998</v>
      </c>
      <c r="B170" s="1">
        <v>539843</v>
      </c>
      <c r="C170" s="1">
        <v>135804</v>
      </c>
      <c r="D170" s="1">
        <v>931836</v>
      </c>
      <c r="E170" s="1">
        <v>750530</v>
      </c>
      <c r="F170" s="1">
        <v>7295935</v>
      </c>
      <c r="G170" s="1">
        <v>11365901</v>
      </c>
      <c r="H170" s="1">
        <v>1137489</v>
      </c>
      <c r="I170" s="1">
        <v>1017332</v>
      </c>
      <c r="J170" s="1">
        <v>2899066</v>
      </c>
      <c r="K170" s="1">
        <v>3983113</v>
      </c>
      <c r="R170" s="27" t="s">
        <v>189</v>
      </c>
      <c r="S170" s="109">
        <f t="shared" si="37"/>
        <v>528817</v>
      </c>
      <c r="T170" s="109">
        <f t="shared" si="38"/>
        <v>36587108</v>
      </c>
      <c r="U170" s="109">
        <f t="shared" si="39"/>
        <v>36058291</v>
      </c>
      <c r="V170" s="109">
        <f t="shared" si="40"/>
        <v>1865545</v>
      </c>
    </row>
    <row r="171" spans="1:22" x14ac:dyDescent="0.25">
      <c r="A171">
        <v>1999</v>
      </c>
      <c r="B171" s="1">
        <v>533329</v>
      </c>
      <c r="C171" s="1">
        <v>136281</v>
      </c>
      <c r="D171" s="1">
        <v>933784</v>
      </c>
      <c r="E171" s="1">
        <v>750601</v>
      </c>
      <c r="F171" s="1">
        <v>7323250</v>
      </c>
      <c r="G171" s="1">
        <v>11504759</v>
      </c>
      <c r="H171" s="1">
        <v>1142448</v>
      </c>
      <c r="I171" s="1">
        <v>1014524</v>
      </c>
      <c r="J171" s="1">
        <v>2952692</v>
      </c>
      <c r="K171" s="1">
        <v>4011375</v>
      </c>
      <c r="R171" s="27" t="s">
        <v>263</v>
      </c>
      <c r="S171" s="109">
        <f t="shared" si="37"/>
        <v>525560</v>
      </c>
      <c r="T171" s="109">
        <f t="shared" si="38"/>
        <v>36941441</v>
      </c>
      <c r="U171" s="109">
        <f t="shared" si="39"/>
        <v>36415881</v>
      </c>
      <c r="V171" s="109">
        <f t="shared" si="40"/>
        <v>1882103</v>
      </c>
    </row>
    <row r="172" spans="1:22" x14ac:dyDescent="0.25">
      <c r="A172">
        <v>2000</v>
      </c>
      <c r="B172" s="1">
        <v>527966</v>
      </c>
      <c r="C172" s="1">
        <v>136470</v>
      </c>
      <c r="D172" s="1">
        <v>933821</v>
      </c>
      <c r="E172" s="1">
        <v>750517</v>
      </c>
      <c r="F172" s="1">
        <v>7356951</v>
      </c>
      <c r="G172" s="1">
        <v>11683290</v>
      </c>
      <c r="H172" s="1">
        <v>1147313</v>
      </c>
      <c r="I172" s="1">
        <v>1007565</v>
      </c>
      <c r="J172" s="1">
        <v>3004198</v>
      </c>
      <c r="K172" s="1">
        <v>4039230</v>
      </c>
      <c r="R172" s="27" t="s">
        <v>322</v>
      </c>
      <c r="S172" s="109">
        <f t="shared" si="37"/>
        <v>523476</v>
      </c>
      <c r="T172" s="109">
        <f t="shared" si="38"/>
        <v>37468265</v>
      </c>
      <c r="U172" s="109">
        <f t="shared" si="39"/>
        <v>36944789</v>
      </c>
      <c r="V172" s="109">
        <f t="shared" si="40"/>
        <v>1903877</v>
      </c>
    </row>
    <row r="173" spans="1:22" x14ac:dyDescent="0.25">
      <c r="A173">
        <v>2001</v>
      </c>
      <c r="B173" s="1">
        <v>522046</v>
      </c>
      <c r="C173" s="1">
        <v>136665</v>
      </c>
      <c r="D173" s="1">
        <v>932491</v>
      </c>
      <c r="E173" s="1">
        <v>749819</v>
      </c>
      <c r="F173" s="1">
        <v>7396415</v>
      </c>
      <c r="G173" s="1">
        <v>11897370</v>
      </c>
      <c r="H173" s="1">
        <v>1151450</v>
      </c>
      <c r="I173" s="1">
        <v>1000239</v>
      </c>
      <c r="J173" s="1">
        <v>3058084</v>
      </c>
      <c r="K173" s="1">
        <v>4076881</v>
      </c>
      <c r="R173" s="27" t="s">
        <v>324</v>
      </c>
      <c r="S173" s="109">
        <f t="shared" si="37"/>
        <v>522103</v>
      </c>
      <c r="T173" s="109">
        <f t="shared" si="38"/>
        <v>37878672</v>
      </c>
      <c r="U173" s="109">
        <f t="shared" si="39"/>
        <v>37356569</v>
      </c>
      <c r="V173" s="109">
        <f t="shared" si="40"/>
        <v>1920452</v>
      </c>
    </row>
    <row r="174" spans="1:22" x14ac:dyDescent="0.25">
      <c r="A174">
        <v>2002</v>
      </c>
      <c r="B174" s="1">
        <v>519483</v>
      </c>
      <c r="C174" s="1">
        <v>136876</v>
      </c>
      <c r="D174" s="1">
        <v>935155</v>
      </c>
      <c r="E174" s="1">
        <v>749379</v>
      </c>
      <c r="F174" s="1">
        <v>7441498</v>
      </c>
      <c r="G174" s="1">
        <v>12093299</v>
      </c>
      <c r="H174" s="1">
        <v>1156636</v>
      </c>
      <c r="I174" s="1">
        <v>996816</v>
      </c>
      <c r="J174" s="1">
        <v>3128262</v>
      </c>
      <c r="K174" s="1">
        <v>4100161</v>
      </c>
    </row>
    <row r="175" spans="1:22" x14ac:dyDescent="0.25">
      <c r="A175">
        <v>2003</v>
      </c>
      <c r="B175" s="1">
        <v>518445</v>
      </c>
      <c r="C175" s="1">
        <v>137221</v>
      </c>
      <c r="D175" s="1">
        <v>937676</v>
      </c>
      <c r="E175" s="1">
        <v>749434</v>
      </c>
      <c r="F175" s="1">
        <v>7485491</v>
      </c>
      <c r="G175" s="1">
        <v>12243758</v>
      </c>
      <c r="H175" s="1">
        <v>1163528</v>
      </c>
      <c r="I175" s="1">
        <v>996431</v>
      </c>
      <c r="J175" s="1">
        <v>3182852</v>
      </c>
      <c r="K175" s="1">
        <v>4123937</v>
      </c>
    </row>
    <row r="176" spans="1:22" x14ac:dyDescent="0.25">
      <c r="A176">
        <v>2004</v>
      </c>
      <c r="B176" s="1">
        <v>517402</v>
      </c>
      <c r="C176" s="1">
        <v>137681</v>
      </c>
      <c r="D176" s="1">
        <v>939612</v>
      </c>
      <c r="E176" s="1">
        <v>749408</v>
      </c>
      <c r="F176" s="1">
        <v>7535278</v>
      </c>
      <c r="G176" s="1">
        <v>12390068</v>
      </c>
      <c r="H176" s="1">
        <v>1173223</v>
      </c>
      <c r="I176" s="1">
        <v>997312</v>
      </c>
      <c r="J176" s="1">
        <v>3238387</v>
      </c>
      <c r="K176" s="1">
        <v>4155017</v>
      </c>
    </row>
    <row r="177" spans="1:11" x14ac:dyDescent="0.25">
      <c r="A177">
        <v>2005</v>
      </c>
      <c r="B177" s="1">
        <v>514315</v>
      </c>
      <c r="C177" s="1">
        <v>138064</v>
      </c>
      <c r="D177" s="1">
        <v>937899</v>
      </c>
      <c r="E177" s="1">
        <v>748044</v>
      </c>
      <c r="F177" s="1">
        <v>7581192</v>
      </c>
      <c r="G177" s="1">
        <v>12527990</v>
      </c>
      <c r="H177" s="1">
        <v>1178296</v>
      </c>
      <c r="I177" s="1">
        <v>993523</v>
      </c>
      <c r="J177" s="1">
        <v>3321638</v>
      </c>
      <c r="K177" s="1">
        <v>4195764</v>
      </c>
    </row>
    <row r="178" spans="1:11" x14ac:dyDescent="0.25">
      <c r="A178">
        <v>2006</v>
      </c>
      <c r="B178" s="1">
        <v>510584</v>
      </c>
      <c r="C178" s="1">
        <v>137865</v>
      </c>
      <c r="D178" s="1">
        <v>937869</v>
      </c>
      <c r="E178" s="1">
        <v>745609</v>
      </c>
      <c r="F178" s="1">
        <v>7631873</v>
      </c>
      <c r="G178" s="1">
        <v>12661566</v>
      </c>
      <c r="H178" s="1">
        <v>1183524</v>
      </c>
      <c r="I178" s="1">
        <v>992302</v>
      </c>
      <c r="J178" s="1">
        <v>3421361</v>
      </c>
      <c r="K178" s="1">
        <v>4241691</v>
      </c>
    </row>
    <row r="179" spans="1:11" x14ac:dyDescent="0.25">
      <c r="A179">
        <v>2007</v>
      </c>
      <c r="B179" s="1">
        <v>509039</v>
      </c>
      <c r="C179" s="1">
        <v>137721</v>
      </c>
      <c r="D179" s="1">
        <v>935071</v>
      </c>
      <c r="E179" s="1">
        <v>745407</v>
      </c>
      <c r="F179" s="1">
        <v>7692736</v>
      </c>
      <c r="G179" s="1">
        <v>12764195</v>
      </c>
      <c r="H179" s="1">
        <v>1189366</v>
      </c>
      <c r="I179" s="1">
        <v>1002048</v>
      </c>
      <c r="J179" s="1">
        <v>3514031</v>
      </c>
      <c r="K179" s="1">
        <v>4290988</v>
      </c>
    </row>
    <row r="180" spans="1:11" x14ac:dyDescent="0.25">
      <c r="A180">
        <v>2008</v>
      </c>
      <c r="B180" s="1">
        <v>511543</v>
      </c>
      <c r="C180" s="1">
        <v>138764</v>
      </c>
      <c r="D180" s="1">
        <v>935865</v>
      </c>
      <c r="E180" s="1">
        <v>746855</v>
      </c>
      <c r="F180" s="1">
        <v>7761504</v>
      </c>
      <c r="G180" s="1">
        <v>12882625</v>
      </c>
      <c r="H180" s="1">
        <v>1197774</v>
      </c>
      <c r="I180" s="1">
        <v>1017346</v>
      </c>
      <c r="J180" s="1">
        <v>3595755</v>
      </c>
      <c r="K180" s="1">
        <v>4349412</v>
      </c>
    </row>
    <row r="181" spans="1:11" x14ac:dyDescent="0.25">
      <c r="A181">
        <v>2009</v>
      </c>
      <c r="B181" s="1">
        <v>516729</v>
      </c>
      <c r="C181" s="1">
        <v>139909</v>
      </c>
      <c r="D181" s="1">
        <v>938194</v>
      </c>
      <c r="E181" s="1">
        <v>749954</v>
      </c>
      <c r="F181" s="1">
        <v>7843475</v>
      </c>
      <c r="G181" s="1">
        <v>12997687</v>
      </c>
      <c r="H181" s="1">
        <v>1208589</v>
      </c>
      <c r="I181" s="1">
        <v>1034782</v>
      </c>
      <c r="J181" s="1">
        <v>3679092</v>
      </c>
      <c r="K181" s="1">
        <v>4410679</v>
      </c>
    </row>
    <row r="182" spans="1:11" x14ac:dyDescent="0.25">
      <c r="A182">
        <v>2010</v>
      </c>
      <c r="B182" s="1">
        <v>521972</v>
      </c>
      <c r="C182" s="1">
        <v>141678</v>
      </c>
      <c r="D182" s="1">
        <v>942073</v>
      </c>
      <c r="E182" s="1">
        <v>753044</v>
      </c>
      <c r="F182" s="1">
        <v>7929365</v>
      </c>
      <c r="G182" s="1">
        <v>13135063</v>
      </c>
      <c r="H182" s="1">
        <v>1220930</v>
      </c>
      <c r="I182" s="1">
        <v>1051425</v>
      </c>
      <c r="J182" s="1">
        <v>3732573</v>
      </c>
      <c r="K182" s="1">
        <v>4465924</v>
      </c>
    </row>
    <row r="183" spans="1:11" x14ac:dyDescent="0.25">
      <c r="A183">
        <v>2011</v>
      </c>
      <c r="B183" s="1">
        <v>525037</v>
      </c>
      <c r="C183" s="1">
        <v>144038</v>
      </c>
      <c r="D183" s="1">
        <v>944469</v>
      </c>
      <c r="E183" s="1">
        <v>755530</v>
      </c>
      <c r="F183" s="1">
        <v>8007656</v>
      </c>
      <c r="G183" s="1">
        <v>13263544</v>
      </c>
      <c r="H183" s="1">
        <v>1233728</v>
      </c>
      <c r="I183" s="1">
        <v>1066349</v>
      </c>
      <c r="J183" s="1">
        <v>3790191</v>
      </c>
      <c r="K183" s="1">
        <v>4499139</v>
      </c>
    </row>
    <row r="184" spans="1:11" x14ac:dyDescent="0.25">
      <c r="A184">
        <v>2012</v>
      </c>
      <c r="B184" s="1">
        <v>526450</v>
      </c>
      <c r="C184" s="1">
        <v>145080</v>
      </c>
      <c r="D184" s="1">
        <v>944943</v>
      </c>
      <c r="E184" s="1">
        <v>756777</v>
      </c>
      <c r="F184" s="1">
        <v>8085906</v>
      </c>
      <c r="G184" s="1">
        <v>13413702</v>
      </c>
      <c r="H184" s="1">
        <v>1250265</v>
      </c>
      <c r="I184" s="1">
        <v>1086018</v>
      </c>
      <c r="J184" s="1">
        <v>3880755</v>
      </c>
      <c r="K184" s="1">
        <v>4546290</v>
      </c>
    </row>
    <row r="185" spans="1:11" x14ac:dyDescent="0.25">
      <c r="A185">
        <v>2013</v>
      </c>
      <c r="B185" s="1">
        <v>527399</v>
      </c>
      <c r="C185" s="1">
        <v>145198</v>
      </c>
      <c r="D185" s="1">
        <v>943049</v>
      </c>
      <c r="E185" s="1">
        <v>755710</v>
      </c>
      <c r="F185" s="1">
        <v>8151331</v>
      </c>
      <c r="G185" s="1">
        <v>13555754</v>
      </c>
      <c r="H185" s="1">
        <v>1265588</v>
      </c>
      <c r="I185" s="1">
        <v>1104825</v>
      </c>
      <c r="J185" s="1">
        <v>3997950</v>
      </c>
      <c r="K185" s="1">
        <v>4590081</v>
      </c>
    </row>
    <row r="186" spans="1:11" x14ac:dyDescent="0.25">
      <c r="A186">
        <v>2014</v>
      </c>
      <c r="B186" s="1">
        <v>528386</v>
      </c>
      <c r="C186" s="1">
        <v>145915</v>
      </c>
      <c r="D186" s="1">
        <v>942209</v>
      </c>
      <c r="E186" s="1">
        <v>754700</v>
      </c>
      <c r="F186" s="1">
        <v>8210533</v>
      </c>
      <c r="G186" s="1">
        <v>13680425</v>
      </c>
      <c r="H186" s="1">
        <v>1280912</v>
      </c>
      <c r="I186" s="1">
        <v>1120639</v>
      </c>
      <c r="J186" s="1">
        <v>4108416</v>
      </c>
      <c r="K186" s="1">
        <v>4646462</v>
      </c>
    </row>
    <row r="187" spans="1:11" x14ac:dyDescent="0.25">
      <c r="A187">
        <v>2015</v>
      </c>
      <c r="B187" s="1">
        <v>528815</v>
      </c>
      <c r="C187" s="1">
        <v>146791</v>
      </c>
      <c r="D187" s="1">
        <v>941545</v>
      </c>
      <c r="E187" s="1">
        <v>753944</v>
      </c>
      <c r="F187" s="1">
        <v>8254912</v>
      </c>
      <c r="G187" s="1">
        <v>13789597</v>
      </c>
      <c r="H187" s="1">
        <v>1295422</v>
      </c>
      <c r="I187" s="1">
        <v>1131150</v>
      </c>
      <c r="J187" s="1">
        <v>4177527</v>
      </c>
      <c r="K187" s="1">
        <v>4694699</v>
      </c>
    </row>
    <row r="188" spans="1:11" x14ac:dyDescent="0.25">
      <c r="A188">
        <v>2016</v>
      </c>
      <c r="B188" s="1">
        <v>530305</v>
      </c>
      <c r="C188" s="1">
        <v>149472</v>
      </c>
      <c r="D188" s="1">
        <v>948618</v>
      </c>
      <c r="E188" s="1">
        <v>757384</v>
      </c>
      <c r="F188" s="1">
        <v>8321888</v>
      </c>
      <c r="G188" s="1">
        <v>13976320</v>
      </c>
      <c r="H188" s="1">
        <v>1318115</v>
      </c>
      <c r="I188" s="1">
        <v>1148588</v>
      </c>
      <c r="J188" s="1">
        <v>4236376</v>
      </c>
      <c r="K188" s="1">
        <v>4757658</v>
      </c>
    </row>
    <row r="189" spans="1:11" x14ac:dyDescent="0.25">
      <c r="A189">
        <v>2017</v>
      </c>
      <c r="B189" s="1">
        <v>528817</v>
      </c>
      <c r="C189" s="1">
        <v>152021</v>
      </c>
      <c r="D189" s="1">
        <v>953869</v>
      </c>
      <c r="E189" s="1">
        <v>759655</v>
      </c>
      <c r="F189" s="1">
        <v>8394034</v>
      </c>
      <c r="G189" s="1">
        <v>14193384</v>
      </c>
      <c r="H189" s="1">
        <v>1338109</v>
      </c>
      <c r="I189" s="1">
        <v>1163925</v>
      </c>
      <c r="J189" s="1">
        <v>4286134</v>
      </c>
      <c r="K189" s="1">
        <v>4817160</v>
      </c>
    </row>
    <row r="190" spans="1:11" x14ac:dyDescent="0.25">
      <c r="A190">
        <v>2018</v>
      </c>
      <c r="B190" s="1">
        <v>525355</v>
      </c>
      <c r="C190" s="1">
        <v>153244</v>
      </c>
      <c r="D190" s="1">
        <v>959942</v>
      </c>
      <c r="E190" s="1">
        <v>770633</v>
      </c>
      <c r="F190" s="1">
        <v>8390499</v>
      </c>
      <c r="G190" s="1">
        <v>14322757</v>
      </c>
      <c r="H190" s="1">
        <v>1352154</v>
      </c>
      <c r="I190" s="1">
        <v>1162062</v>
      </c>
      <c r="J190" s="1">
        <v>4307110</v>
      </c>
      <c r="K190" s="1">
        <v>4991687</v>
      </c>
    </row>
  </sheetData>
  <mergeCells count="36">
    <mergeCell ref="S107:Z107"/>
    <mergeCell ref="AC107:AJ107"/>
    <mergeCell ref="AM107:AT107"/>
    <mergeCell ref="BE81:BN81"/>
    <mergeCell ref="BF6:BM6"/>
    <mergeCell ref="BE38:BM38"/>
    <mergeCell ref="BE39:BM39"/>
    <mergeCell ref="BE40:BM40"/>
    <mergeCell ref="BF47:BN47"/>
    <mergeCell ref="Z84:AI84"/>
    <mergeCell ref="Z85:AI85"/>
    <mergeCell ref="Z86:AI86"/>
    <mergeCell ref="Z87:AI87"/>
    <mergeCell ref="BE82:BN82"/>
    <mergeCell ref="BE83:BN83"/>
    <mergeCell ref="AQ6:BB6"/>
    <mergeCell ref="Z44:AH44"/>
    <mergeCell ref="AP38:BB38"/>
    <mergeCell ref="AP39:BB39"/>
    <mergeCell ref="AP40:BB40"/>
    <mergeCell ref="AQ47:AX47"/>
    <mergeCell ref="Z43:AM43"/>
    <mergeCell ref="Z38:AM38"/>
    <mergeCell ref="Z39:AM39"/>
    <mergeCell ref="Z40:AM40"/>
    <mergeCell ref="Z41:AM41"/>
    <mergeCell ref="Z42:AM42"/>
    <mergeCell ref="A82:J82"/>
    <mergeCell ref="N6:V6"/>
    <mergeCell ref="M39:V39"/>
    <mergeCell ref="N46:W46"/>
    <mergeCell ref="M81:V81"/>
    <mergeCell ref="B6:I6"/>
    <mergeCell ref="A38:I38"/>
    <mergeCell ref="A39:I39"/>
    <mergeCell ref="B47:J47"/>
  </mergeCells>
  <hyperlinks>
    <hyperlink ref="D1" r:id="rId1" xr:uid="{00000000-0004-0000-0100-000000000000}"/>
  </hyperlinks>
  <pageMargins left="0.70866141732283472" right="0.70866141732283472" top="0.74803149606299213" bottom="0.74803149606299213" header="0.31496062992125984" footer="0.31496062992125984"/>
  <pageSetup scale="7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195"/>
  <sheetViews>
    <sheetView topLeftCell="M69" workbookViewId="0">
      <selection activeCell="Q84" sqref="Q84"/>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 min="74" max="74" width="10.140625" bestFit="1"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L18" t="s">
        <v>109</v>
      </c>
      <c r="M18" t="s">
        <v>112</v>
      </c>
      <c r="N18" t="s">
        <v>293</v>
      </c>
      <c r="O18" t="s">
        <v>294</v>
      </c>
      <c r="P18" t="s">
        <v>295</v>
      </c>
      <c r="Q18" t="s">
        <v>296</v>
      </c>
      <c r="T18" t="s">
        <v>293</v>
      </c>
      <c r="U18" t="s">
        <v>297</v>
      </c>
      <c r="V18" t="s">
        <v>298</v>
      </c>
      <c r="W18" t="s">
        <v>294</v>
      </c>
      <c r="X18" t="s">
        <v>299</v>
      </c>
      <c r="Y18" t="s">
        <v>406</v>
      </c>
      <c r="AJ18" t="s">
        <v>222</v>
      </c>
      <c r="AK18" t="s">
        <v>223</v>
      </c>
      <c r="AL18" t="s">
        <v>224</v>
      </c>
      <c r="AM18" t="s">
        <v>225</v>
      </c>
      <c r="AP18" t="s">
        <v>300</v>
      </c>
      <c r="AQ18" t="s">
        <v>301</v>
      </c>
      <c r="AR18" t="s">
        <v>302</v>
      </c>
      <c r="AS18" t="s">
        <v>303</v>
      </c>
      <c r="AW18" t="str">
        <f>+AJ18</f>
        <v>NL Net Debt/Total Revenue</v>
      </c>
      <c r="AX18" t="str">
        <f>+AP18</f>
        <v>CDN Net Debt/Total Revenue</v>
      </c>
      <c r="BA18" t="str">
        <f>+AK18</f>
        <v>NL Net Debt/Own Source Revenue</v>
      </c>
      <c r="BB18" t="str">
        <f>+AQ18</f>
        <v>CDN Net Debt/Own Source Revenue</v>
      </c>
      <c r="BE18" t="str">
        <f>+AL18</f>
        <v>NL Debt Cost/Total Expenditure</v>
      </c>
      <c r="BF18" t="str">
        <f>+AR18</f>
        <v>CDN Debt Cost/Total Expenditure</v>
      </c>
      <c r="BI18" t="str">
        <f>+AM18</f>
        <v>NL Debt Cost/Total Revenue</v>
      </c>
      <c r="BJ18" t="str">
        <f>+AS18</f>
        <v>CDN Debt Cost/Total Revenue</v>
      </c>
      <c r="BV18" t="s">
        <v>420</v>
      </c>
      <c r="BW18" t="s">
        <v>421</v>
      </c>
    </row>
    <row r="19" spans="1:75" x14ac:dyDescent="0.25">
      <c r="A19" s="13" t="str">
        <f>+A123</f>
        <v>1990-91</v>
      </c>
      <c r="B19" s="81">
        <f>+D123/B59*1000000</f>
        <v>5138.8369289603861</v>
      </c>
      <c r="C19" s="81">
        <f>+E123/B59*1000000</f>
        <v>4891.8540688088015</v>
      </c>
      <c r="D19" s="81">
        <f t="shared" ref="D19:D49" si="0">+F123/B59*1000000</f>
        <v>848.67883221792692</v>
      </c>
      <c r="E19" s="81">
        <f t="shared" ref="E19:E49" si="1">+G123/B59*1000000</f>
        <v>5740.5329010267287</v>
      </c>
      <c r="F19" s="81">
        <f t="shared" ref="F19:F49" si="2">+H123/B59*1000000</f>
        <v>-601.69597206634262</v>
      </c>
      <c r="G19" s="81">
        <f t="shared" ref="G19:G49" si="3">+I123/B59*1000000</f>
        <v>6148.2451400146874</v>
      </c>
      <c r="H19" s="166"/>
      <c r="I19" s="166"/>
      <c r="J19" s="166"/>
      <c r="K19" s="13" t="str">
        <f>+A19</f>
        <v>1990-91</v>
      </c>
      <c r="L19" s="81">
        <f>+B19</f>
        <v>5138.8369289603861</v>
      </c>
      <c r="M19" s="81">
        <f>+E19</f>
        <v>5740.5329010267287</v>
      </c>
      <c r="N19" s="81">
        <f>+T19</f>
        <v>4784.8615234671888</v>
      </c>
      <c r="O19" s="81">
        <f>+W19</f>
        <v>5158.1261562533655</v>
      </c>
      <c r="P19" s="85">
        <f t="shared" ref="P19:Q45" si="4">+L19/N19</f>
        <v>1.0739781922124887</v>
      </c>
      <c r="Q19" s="85">
        <f t="shared" si="4"/>
        <v>1.1129105274145519</v>
      </c>
      <c r="S19" s="13" t="str">
        <f>+A19</f>
        <v>1990-91</v>
      </c>
      <c r="T19" s="81">
        <f t="shared" ref="T19:T49" si="5">+V123/C59*1000000</f>
        <v>4784.8615234671888</v>
      </c>
      <c r="U19" s="81">
        <f t="shared" ref="U19:U49" si="6">+W123/C59*1000000</f>
        <v>4684.7230447607981</v>
      </c>
      <c r="V19" s="81">
        <f t="shared" ref="V19:V49" si="7">+X123/C59*1000000</f>
        <v>473.4031114925661</v>
      </c>
      <c r="W19" s="81">
        <f t="shared" ref="W19:W49" si="8">+Y123/C59*1000000</f>
        <v>5158.1261562533655</v>
      </c>
      <c r="X19" s="81">
        <f t="shared" ref="X19:X49" si="9">+Z123/C59*1000000</f>
        <v>-375.68886146637453</v>
      </c>
      <c r="Y19" s="81">
        <f t="shared" ref="Y19:Y49" si="10">+AA123/C59*1000000</f>
        <v>3952.7732764570551</v>
      </c>
      <c r="AA19" s="87">
        <f t="shared" ref="AA19:AA44" si="11">+T19-W19</f>
        <v>-373.26463278617666</v>
      </c>
      <c r="AI19" s="1" t="str">
        <f t="shared" ref="AI19:AI48" si="12">+S19</f>
        <v>1990-91</v>
      </c>
      <c r="AJ19" s="86">
        <f>+I123/D123</f>
        <v>1.1964273677114932</v>
      </c>
      <c r="AK19" s="86">
        <f>+I123/B123</f>
        <v>2.2618835223652352</v>
      </c>
      <c r="AL19" s="86">
        <f>+F123/G123</f>
        <v>0.14783972966449432</v>
      </c>
      <c r="AM19" s="86">
        <f>+F123/D123</f>
        <v>0.16514998314796089</v>
      </c>
      <c r="AO19" s="1" t="str">
        <f>+AI19</f>
        <v>1990-91</v>
      </c>
      <c r="AP19" s="86">
        <f>+AA123/V123</f>
        <v>0.8260998269376898</v>
      </c>
      <c r="AQ19" s="86">
        <f>+AA123/T123</f>
        <v>1.0217154803213619</v>
      </c>
      <c r="AR19" s="86">
        <f>+X123/Y123</f>
        <v>9.1778118090160329E-2</v>
      </c>
      <c r="AS19" s="86">
        <f>+X123/V123</f>
        <v>9.8937682766946741E-2</v>
      </c>
      <c r="AV19" s="1" t="str">
        <f>+AI19</f>
        <v>1990-91</v>
      </c>
      <c r="AW19" s="85">
        <f>+AJ19</f>
        <v>1.1964273677114932</v>
      </c>
      <c r="AX19" s="85">
        <f>+AP19</f>
        <v>0.8260998269376898</v>
      </c>
      <c r="AZ19" s="1" t="str">
        <f>+AI19</f>
        <v>1990-91</v>
      </c>
      <c r="BA19" s="85">
        <f>+AK19</f>
        <v>2.2618835223652352</v>
      </c>
      <c r="BB19" s="85">
        <f>+AQ19</f>
        <v>1.0217154803213619</v>
      </c>
      <c r="BD19" s="1" t="str">
        <f>+AI19</f>
        <v>1990-91</v>
      </c>
      <c r="BE19" s="85">
        <f>+AL19</f>
        <v>0.14783972966449432</v>
      </c>
      <c r="BF19" s="85">
        <f>+AR19</f>
        <v>9.1778118090160329E-2</v>
      </c>
      <c r="BH19" s="1" t="str">
        <f>+AI19</f>
        <v>1990-91</v>
      </c>
      <c r="BI19" s="85">
        <f>+AM19</f>
        <v>0.16514998314796089</v>
      </c>
      <c r="BJ19" s="85">
        <f>+AS19</f>
        <v>9.8937682766946741E-2</v>
      </c>
      <c r="BU19" s="1" t="str">
        <f>+BH19</f>
        <v>1990-91</v>
      </c>
      <c r="BV19" s="161">
        <f>+C123/B59*1000000</f>
        <v>2420.6398691995396</v>
      </c>
      <c r="BW19" s="161">
        <f>+U123/C59*1000000</f>
        <v>916.1002561779992</v>
      </c>
    </row>
    <row r="20" spans="1:75" x14ac:dyDescent="0.25">
      <c r="A20" s="13" t="str">
        <f t="shared" ref="A20:A46" si="13">+A124</f>
        <v>1991-92</v>
      </c>
      <c r="B20" s="81">
        <f t="shared" ref="B20:B49" si="14">+D124/B60*1000000</f>
        <v>5361.9117941357108</v>
      </c>
      <c r="C20" s="81">
        <f t="shared" ref="C20:C49" si="15">+E124/B60*1000000</f>
        <v>4982.3684882445095</v>
      </c>
      <c r="D20" s="81">
        <f t="shared" si="0"/>
        <v>855.69763510016492</v>
      </c>
      <c r="E20" s="81">
        <f t="shared" si="1"/>
        <v>5838.0661233446735</v>
      </c>
      <c r="F20" s="81">
        <f t="shared" si="2"/>
        <v>-476.15432920896274</v>
      </c>
      <c r="G20" s="81">
        <f t="shared" si="3"/>
        <v>6759.3212385533188</v>
      </c>
      <c r="H20" s="166"/>
      <c r="I20" s="166"/>
      <c r="J20" s="166"/>
      <c r="K20" s="13" t="str">
        <f t="shared" ref="K20:L46" si="16">+A20</f>
        <v>1991-92</v>
      </c>
      <c r="L20" s="81">
        <f t="shared" si="16"/>
        <v>5361.9117941357108</v>
      </c>
      <c r="M20" s="81">
        <f t="shared" ref="M20:M45" si="17">+E20</f>
        <v>5838.0661233446735</v>
      </c>
      <c r="N20" s="81">
        <f t="shared" ref="N20:N45" si="18">+T20</f>
        <v>4719.5578837320654</v>
      </c>
      <c r="O20" s="81">
        <f t="shared" ref="O20:O45" si="19">+W20</f>
        <v>5548.4236593453525</v>
      </c>
      <c r="P20" s="85">
        <f t="shared" si="4"/>
        <v>1.1361046789187155</v>
      </c>
      <c r="Q20" s="85">
        <f t="shared" si="4"/>
        <v>1.0522026582291475</v>
      </c>
      <c r="S20" s="13" t="str">
        <f t="shared" ref="S20:S48" si="20">+A20</f>
        <v>1991-92</v>
      </c>
      <c r="T20" s="81">
        <f t="shared" si="5"/>
        <v>4719.5578837320654</v>
      </c>
      <c r="U20" s="81">
        <f t="shared" si="6"/>
        <v>5048.7917222154219</v>
      </c>
      <c r="V20" s="81">
        <f t="shared" si="7"/>
        <v>499.63193712993109</v>
      </c>
      <c r="W20" s="81">
        <f t="shared" si="8"/>
        <v>5548.4236593453525</v>
      </c>
      <c r="X20" s="81">
        <f t="shared" si="9"/>
        <v>-827.78046156332664</v>
      </c>
      <c r="Y20" s="81">
        <f t="shared" si="10"/>
        <v>4759.4096839053236</v>
      </c>
      <c r="AA20" s="87">
        <f t="shared" si="11"/>
        <v>-828.86577561328704</v>
      </c>
      <c r="AI20" s="1" t="str">
        <f t="shared" si="12"/>
        <v>1991-92</v>
      </c>
      <c r="AJ20" s="86">
        <f t="shared" ref="AJ20:AJ47" si="21">+I124/D124</f>
        <v>1.2606177606177607</v>
      </c>
      <c r="AK20" s="86">
        <f t="shared" ref="AK20:AK47" si="22">+I124/B124</f>
        <v>2.3307555026769782</v>
      </c>
      <c r="AL20" s="86">
        <f t="shared" ref="AL20:AL47" si="23">+F124/G124</f>
        <v>0.14657210401891252</v>
      </c>
      <c r="AM20" s="86">
        <f t="shared" ref="AM20:AM47" si="24">+F124/D124</f>
        <v>0.15958815958815958</v>
      </c>
      <c r="AO20" s="1" t="str">
        <f t="shared" ref="AO20:AO48" si="25">+AI20</f>
        <v>1991-92</v>
      </c>
      <c r="AP20" s="86">
        <f t="shared" ref="AP20:AP47" si="26">+AA124/V124</f>
        <v>1.0084439689384095</v>
      </c>
      <c r="AQ20" s="86">
        <f t="shared" ref="AQ20:AQ47" si="27">+AA124/T124</f>
        <v>1.2476877926343257</v>
      </c>
      <c r="AR20" s="86">
        <f t="shared" ref="AR20:AR47" si="28">+X124/Y124</f>
        <v>9.0049348753026129E-2</v>
      </c>
      <c r="AS20" s="86">
        <f t="shared" ref="AS20:AS47" si="29">+X124/V124</f>
        <v>0.1058641401246761</v>
      </c>
      <c r="AV20" s="1" t="str">
        <f t="shared" ref="AV20:AW46" si="30">+AI20</f>
        <v>1991-92</v>
      </c>
      <c r="AW20" s="85">
        <f t="shared" si="30"/>
        <v>1.2606177606177607</v>
      </c>
      <c r="AX20" s="85">
        <f t="shared" ref="AX20:AX47" si="31">+AP20</f>
        <v>1.0084439689384095</v>
      </c>
      <c r="AZ20" s="1" t="str">
        <f t="shared" ref="AZ20:AZ48" si="32">+AI20</f>
        <v>1991-92</v>
      </c>
      <c r="BA20" s="85">
        <f t="shared" ref="BA20:BA47" si="33">+AK20</f>
        <v>2.3307555026769782</v>
      </c>
      <c r="BB20" s="85">
        <f t="shared" ref="BB20:BB47" si="34">+AQ20</f>
        <v>1.2476877926343257</v>
      </c>
      <c r="BD20" s="1" t="str">
        <f t="shared" ref="BD20:BD48" si="35">+AI20</f>
        <v>1991-92</v>
      </c>
      <c r="BE20" s="85">
        <f t="shared" ref="BE20:BE47" si="36">+AL20</f>
        <v>0.14657210401891252</v>
      </c>
      <c r="BF20" s="85">
        <f t="shared" ref="BF20:BF47" si="37">+AR20</f>
        <v>9.0049348753026129E-2</v>
      </c>
      <c r="BH20" s="1" t="str">
        <f t="shared" ref="BH20:BH48" si="38">+AI20</f>
        <v>1991-92</v>
      </c>
      <c r="BI20" s="85">
        <f t="shared" ref="BI20:BI47" si="39">+AM20</f>
        <v>0.15958815958815958</v>
      </c>
      <c r="BJ20" s="85">
        <f t="shared" ref="BJ20:BJ47" si="40">+AS20</f>
        <v>0.1058641401246761</v>
      </c>
      <c r="BU20" s="1" t="str">
        <f t="shared" ref="BU20:BU49" si="41">+BH20</f>
        <v>1991-92</v>
      </c>
      <c r="BV20" s="161">
        <f t="shared" ref="BV20:BV49" si="42">+C124/B60*1000000</f>
        <v>2461.8558977579341</v>
      </c>
      <c r="BW20" s="161">
        <f t="shared" ref="BW20:BW49" si="43">+U124/C60*1000000</f>
        <v>904.97404953707951</v>
      </c>
    </row>
    <row r="21" spans="1:75" x14ac:dyDescent="0.25">
      <c r="A21" s="13" t="str">
        <f t="shared" si="13"/>
        <v>1992-93</v>
      </c>
      <c r="B21" s="81">
        <f t="shared" si="14"/>
        <v>5505.1998848492267</v>
      </c>
      <c r="C21" s="81">
        <f t="shared" si="15"/>
        <v>5114.4957240794411</v>
      </c>
      <c r="D21" s="81">
        <f t="shared" si="0"/>
        <v>840.70407457908777</v>
      </c>
      <c r="E21" s="81">
        <f t="shared" si="1"/>
        <v>5955.1997986585275</v>
      </c>
      <c r="F21" s="81">
        <f t="shared" si="2"/>
        <v>-449.99991380930129</v>
      </c>
      <c r="G21" s="81">
        <f t="shared" si="3"/>
        <v>7360.6856642458579</v>
      </c>
      <c r="H21" s="166"/>
      <c r="I21" s="166"/>
      <c r="J21" s="166"/>
      <c r="K21" s="13" t="str">
        <f t="shared" si="16"/>
        <v>1992-93</v>
      </c>
      <c r="L21" s="81">
        <f t="shared" si="16"/>
        <v>5505.1998848492267</v>
      </c>
      <c r="M21" s="81">
        <f t="shared" si="17"/>
        <v>5955.1997986585275</v>
      </c>
      <c r="N21" s="81">
        <f t="shared" si="18"/>
        <v>4842.0739958911381</v>
      </c>
      <c r="O21" s="81">
        <f t="shared" si="19"/>
        <v>5720.8057843590068</v>
      </c>
      <c r="P21" s="85">
        <f t="shared" si="4"/>
        <v>1.1369507961920451</v>
      </c>
      <c r="Q21" s="85">
        <f t="shared" si="4"/>
        <v>1.0409722027166814</v>
      </c>
      <c r="S21" s="13" t="str">
        <f t="shared" si="20"/>
        <v>1992-93</v>
      </c>
      <c r="T21" s="81">
        <f t="shared" si="5"/>
        <v>4842.0739958911381</v>
      </c>
      <c r="U21" s="81">
        <f t="shared" si="6"/>
        <v>5163.7610059605968</v>
      </c>
      <c r="V21" s="81">
        <f t="shared" si="7"/>
        <v>557.04477839840979</v>
      </c>
      <c r="W21" s="81">
        <f t="shared" si="8"/>
        <v>5720.8057843590068</v>
      </c>
      <c r="X21" s="81">
        <f t="shared" si="9"/>
        <v>-885.79275820708756</v>
      </c>
      <c r="Y21" s="81">
        <f t="shared" si="10"/>
        <v>5840.5771077009731</v>
      </c>
      <c r="AA21" s="87">
        <f t="shared" si="11"/>
        <v>-878.73178846786868</v>
      </c>
      <c r="AI21" s="1" t="str">
        <f t="shared" si="12"/>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1.2062139307778317</v>
      </c>
      <c r="AQ21" s="86">
        <f t="shared" si="27"/>
        <v>1.5230188556424924</v>
      </c>
      <c r="AR21" s="86">
        <f t="shared" si="28"/>
        <v>9.7371733877315056E-2</v>
      </c>
      <c r="AS21" s="86">
        <f t="shared" si="29"/>
        <v>0.11504259928103203</v>
      </c>
      <c r="AV21" s="1" t="str">
        <f t="shared" si="30"/>
        <v>1992-93</v>
      </c>
      <c r="AW21" s="85">
        <f t="shared" si="30"/>
        <v>1.3370423995871765</v>
      </c>
      <c r="AX21" s="85">
        <f t="shared" si="31"/>
        <v>1.2062139307778317</v>
      </c>
      <c r="AZ21" s="1" t="str">
        <f t="shared" si="32"/>
        <v>1992-93</v>
      </c>
      <c r="BA21" s="85">
        <f t="shared" si="33"/>
        <v>2.5216048981732242</v>
      </c>
      <c r="BB21" s="85">
        <f t="shared" si="34"/>
        <v>1.5230188556424924</v>
      </c>
      <c r="BD21" s="1" t="str">
        <f t="shared" si="35"/>
        <v>1992-93</v>
      </c>
      <c r="BE21" s="85">
        <f t="shared" si="36"/>
        <v>0.14117143051497033</v>
      </c>
      <c r="BF21" s="85">
        <f t="shared" si="37"/>
        <v>9.7371733877315056E-2</v>
      </c>
      <c r="BH21" s="1" t="str">
        <f t="shared" si="38"/>
        <v>1992-93</v>
      </c>
      <c r="BI21" s="85">
        <f t="shared" si="39"/>
        <v>0.15271090826198266</v>
      </c>
      <c r="BJ21" s="85">
        <f t="shared" si="40"/>
        <v>0.11504259928103203</v>
      </c>
      <c r="BU21" s="1" t="str">
        <f t="shared" si="41"/>
        <v>1992-93</v>
      </c>
      <c r="BV21" s="161">
        <f t="shared" si="42"/>
        <v>2586.1519128301748</v>
      </c>
      <c r="BW21" s="161">
        <f t="shared" si="43"/>
        <v>1007.2054477686016</v>
      </c>
    </row>
    <row r="22" spans="1:75" x14ac:dyDescent="0.25">
      <c r="A22" s="13" t="str">
        <f t="shared" si="13"/>
        <v>1993-94</v>
      </c>
      <c r="B22" s="81">
        <f t="shared" si="14"/>
        <v>5445.812506358011</v>
      </c>
      <c r="C22" s="81">
        <f t="shared" si="15"/>
        <v>4937.7751186685</v>
      </c>
      <c r="D22" s="81">
        <f t="shared" si="0"/>
        <v>861.93073173591358</v>
      </c>
      <c r="E22" s="81">
        <f t="shared" si="1"/>
        <v>5799.7058504044135</v>
      </c>
      <c r="F22" s="81">
        <f t="shared" si="2"/>
        <v>-353.8933440464026</v>
      </c>
      <c r="G22" s="81">
        <f t="shared" si="3"/>
        <v>11126.75847490504</v>
      </c>
      <c r="H22" s="166"/>
      <c r="I22" s="166"/>
      <c r="J22" s="166"/>
      <c r="K22" s="13" t="str">
        <f t="shared" si="16"/>
        <v>1993-94</v>
      </c>
      <c r="L22" s="81">
        <f t="shared" si="16"/>
        <v>5445.812506358011</v>
      </c>
      <c r="M22" s="81">
        <f t="shared" si="17"/>
        <v>5799.7058504044135</v>
      </c>
      <c r="N22" s="81">
        <f t="shared" si="18"/>
        <v>5011.4863225720164</v>
      </c>
      <c r="O22" s="81">
        <f t="shared" si="19"/>
        <v>5726.6355189218666</v>
      </c>
      <c r="P22" s="85">
        <f t="shared" si="4"/>
        <v>1.0866661417052592</v>
      </c>
      <c r="Q22" s="85">
        <f t="shared" si="4"/>
        <v>1.0127597314760315</v>
      </c>
      <c r="S22" s="13" t="str">
        <f t="shared" si="20"/>
        <v>1993-94</v>
      </c>
      <c r="T22" s="81">
        <f t="shared" si="5"/>
        <v>5011.4863225720164</v>
      </c>
      <c r="U22" s="81">
        <f t="shared" si="6"/>
        <v>5066.4673432047684</v>
      </c>
      <c r="V22" s="81">
        <f t="shared" si="7"/>
        <v>660.16817571709873</v>
      </c>
      <c r="W22" s="81">
        <f t="shared" si="8"/>
        <v>5726.6355189218666</v>
      </c>
      <c r="X22" s="81">
        <f t="shared" si="9"/>
        <v>-716.19847583061664</v>
      </c>
      <c r="Y22" s="81">
        <f t="shared" si="10"/>
        <v>6841.5873388061882</v>
      </c>
      <c r="AA22" s="87">
        <f t="shared" si="11"/>
        <v>-715.14919634985017</v>
      </c>
      <c r="AI22" s="1" t="str">
        <f t="shared" si="12"/>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1.3651812852389309</v>
      </c>
      <c r="AQ22" s="86">
        <f t="shared" si="27"/>
        <v>1.6845777384423644</v>
      </c>
      <c r="AR22" s="86">
        <f t="shared" si="28"/>
        <v>0.11528028517543686</v>
      </c>
      <c r="AS22" s="86">
        <f t="shared" si="29"/>
        <v>0.13173101415914557</v>
      </c>
      <c r="AV22" s="1" t="str">
        <f t="shared" si="30"/>
        <v>1993-94</v>
      </c>
      <c r="AW22" s="85">
        <f t="shared" si="30"/>
        <v>2.0431769294140221</v>
      </c>
      <c r="AX22" s="85">
        <f t="shared" si="31"/>
        <v>1.3651812852389309</v>
      </c>
      <c r="AZ22" s="1" t="str">
        <f t="shared" si="32"/>
        <v>1993-94</v>
      </c>
      <c r="BA22" s="85">
        <f t="shared" si="33"/>
        <v>3.804577805238111</v>
      </c>
      <c r="BB22" s="85">
        <f t="shared" si="34"/>
        <v>1.6845777384423644</v>
      </c>
      <c r="BD22" s="1" t="str">
        <f t="shared" si="35"/>
        <v>1993-94</v>
      </c>
      <c r="BE22" s="85">
        <f t="shared" si="36"/>
        <v>0.14861628399237028</v>
      </c>
      <c r="BF22" s="85">
        <f t="shared" si="37"/>
        <v>0.11528028517543686</v>
      </c>
      <c r="BH22" s="1" t="str">
        <f t="shared" si="38"/>
        <v>1993-94</v>
      </c>
      <c r="BI22" s="85">
        <f t="shared" si="39"/>
        <v>0.15827403729555611</v>
      </c>
      <c r="BJ22" s="85">
        <f t="shared" si="40"/>
        <v>0.13173101415914557</v>
      </c>
      <c r="BU22" s="1" t="str">
        <f t="shared" si="41"/>
        <v>1993-94</v>
      </c>
      <c r="BV22" s="161">
        <f t="shared" si="42"/>
        <v>2521.2413595711555</v>
      </c>
      <c r="BW22" s="161">
        <f t="shared" si="43"/>
        <v>950.17933585365597</v>
      </c>
    </row>
    <row r="23" spans="1:75" x14ac:dyDescent="0.25">
      <c r="A23" s="13" t="str">
        <f t="shared" si="13"/>
        <v>1994-95</v>
      </c>
      <c r="B23" s="81">
        <f t="shared" si="14"/>
        <v>6390.6184178001831</v>
      </c>
      <c r="C23" s="81">
        <f t="shared" si="15"/>
        <v>5293.2984719722326</v>
      </c>
      <c r="D23" s="81">
        <f t="shared" si="0"/>
        <v>1748.2844937733478</v>
      </c>
      <c r="E23" s="81">
        <f t="shared" si="1"/>
        <v>7041.5829657455788</v>
      </c>
      <c r="F23" s="81">
        <f t="shared" si="2"/>
        <v>-650.96454794539602</v>
      </c>
      <c r="G23" s="81">
        <f t="shared" si="3"/>
        <v>11890.994419164928</v>
      </c>
      <c r="H23" s="166"/>
      <c r="I23" s="166"/>
      <c r="J23" s="166"/>
      <c r="K23" s="13" t="str">
        <f t="shared" si="16"/>
        <v>1994-95</v>
      </c>
      <c r="L23" s="81">
        <f t="shared" si="16"/>
        <v>6390.6184178001831</v>
      </c>
      <c r="M23" s="81">
        <f t="shared" si="17"/>
        <v>7041.5829657455788</v>
      </c>
      <c r="N23" s="81">
        <f t="shared" si="18"/>
        <v>5215.6349994399088</v>
      </c>
      <c r="O23" s="81">
        <f t="shared" si="19"/>
        <v>5776.6163654500169</v>
      </c>
      <c r="P23" s="85">
        <f t="shared" si="4"/>
        <v>1.2252809904233046</v>
      </c>
      <c r="Q23" s="85">
        <f t="shared" si="4"/>
        <v>1.2189805450577151</v>
      </c>
      <c r="S23" s="13" t="str">
        <f t="shared" si="20"/>
        <v>1994-95</v>
      </c>
      <c r="T23" s="81">
        <f t="shared" si="5"/>
        <v>5215.6349994399088</v>
      </c>
      <c r="U23" s="81">
        <f t="shared" si="6"/>
        <v>5049.9810869676376</v>
      </c>
      <c r="V23" s="81">
        <f t="shared" si="7"/>
        <v>726.63527848237982</v>
      </c>
      <c r="W23" s="81">
        <f t="shared" si="8"/>
        <v>5776.6163654500169</v>
      </c>
      <c r="X23" s="81">
        <f t="shared" si="9"/>
        <v>-560.96060906952368</v>
      </c>
      <c r="Y23" s="81">
        <f t="shared" si="10"/>
        <v>7346.6702442406922</v>
      </c>
      <c r="AA23" s="87">
        <f t="shared" si="11"/>
        <v>-560.9813660101081</v>
      </c>
      <c r="AI23" s="1" t="str">
        <f t="shared" si="12"/>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1.4085859622135424</v>
      </c>
      <c r="AQ23" s="86">
        <f t="shared" si="27"/>
        <v>1.7358755558134937</v>
      </c>
      <c r="AR23" s="86">
        <f t="shared" si="28"/>
        <v>0.12578908352446436</v>
      </c>
      <c r="AS23" s="86">
        <f t="shared" si="29"/>
        <v>0.13931865986795683</v>
      </c>
      <c r="AV23" s="1" t="str">
        <f t="shared" si="30"/>
        <v>1994-95</v>
      </c>
      <c r="AW23" s="85">
        <f t="shared" si="30"/>
        <v>1.8606954197177863</v>
      </c>
      <c r="AX23" s="85">
        <f t="shared" si="31"/>
        <v>1.4085859622135424</v>
      </c>
      <c r="AZ23" s="1" t="str">
        <f t="shared" si="32"/>
        <v>1994-95</v>
      </c>
      <c r="BA23" s="85">
        <f t="shared" si="33"/>
        <v>3.4836541442955751</v>
      </c>
      <c r="BB23" s="85">
        <f t="shared" si="34"/>
        <v>1.7358755558134937</v>
      </c>
      <c r="BD23" s="1" t="str">
        <f t="shared" si="35"/>
        <v>1994-95</v>
      </c>
      <c r="BE23" s="85">
        <f t="shared" si="36"/>
        <v>0.24828003905912019</v>
      </c>
      <c r="BF23" s="85">
        <f t="shared" si="37"/>
        <v>0.12578908352446436</v>
      </c>
      <c r="BH23" s="1" t="str">
        <f t="shared" si="38"/>
        <v>1994-95</v>
      </c>
      <c r="BI23" s="85">
        <f t="shared" si="39"/>
        <v>0.27357047150612895</v>
      </c>
      <c r="BJ23" s="85">
        <f t="shared" si="40"/>
        <v>0.13931865986795683</v>
      </c>
      <c r="BU23" s="1" t="str">
        <f t="shared" si="41"/>
        <v>1994-95</v>
      </c>
      <c r="BV23" s="161">
        <f t="shared" si="42"/>
        <v>2977.2501766858263</v>
      </c>
      <c r="BW23" s="161">
        <f t="shared" si="43"/>
        <v>983.37870685228813</v>
      </c>
    </row>
    <row r="24" spans="1:75" x14ac:dyDescent="0.25">
      <c r="A24" s="13" t="str">
        <f t="shared" si="13"/>
        <v>1995-96</v>
      </c>
      <c r="B24" s="81">
        <f t="shared" si="14"/>
        <v>6604.2700261016535</v>
      </c>
      <c r="C24" s="81">
        <f t="shared" si="15"/>
        <v>5490.5418957097063</v>
      </c>
      <c r="D24" s="81">
        <f t="shared" si="0"/>
        <v>1448.8426974411213</v>
      </c>
      <c r="E24" s="81">
        <f t="shared" si="1"/>
        <v>6939.3845931508267</v>
      </c>
      <c r="F24" s="81">
        <f t="shared" si="2"/>
        <v>-335.11456704917373</v>
      </c>
      <c r="G24" s="81">
        <f t="shared" si="3"/>
        <v>12550.834777060858</v>
      </c>
      <c r="H24" s="166"/>
      <c r="I24" s="166"/>
      <c r="J24" s="166"/>
      <c r="K24" s="13" t="str">
        <f t="shared" si="16"/>
        <v>1995-96</v>
      </c>
      <c r="L24" s="81">
        <f t="shared" si="16"/>
        <v>6604.2700261016535</v>
      </c>
      <c r="M24" s="81">
        <f t="shared" si="17"/>
        <v>6939.3845931508267</v>
      </c>
      <c r="N24" s="81">
        <f t="shared" si="18"/>
        <v>5372.1512132372236</v>
      </c>
      <c r="O24" s="81">
        <f t="shared" si="19"/>
        <v>5766.5389200012223</v>
      </c>
      <c r="P24" s="85">
        <f t="shared" si="4"/>
        <v>1.2293529656850375</v>
      </c>
      <c r="Q24" s="85">
        <f t="shared" si="4"/>
        <v>1.2033881483191924</v>
      </c>
      <c r="S24" s="13" t="str">
        <f t="shared" si="20"/>
        <v>1995-96</v>
      </c>
      <c r="T24" s="81">
        <f t="shared" si="5"/>
        <v>5372.1512132372236</v>
      </c>
      <c r="U24" s="81">
        <f t="shared" si="6"/>
        <v>5033.4769948316853</v>
      </c>
      <c r="V24" s="81">
        <f t="shared" si="7"/>
        <v>733.06192516953763</v>
      </c>
      <c r="W24" s="81">
        <f t="shared" si="8"/>
        <v>5766.5389200012223</v>
      </c>
      <c r="X24" s="81">
        <f t="shared" si="9"/>
        <v>-394.42194693807073</v>
      </c>
      <c r="Y24" s="81">
        <f t="shared" si="10"/>
        <v>7758.0641345167696</v>
      </c>
      <c r="AA24" s="87">
        <f t="shared" si="11"/>
        <v>-394.38770676399872</v>
      </c>
      <c r="AI24" s="1" t="str">
        <f t="shared" si="12"/>
        <v>1995-96</v>
      </c>
      <c r="AJ24" s="86">
        <f t="shared" si="21"/>
        <v>1.9004121163212526</v>
      </c>
      <c r="AK24" s="86">
        <f t="shared" si="22"/>
        <v>3.2726935992430066</v>
      </c>
      <c r="AL24" s="86">
        <f t="shared" si="23"/>
        <v>0.208785473407992</v>
      </c>
      <c r="AM24" s="86">
        <f t="shared" si="24"/>
        <v>0.21937968794657831</v>
      </c>
      <c r="AO24" s="1" t="str">
        <f t="shared" si="25"/>
        <v>1995-96</v>
      </c>
      <c r="AP24" s="86">
        <f t="shared" si="26"/>
        <v>1.4441261659576052</v>
      </c>
      <c r="AQ24" s="86">
        <f t="shared" si="27"/>
        <v>1.7648067347877598</v>
      </c>
      <c r="AR24" s="86">
        <f t="shared" si="28"/>
        <v>0.12712338117183508</v>
      </c>
      <c r="AS24" s="86">
        <f t="shared" si="29"/>
        <v>0.13645593656471172</v>
      </c>
      <c r="AV24" s="1" t="str">
        <f t="shared" si="30"/>
        <v>1995-96</v>
      </c>
      <c r="AW24" s="85">
        <f t="shared" si="30"/>
        <v>1.9004121163212526</v>
      </c>
      <c r="AX24" s="85">
        <f t="shared" si="31"/>
        <v>1.4441261659576052</v>
      </c>
      <c r="AZ24" s="1" t="str">
        <f t="shared" si="32"/>
        <v>1995-96</v>
      </c>
      <c r="BA24" s="85">
        <f t="shared" si="33"/>
        <v>3.2726935992430066</v>
      </c>
      <c r="BB24" s="85">
        <f t="shared" si="34"/>
        <v>1.7648067347877598</v>
      </c>
      <c r="BD24" s="1" t="str">
        <f t="shared" si="35"/>
        <v>1995-96</v>
      </c>
      <c r="BE24" s="85">
        <f t="shared" si="36"/>
        <v>0.208785473407992</v>
      </c>
      <c r="BF24" s="85">
        <f t="shared" si="37"/>
        <v>0.12712338117183508</v>
      </c>
      <c r="BH24" s="1" t="str">
        <f t="shared" si="38"/>
        <v>1995-96</v>
      </c>
      <c r="BI24" s="85">
        <f t="shared" si="39"/>
        <v>0.21937968794657831</v>
      </c>
      <c r="BJ24" s="85">
        <f t="shared" si="40"/>
        <v>0.13645593656471172</v>
      </c>
      <c r="BU24" s="1" t="str">
        <f t="shared" si="41"/>
        <v>1995-96</v>
      </c>
      <c r="BV24" s="161">
        <f t="shared" si="42"/>
        <v>2771.0157085779447</v>
      </c>
      <c r="BW24" s="161">
        <f t="shared" si="43"/>
        <v>976.16609963226404</v>
      </c>
    </row>
    <row r="25" spans="1:75" x14ac:dyDescent="0.25">
      <c r="A25" s="13" t="str">
        <f t="shared" si="13"/>
        <v>1996-97</v>
      </c>
      <c r="B25" s="81">
        <f t="shared" si="14"/>
        <v>6796.8654524404228</v>
      </c>
      <c r="C25" s="81">
        <f t="shared" si="15"/>
        <v>5525.2814910898378</v>
      </c>
      <c r="D25" s="81">
        <f t="shared" si="0"/>
        <v>1463.1819302552449</v>
      </c>
      <c r="E25" s="81">
        <f t="shared" si="1"/>
        <v>6988.4634213450827</v>
      </c>
      <c r="F25" s="81">
        <f t="shared" si="2"/>
        <v>-191.59796890465933</v>
      </c>
      <c r="G25" s="81">
        <f t="shared" si="3"/>
        <v>12960.593034100533</v>
      </c>
      <c r="H25" s="166"/>
      <c r="I25" s="166"/>
      <c r="J25" s="166"/>
      <c r="K25" s="13" t="str">
        <f t="shared" si="16"/>
        <v>1996-97</v>
      </c>
      <c r="L25" s="81">
        <f t="shared" si="16"/>
        <v>6796.8654524404228</v>
      </c>
      <c r="M25" s="81">
        <f t="shared" si="17"/>
        <v>6988.4634213450827</v>
      </c>
      <c r="N25" s="81">
        <f t="shared" si="18"/>
        <v>5320.3884692641541</v>
      </c>
      <c r="O25" s="81">
        <f t="shared" si="19"/>
        <v>5573.6681032743227</v>
      </c>
      <c r="P25" s="85">
        <f t="shared" si="4"/>
        <v>1.2775130033654245</v>
      </c>
      <c r="Q25" s="85">
        <f t="shared" si="4"/>
        <v>1.2538355875979807</v>
      </c>
      <c r="S25" s="13" t="str">
        <f t="shared" si="20"/>
        <v>1996-97</v>
      </c>
      <c r="T25" s="81">
        <f t="shared" si="5"/>
        <v>5320.3884692641541</v>
      </c>
      <c r="U25" s="81">
        <f t="shared" si="6"/>
        <v>4866.5995107453491</v>
      </c>
      <c r="V25" s="81">
        <f t="shared" si="7"/>
        <v>707.06859252897368</v>
      </c>
      <c r="W25" s="81">
        <f t="shared" si="8"/>
        <v>5573.6681032743227</v>
      </c>
      <c r="X25" s="81">
        <f t="shared" si="9"/>
        <v>-244.33327016005103</v>
      </c>
      <c r="Y25" s="81">
        <f t="shared" si="10"/>
        <v>7914.8435786945001</v>
      </c>
      <c r="AA25" s="87">
        <f t="shared" si="11"/>
        <v>-253.27963401016859</v>
      </c>
      <c r="AI25" s="1" t="str">
        <f t="shared" si="12"/>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1.4876439238259562</v>
      </c>
      <c r="AQ25" s="86">
        <f t="shared" si="27"/>
        <v>1.7460393402198167</v>
      </c>
      <c r="AR25" s="86">
        <f t="shared" si="28"/>
        <v>0.1268587543118323</v>
      </c>
      <c r="AS25" s="86">
        <f t="shared" si="29"/>
        <v>0.13289792589652125</v>
      </c>
      <c r="AV25" s="1" t="str">
        <f t="shared" si="30"/>
        <v>1996-97</v>
      </c>
      <c r="AW25" s="85">
        <f t="shared" si="30"/>
        <v>1.9068485502309032</v>
      </c>
      <c r="AX25" s="85">
        <f t="shared" si="31"/>
        <v>1.4876439238259562</v>
      </c>
      <c r="AZ25" s="1" t="str">
        <f t="shared" si="32"/>
        <v>1996-97</v>
      </c>
      <c r="BA25" s="85">
        <f t="shared" si="33"/>
        <v>3.2591327601335456</v>
      </c>
      <c r="BB25" s="85">
        <f t="shared" si="34"/>
        <v>1.7460393402198167</v>
      </c>
      <c r="BD25" s="1" t="str">
        <f t="shared" si="35"/>
        <v>1996-97</v>
      </c>
      <c r="BE25" s="85">
        <f t="shared" si="36"/>
        <v>0.20937105083589655</v>
      </c>
      <c r="BF25" s="85">
        <f t="shared" si="37"/>
        <v>0.1268587543118323</v>
      </c>
      <c r="BH25" s="1" t="str">
        <f t="shared" si="38"/>
        <v>1996-97</v>
      </c>
      <c r="BI25" s="85">
        <f t="shared" si="39"/>
        <v>0.21527304615539911</v>
      </c>
      <c r="BJ25" s="85">
        <f t="shared" si="40"/>
        <v>0.13289792589652125</v>
      </c>
      <c r="BU25" s="1" t="str">
        <f t="shared" si="41"/>
        <v>1996-97</v>
      </c>
      <c r="BV25" s="161">
        <f t="shared" si="42"/>
        <v>2820.165517832831</v>
      </c>
      <c r="BW25" s="161">
        <f t="shared" si="43"/>
        <v>787.36140831713931</v>
      </c>
    </row>
    <row r="26" spans="1:75" x14ac:dyDescent="0.25">
      <c r="A26" s="13" t="str">
        <f t="shared" si="13"/>
        <v>1997-98</v>
      </c>
      <c r="B26" s="81">
        <f t="shared" si="14"/>
        <v>7494.9492749282554</v>
      </c>
      <c r="C26" s="81">
        <f t="shared" si="15"/>
        <v>5684.1250220089996</v>
      </c>
      <c r="D26" s="81">
        <f t="shared" si="0"/>
        <v>1570.1465390961516</v>
      </c>
      <c r="E26" s="81">
        <f t="shared" si="1"/>
        <v>7254.2715611051517</v>
      </c>
      <c r="F26" s="81">
        <f t="shared" si="2"/>
        <v>240.67771382310372</v>
      </c>
      <c r="G26" s="81">
        <f t="shared" si="3"/>
        <v>13252.67783725502</v>
      </c>
      <c r="H26" s="166"/>
      <c r="I26" s="166"/>
      <c r="J26" s="166"/>
      <c r="K26" s="13" t="str">
        <f t="shared" si="16"/>
        <v>1997-98</v>
      </c>
      <c r="L26" s="81">
        <f t="shared" si="16"/>
        <v>7494.9492749282554</v>
      </c>
      <c r="M26" s="81">
        <f t="shared" si="17"/>
        <v>7254.2715611051517</v>
      </c>
      <c r="N26" s="81">
        <f t="shared" si="18"/>
        <v>5672.6702390695336</v>
      </c>
      <c r="O26" s="81">
        <f t="shared" si="19"/>
        <v>5783.4415899650821</v>
      </c>
      <c r="P26" s="85">
        <f t="shared" si="4"/>
        <v>1.3212383161827548</v>
      </c>
      <c r="Q26" s="85">
        <f t="shared" si="4"/>
        <v>1.2543174247133617</v>
      </c>
      <c r="S26" s="13" t="str">
        <f t="shared" si="20"/>
        <v>1997-98</v>
      </c>
      <c r="T26" s="81">
        <f t="shared" si="5"/>
        <v>5672.6702390695336</v>
      </c>
      <c r="U26" s="81">
        <f t="shared" si="6"/>
        <v>5034.3192634715451</v>
      </c>
      <c r="V26" s="81">
        <f t="shared" si="7"/>
        <v>749.12232649353791</v>
      </c>
      <c r="W26" s="81">
        <f t="shared" si="8"/>
        <v>5783.4415899650821</v>
      </c>
      <c r="X26" s="81">
        <f t="shared" si="9"/>
        <v>-114.12630782092128</v>
      </c>
      <c r="Y26" s="81">
        <f t="shared" si="10"/>
        <v>8806.5158765620072</v>
      </c>
      <c r="AA26" s="87">
        <f t="shared" si="11"/>
        <v>-110.77135089554849</v>
      </c>
      <c r="AI26" s="1" t="str">
        <f t="shared" si="12"/>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1.5524462916791208</v>
      </c>
      <c r="AQ26" s="86">
        <f t="shared" si="27"/>
        <v>1.7984680310361083</v>
      </c>
      <c r="AR26" s="86">
        <f t="shared" si="28"/>
        <v>0.12952881339604932</v>
      </c>
      <c r="AS26" s="86">
        <f t="shared" si="29"/>
        <v>0.13205814808942845</v>
      </c>
      <c r="AV26" s="1" t="str">
        <f t="shared" si="30"/>
        <v>1997-98</v>
      </c>
      <c r="AW26" s="85">
        <f t="shared" si="30"/>
        <v>1.7682144803284048</v>
      </c>
      <c r="AX26" s="85">
        <f t="shared" si="31"/>
        <v>1.5524462916791208</v>
      </c>
      <c r="AZ26" s="1" t="str">
        <f t="shared" si="32"/>
        <v>1997-98</v>
      </c>
      <c r="BA26" s="85">
        <f t="shared" si="33"/>
        <v>3.4608494172622351</v>
      </c>
      <c r="BB26" s="85">
        <f t="shared" si="34"/>
        <v>1.7984680310361083</v>
      </c>
      <c r="BD26" s="1" t="str">
        <f t="shared" si="35"/>
        <v>1997-98</v>
      </c>
      <c r="BE26" s="85">
        <f t="shared" si="36"/>
        <v>0.21644441152640662</v>
      </c>
      <c r="BF26" s="85">
        <f t="shared" si="37"/>
        <v>0.12952881339604932</v>
      </c>
      <c r="BH26" s="1" t="str">
        <f t="shared" si="38"/>
        <v>1997-98</v>
      </c>
      <c r="BI26" s="85">
        <f t="shared" si="39"/>
        <v>0.20949395139317759</v>
      </c>
      <c r="BJ26" s="85">
        <f t="shared" si="40"/>
        <v>0.13205814808942845</v>
      </c>
      <c r="BU26" s="1" t="str">
        <f t="shared" si="41"/>
        <v>1997-98</v>
      </c>
      <c r="BV26" s="161">
        <f t="shared" si="42"/>
        <v>3665.6356471371969</v>
      </c>
      <c r="BW26" s="161">
        <f t="shared" si="43"/>
        <v>775.99388753687856</v>
      </c>
    </row>
    <row r="27" spans="1:75" x14ac:dyDescent="0.25">
      <c r="A27" s="13" t="str">
        <f t="shared" si="13"/>
        <v>1998-99</v>
      </c>
      <c r="B27" s="81">
        <f t="shared" si="14"/>
        <v>7320.832167871029</v>
      </c>
      <c r="C27" s="81">
        <f t="shared" si="15"/>
        <v>5800.742067601137</v>
      </c>
      <c r="D27" s="81">
        <f t="shared" si="0"/>
        <v>1866.7334762143807</v>
      </c>
      <c r="E27" s="81">
        <f t="shared" si="1"/>
        <v>7667.4755438155171</v>
      </c>
      <c r="F27" s="81">
        <f t="shared" si="2"/>
        <v>-346.64337594448779</v>
      </c>
      <c r="G27" s="81">
        <f t="shared" si="3"/>
        <v>14542.818930689109</v>
      </c>
      <c r="H27" s="166"/>
      <c r="I27" s="166"/>
      <c r="J27" s="166"/>
      <c r="K27" s="13" t="str">
        <f t="shared" si="16"/>
        <v>1998-99</v>
      </c>
      <c r="L27" s="81">
        <f t="shared" si="16"/>
        <v>7320.832167871029</v>
      </c>
      <c r="M27" s="81">
        <f t="shared" si="17"/>
        <v>7667.4755438155171</v>
      </c>
      <c r="N27" s="81">
        <f t="shared" si="18"/>
        <v>6015.3835486880216</v>
      </c>
      <c r="O27" s="81">
        <f t="shared" si="19"/>
        <v>6080.67163939906</v>
      </c>
      <c r="P27" s="85">
        <f t="shared" si="4"/>
        <v>1.2170183511353538</v>
      </c>
      <c r="Q27" s="85">
        <f t="shared" si="4"/>
        <v>1.2609586569573878</v>
      </c>
      <c r="S27" s="13" t="str">
        <f t="shared" si="20"/>
        <v>1998-99</v>
      </c>
      <c r="T27" s="81">
        <f t="shared" si="5"/>
        <v>6015.3835486880216</v>
      </c>
      <c r="U27" s="81">
        <f t="shared" si="6"/>
        <v>5249.2804012157094</v>
      </c>
      <c r="V27" s="81">
        <f t="shared" si="7"/>
        <v>831.39123818335054</v>
      </c>
      <c r="W27" s="81">
        <f t="shared" si="8"/>
        <v>6080.67163939906</v>
      </c>
      <c r="X27" s="81">
        <f t="shared" si="9"/>
        <v>-71.465641657913011</v>
      </c>
      <c r="Y27" s="81">
        <f t="shared" si="10"/>
        <v>9121.312117580921</v>
      </c>
      <c r="AA27" s="87">
        <f t="shared" si="11"/>
        <v>-65.288090711038421</v>
      </c>
      <c r="AI27" s="1" t="str">
        <f t="shared" si="12"/>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1.5163309278209394</v>
      </c>
      <c r="AQ27" s="86">
        <f t="shared" si="27"/>
        <v>1.7692478225617221</v>
      </c>
      <c r="AR27" s="86">
        <f t="shared" si="28"/>
        <v>0.13672687615566018</v>
      </c>
      <c r="AS27" s="86">
        <f t="shared" si="29"/>
        <v>0.13821084415551194</v>
      </c>
      <c r="AV27" s="1" t="str">
        <f t="shared" si="30"/>
        <v>1998-99</v>
      </c>
      <c r="AW27" s="85">
        <f t="shared" si="30"/>
        <v>1.9864980643202348</v>
      </c>
      <c r="AX27" s="85">
        <f t="shared" si="31"/>
        <v>1.5163309278209394</v>
      </c>
      <c r="AZ27" s="1" t="str">
        <f t="shared" si="32"/>
        <v>1998-99</v>
      </c>
      <c r="BA27" s="85">
        <f t="shared" si="33"/>
        <v>3.7063991105592762</v>
      </c>
      <c r="BB27" s="85">
        <f t="shared" si="34"/>
        <v>1.7692478225617221</v>
      </c>
      <c r="BD27" s="1" t="str">
        <f t="shared" si="35"/>
        <v>1998-99</v>
      </c>
      <c r="BE27" s="85">
        <f t="shared" si="36"/>
        <v>0.24346128860105243</v>
      </c>
      <c r="BF27" s="85">
        <f t="shared" si="37"/>
        <v>0.13672687615566018</v>
      </c>
      <c r="BH27" s="1" t="str">
        <f t="shared" si="38"/>
        <v>1998-99</v>
      </c>
      <c r="BI27" s="85">
        <f t="shared" si="39"/>
        <v>0.25498924622352676</v>
      </c>
      <c r="BJ27" s="85">
        <f t="shared" si="40"/>
        <v>0.13821084415551194</v>
      </c>
      <c r="BU27" s="1" t="str">
        <f t="shared" si="41"/>
        <v>1998-99</v>
      </c>
      <c r="BV27" s="161">
        <f t="shared" si="42"/>
        <v>3397.1265719848179</v>
      </c>
      <c r="BW27" s="161">
        <f t="shared" si="43"/>
        <v>859.90900110653649</v>
      </c>
    </row>
    <row r="28" spans="1:75" x14ac:dyDescent="0.25">
      <c r="A28" s="13" t="str">
        <f t="shared" si="13"/>
        <v>1999-00</v>
      </c>
      <c r="B28" s="81">
        <f t="shared" si="14"/>
        <v>7310.8212754228625</v>
      </c>
      <c r="C28" s="81">
        <f t="shared" si="15"/>
        <v>6159.2206686679338</v>
      </c>
      <c r="D28" s="81">
        <f t="shared" si="0"/>
        <v>1655.8953291495493</v>
      </c>
      <c r="E28" s="81">
        <f t="shared" si="1"/>
        <v>7815.1159978174828</v>
      </c>
      <c r="F28" s="81">
        <f t="shared" si="2"/>
        <v>-504.2947223946199</v>
      </c>
      <c r="G28" s="81">
        <f t="shared" si="3"/>
        <v>15163.846331251443</v>
      </c>
      <c r="H28" s="166"/>
      <c r="I28" s="166"/>
      <c r="J28" s="166"/>
      <c r="K28" s="13" t="str">
        <f t="shared" si="16"/>
        <v>1999-00</v>
      </c>
      <c r="L28" s="81">
        <f t="shared" si="16"/>
        <v>7310.8212754228625</v>
      </c>
      <c r="M28" s="81">
        <f t="shared" si="17"/>
        <v>7815.1159978174828</v>
      </c>
      <c r="N28" s="81">
        <f t="shared" si="18"/>
        <v>6449.6521355957557</v>
      </c>
      <c r="O28" s="81">
        <f t="shared" si="19"/>
        <v>6351.4486492330152</v>
      </c>
      <c r="P28" s="85">
        <f t="shared" si="4"/>
        <v>1.133521796481751</v>
      </c>
      <c r="Q28" s="85">
        <f t="shared" si="4"/>
        <v>1.2304462224946455</v>
      </c>
      <c r="S28" s="13" t="str">
        <f t="shared" si="20"/>
        <v>1999-00</v>
      </c>
      <c r="T28" s="81">
        <f t="shared" si="5"/>
        <v>6449.6521355957557</v>
      </c>
      <c r="U28" s="81">
        <f t="shared" si="6"/>
        <v>5479.0858510480275</v>
      </c>
      <c r="V28" s="81">
        <f t="shared" si="7"/>
        <v>872.36279818498747</v>
      </c>
      <c r="W28" s="81">
        <f t="shared" si="8"/>
        <v>6351.4486492330152</v>
      </c>
      <c r="X28" s="81">
        <f t="shared" si="9"/>
        <v>92.108802406411797</v>
      </c>
      <c r="Y28" s="81">
        <f t="shared" si="10"/>
        <v>9725.0679081965463</v>
      </c>
      <c r="AA28" s="87">
        <f t="shared" si="11"/>
        <v>98.203486362740477</v>
      </c>
      <c r="AI28" s="1" t="str">
        <f t="shared" si="12"/>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1.5078437881205573</v>
      </c>
      <c r="AQ28" s="86">
        <f t="shared" si="27"/>
        <v>1.74765058480133</v>
      </c>
      <c r="AR28" s="86">
        <f t="shared" si="28"/>
        <v>0.13734863436081338</v>
      </c>
      <c r="AS28" s="86">
        <f t="shared" si="29"/>
        <v>0.1352573409921444</v>
      </c>
      <c r="AV28" s="1" t="str">
        <f t="shared" si="30"/>
        <v>1999-00</v>
      </c>
      <c r="AW28" s="85">
        <f t="shared" si="30"/>
        <v>2.0741645514202993</v>
      </c>
      <c r="AX28" s="85">
        <f t="shared" si="31"/>
        <v>1.5078437881205573</v>
      </c>
      <c r="AZ28" s="1" t="str">
        <f t="shared" si="32"/>
        <v>1999-00</v>
      </c>
      <c r="BA28" s="85">
        <f t="shared" si="33"/>
        <v>3.5492304086873947</v>
      </c>
      <c r="BB28" s="85">
        <f t="shared" si="34"/>
        <v>1.74765058480133</v>
      </c>
      <c r="BD28" s="1" t="str">
        <f t="shared" si="35"/>
        <v>1999-00</v>
      </c>
      <c r="BE28" s="85">
        <f t="shared" si="36"/>
        <v>0.21188365337277001</v>
      </c>
      <c r="BF28" s="85">
        <f t="shared" si="37"/>
        <v>0.13734863436081338</v>
      </c>
      <c r="BH28" s="1" t="str">
        <f t="shared" si="38"/>
        <v>1999-00</v>
      </c>
      <c r="BI28" s="85">
        <f t="shared" si="39"/>
        <v>0.22649922173809003</v>
      </c>
      <c r="BJ28" s="85">
        <f t="shared" si="40"/>
        <v>0.1352573409921444</v>
      </c>
      <c r="BU28" s="1" t="str">
        <f t="shared" si="41"/>
        <v>1999-00</v>
      </c>
      <c r="BV28" s="161">
        <f t="shared" si="42"/>
        <v>3038.389061911128</v>
      </c>
      <c r="BW28" s="161">
        <f t="shared" si="43"/>
        <v>884.99980018508381</v>
      </c>
    </row>
    <row r="29" spans="1:75" x14ac:dyDescent="0.25">
      <c r="A29" s="13" t="str">
        <f t="shared" si="13"/>
        <v>2000-01</v>
      </c>
      <c r="B29" s="81">
        <f t="shared" si="14"/>
        <v>7636.8364629540547</v>
      </c>
      <c r="C29" s="81">
        <f t="shared" si="15"/>
        <v>6497.0414761556631</v>
      </c>
      <c r="D29" s="81">
        <f t="shared" si="0"/>
        <v>1802.0800581855651</v>
      </c>
      <c r="E29" s="81">
        <f t="shared" si="1"/>
        <v>8299.1215343412277</v>
      </c>
      <c r="F29" s="81">
        <f t="shared" si="2"/>
        <v>-662.28507138717339</v>
      </c>
      <c r="G29" s="81">
        <f t="shared" si="3"/>
        <v>15980.163495376595</v>
      </c>
      <c r="H29" s="166"/>
      <c r="I29" s="166"/>
      <c r="J29" s="166"/>
      <c r="K29" s="13" t="str">
        <f t="shared" si="16"/>
        <v>2000-01</v>
      </c>
      <c r="L29" s="81">
        <f t="shared" si="16"/>
        <v>7636.8364629540547</v>
      </c>
      <c r="M29" s="81">
        <f t="shared" si="17"/>
        <v>8299.1215343412277</v>
      </c>
      <c r="N29" s="81">
        <f t="shared" si="18"/>
        <v>6865.8230643997895</v>
      </c>
      <c r="O29" s="81">
        <f t="shared" si="19"/>
        <v>6487.2612184636901</v>
      </c>
      <c r="P29" s="85">
        <f t="shared" si="4"/>
        <v>1.1122973008949317</v>
      </c>
      <c r="Q29" s="85">
        <f t="shared" si="4"/>
        <v>1.2792951069583447</v>
      </c>
      <c r="S29" s="13" t="str">
        <f t="shared" si="20"/>
        <v>2000-01</v>
      </c>
      <c r="T29" s="81">
        <f t="shared" si="5"/>
        <v>6865.8230643997895</v>
      </c>
      <c r="U29" s="81">
        <f t="shared" si="6"/>
        <v>5613.8642133451312</v>
      </c>
      <c r="V29" s="81">
        <f t="shared" si="7"/>
        <v>873.39700511855881</v>
      </c>
      <c r="W29" s="81">
        <f t="shared" si="8"/>
        <v>6487.2612184636901</v>
      </c>
      <c r="X29" s="81">
        <f t="shared" si="9"/>
        <v>376.86258956774935</v>
      </c>
      <c r="Y29" s="81">
        <f t="shared" si="10"/>
        <v>9381.3674953749633</v>
      </c>
      <c r="AA29" s="87">
        <f t="shared" si="11"/>
        <v>378.56184593609942</v>
      </c>
      <c r="AI29" s="1" t="str">
        <f t="shared" si="12"/>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1.3663864342817993</v>
      </c>
      <c r="AQ29" s="86">
        <f t="shared" si="27"/>
        <v>1.5822602826387184</v>
      </c>
      <c r="AR29" s="86">
        <f t="shared" si="28"/>
        <v>0.13463262472501397</v>
      </c>
      <c r="AS29" s="86">
        <f t="shared" si="29"/>
        <v>0.12720936687798426</v>
      </c>
      <c r="AV29" s="1" t="str">
        <f t="shared" si="30"/>
        <v>2000-01</v>
      </c>
      <c r="AW29" s="85">
        <f t="shared" si="30"/>
        <v>2.0925108941242412</v>
      </c>
      <c r="AX29" s="85">
        <f t="shared" si="31"/>
        <v>1.3663864342817993</v>
      </c>
      <c r="AZ29" s="1" t="str">
        <f t="shared" si="32"/>
        <v>2000-01</v>
      </c>
      <c r="BA29" s="85">
        <f t="shared" si="33"/>
        <v>3.7089715353335531</v>
      </c>
      <c r="BB29" s="85">
        <f t="shared" si="34"/>
        <v>1.5822602826387184</v>
      </c>
      <c r="BD29" s="1" t="str">
        <f t="shared" si="35"/>
        <v>2000-01</v>
      </c>
      <c r="BE29" s="85">
        <f t="shared" si="36"/>
        <v>0.21714106134350178</v>
      </c>
      <c r="BF29" s="85">
        <f t="shared" si="37"/>
        <v>0.13463262472501397</v>
      </c>
      <c r="BH29" s="1" t="str">
        <f t="shared" si="38"/>
        <v>2000-01</v>
      </c>
      <c r="BI29" s="85">
        <f t="shared" si="39"/>
        <v>0.23597206342277632</v>
      </c>
      <c r="BJ29" s="85">
        <f t="shared" si="40"/>
        <v>0.12720936687798426</v>
      </c>
      <c r="BU29" s="1" t="str">
        <f t="shared" si="41"/>
        <v>2000-01</v>
      </c>
      <c r="BV29" s="161">
        <f t="shared" si="42"/>
        <v>3328.3203842671687</v>
      </c>
      <c r="BW29" s="161">
        <f t="shared" si="43"/>
        <v>936.73061462296755</v>
      </c>
    </row>
    <row r="30" spans="1:75" x14ac:dyDescent="0.25">
      <c r="A30" s="13" t="str">
        <f t="shared" si="13"/>
        <v>2001-02</v>
      </c>
      <c r="B30" s="81">
        <f t="shared" si="14"/>
        <v>7751.2134945962616</v>
      </c>
      <c r="C30" s="81">
        <f t="shared" si="15"/>
        <v>6843.0176651099709</v>
      </c>
      <c r="D30" s="81">
        <f t="shared" si="0"/>
        <v>1804.3103481302414</v>
      </c>
      <c r="E30" s="81">
        <f t="shared" si="1"/>
        <v>8647.3280132402124</v>
      </c>
      <c r="F30" s="81">
        <f t="shared" si="2"/>
        <v>-896.11451864395144</v>
      </c>
      <c r="G30" s="81">
        <f t="shared" si="3"/>
        <v>17110.112901928183</v>
      </c>
      <c r="H30" s="166"/>
      <c r="I30" s="166"/>
      <c r="J30" s="166"/>
      <c r="K30" s="13" t="str">
        <f t="shared" si="16"/>
        <v>2001-02</v>
      </c>
      <c r="L30" s="81">
        <f t="shared" si="16"/>
        <v>7751.2134945962616</v>
      </c>
      <c r="M30" s="81">
        <f t="shared" si="17"/>
        <v>8647.3280132402124</v>
      </c>
      <c r="N30" s="81">
        <f t="shared" si="18"/>
        <v>6645.5924784922827</v>
      </c>
      <c r="O30" s="81">
        <f t="shared" si="19"/>
        <v>6734.4048600991036</v>
      </c>
      <c r="P30" s="85">
        <f t="shared" si="4"/>
        <v>1.1663690663672499</v>
      </c>
      <c r="Q30" s="85">
        <f t="shared" si="4"/>
        <v>1.2840522945798893</v>
      </c>
      <c r="S30" s="13" t="str">
        <f t="shared" si="20"/>
        <v>2001-02</v>
      </c>
      <c r="T30" s="81">
        <f t="shared" si="5"/>
        <v>6645.5924784922827</v>
      </c>
      <c r="U30" s="81">
        <f t="shared" si="6"/>
        <v>5915.9833819412152</v>
      </c>
      <c r="V30" s="81">
        <f t="shared" si="7"/>
        <v>818.4214781578878</v>
      </c>
      <c r="W30" s="81">
        <f t="shared" si="8"/>
        <v>6734.4048600991036</v>
      </c>
      <c r="X30" s="81">
        <f t="shared" si="9"/>
        <v>-57.535996036409664</v>
      </c>
      <c r="Y30" s="81">
        <f t="shared" si="10"/>
        <v>9495.9429147265364</v>
      </c>
      <c r="AA30" s="87">
        <f t="shared" si="11"/>
        <v>-88.812381606820963</v>
      </c>
      <c r="AI30" s="1" t="str">
        <f t="shared" si="12"/>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1.4289083998844487</v>
      </c>
      <c r="AQ30" s="86">
        <f t="shared" si="27"/>
        <v>1.7006428357962786</v>
      </c>
      <c r="AR30" s="86">
        <f t="shared" si="28"/>
        <v>0.12152840453756798</v>
      </c>
      <c r="AS30" s="86">
        <f t="shared" si="29"/>
        <v>0.12315252263912019</v>
      </c>
      <c r="AV30" s="1" t="str">
        <f t="shared" si="30"/>
        <v>2001-02</v>
      </c>
      <c r="AW30" s="85">
        <f t="shared" si="30"/>
        <v>2.2074108671960144</v>
      </c>
      <c r="AX30" s="85">
        <f t="shared" si="31"/>
        <v>1.4289083998844487</v>
      </c>
      <c r="AZ30" s="1" t="str">
        <f t="shared" si="32"/>
        <v>2001-02</v>
      </c>
      <c r="BA30" s="85">
        <f t="shared" si="33"/>
        <v>3.7378267937958611</v>
      </c>
      <c r="BB30" s="85">
        <f t="shared" si="34"/>
        <v>1.7006428357962786</v>
      </c>
      <c r="BD30" s="1" t="str">
        <f t="shared" si="35"/>
        <v>2001-02</v>
      </c>
      <c r="BE30" s="85">
        <f t="shared" si="36"/>
        <v>0.20865524533909222</v>
      </c>
      <c r="BF30" s="85">
        <f t="shared" si="37"/>
        <v>0.12152840453756798</v>
      </c>
      <c r="BH30" s="1" t="str">
        <f t="shared" si="38"/>
        <v>2001-02</v>
      </c>
      <c r="BI30" s="85">
        <f t="shared" si="39"/>
        <v>0.23277779013416566</v>
      </c>
      <c r="BJ30" s="85">
        <f t="shared" si="40"/>
        <v>0.12315252263912019</v>
      </c>
      <c r="BU30" s="1" t="str">
        <f t="shared" si="41"/>
        <v>2001-02</v>
      </c>
      <c r="BV30" s="161">
        <f t="shared" si="42"/>
        <v>3173.6571106760712</v>
      </c>
      <c r="BW30" s="161">
        <f t="shared" si="43"/>
        <v>1061.8551323255761</v>
      </c>
    </row>
    <row r="31" spans="1:75" x14ac:dyDescent="0.25">
      <c r="A31" s="13" t="str">
        <f t="shared" si="13"/>
        <v>2002-03</v>
      </c>
      <c r="B31" s="81">
        <f t="shared" si="14"/>
        <v>7892.3660639520449</v>
      </c>
      <c r="C31" s="81">
        <f t="shared" si="15"/>
        <v>7248.2044648236797</v>
      </c>
      <c r="D31" s="81">
        <f t="shared" si="0"/>
        <v>1884.5583012341117</v>
      </c>
      <c r="E31" s="81">
        <f t="shared" si="1"/>
        <v>9132.7627660577909</v>
      </c>
      <c r="F31" s="81">
        <f t="shared" si="2"/>
        <v>-1240.3967021057465</v>
      </c>
      <c r="G31" s="81">
        <f t="shared" si="3"/>
        <v>20434.849648592932</v>
      </c>
      <c r="H31" s="166"/>
      <c r="I31" s="166"/>
      <c r="J31" s="166"/>
      <c r="K31" s="13" t="str">
        <f t="shared" si="16"/>
        <v>2002-03</v>
      </c>
      <c r="L31" s="81">
        <f t="shared" si="16"/>
        <v>7892.3660639520449</v>
      </c>
      <c r="M31" s="81">
        <f t="shared" si="17"/>
        <v>9132.7627660577909</v>
      </c>
      <c r="N31" s="81">
        <f t="shared" si="18"/>
        <v>6763.8139439204551</v>
      </c>
      <c r="O31" s="81">
        <f t="shared" si="19"/>
        <v>6826.2637220781589</v>
      </c>
      <c r="P31" s="85">
        <f t="shared" si="4"/>
        <v>1.1668514434886208</v>
      </c>
      <c r="Q31" s="85">
        <f t="shared" si="4"/>
        <v>1.3378860146465967</v>
      </c>
      <c r="S31" s="13" t="str">
        <f t="shared" si="20"/>
        <v>2002-03</v>
      </c>
      <c r="T31" s="81">
        <f t="shared" si="5"/>
        <v>6763.8139439204551</v>
      </c>
      <c r="U31" s="81">
        <f t="shared" si="6"/>
        <v>6062.9462979601903</v>
      </c>
      <c r="V31" s="81">
        <f t="shared" si="7"/>
        <v>763.31742411796949</v>
      </c>
      <c r="W31" s="81">
        <f t="shared" si="8"/>
        <v>6826.2637220781589</v>
      </c>
      <c r="X31" s="81">
        <f t="shared" si="9"/>
        <v>-68.568680893729251</v>
      </c>
      <c r="Y31" s="81">
        <f t="shared" si="10"/>
        <v>9616.8157052540719</v>
      </c>
      <c r="AA31" s="87">
        <f t="shared" si="11"/>
        <v>-62.449778157703804</v>
      </c>
      <c r="AI31" s="1" t="str">
        <f t="shared" si="12"/>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1.4218037020219916</v>
      </c>
      <c r="AQ31" s="86">
        <f t="shared" si="27"/>
        <v>1.6912450494503588</v>
      </c>
      <c r="AR31" s="86">
        <f t="shared" si="28"/>
        <v>0.11182067602357273</v>
      </c>
      <c r="AS31" s="86">
        <f t="shared" si="29"/>
        <v>0.11285310779490985</v>
      </c>
      <c r="AV31" s="1" t="str">
        <f t="shared" si="30"/>
        <v>2002-03</v>
      </c>
      <c r="AW31" s="85">
        <f t="shared" si="30"/>
        <v>2.5891918194124321</v>
      </c>
      <c r="AX31" s="85">
        <f t="shared" si="31"/>
        <v>1.4218037020219916</v>
      </c>
      <c r="AZ31" s="1" t="str">
        <f t="shared" si="32"/>
        <v>2002-03</v>
      </c>
      <c r="BA31" s="85">
        <f t="shared" si="33"/>
        <v>4.2283975672156462</v>
      </c>
      <c r="BB31" s="85">
        <f t="shared" si="34"/>
        <v>1.6912450494503588</v>
      </c>
      <c r="BD31" s="1" t="str">
        <f t="shared" si="35"/>
        <v>2002-03</v>
      </c>
      <c r="BE31" s="85">
        <f t="shared" si="36"/>
        <v>0.2063513910859629</v>
      </c>
      <c r="BF31" s="85">
        <f t="shared" si="37"/>
        <v>0.11182067602357273</v>
      </c>
      <c r="BH31" s="1" t="str">
        <f t="shared" si="38"/>
        <v>2002-03</v>
      </c>
      <c r="BI31" s="85">
        <f t="shared" si="39"/>
        <v>0.23878242417590459</v>
      </c>
      <c r="BJ31" s="85">
        <f t="shared" si="40"/>
        <v>0.11285310779490985</v>
      </c>
      <c r="BU31" s="1" t="str">
        <f t="shared" si="41"/>
        <v>2002-03</v>
      </c>
      <c r="BV31" s="161">
        <f t="shared" si="42"/>
        <v>3059.6015654025255</v>
      </c>
      <c r="BW31" s="161">
        <f t="shared" si="43"/>
        <v>1077.5795875334497</v>
      </c>
    </row>
    <row r="32" spans="1:75" x14ac:dyDescent="0.25">
      <c r="A32" s="13" t="str">
        <f t="shared" si="13"/>
        <v>2003-04</v>
      </c>
      <c r="B32" s="81">
        <f t="shared" si="14"/>
        <v>8138.4177685193226</v>
      </c>
      <c r="C32" s="81">
        <f t="shared" si="15"/>
        <v>8007.3951913896371</v>
      </c>
      <c r="D32" s="81">
        <f t="shared" si="0"/>
        <v>1893.2172168696775</v>
      </c>
      <c r="E32" s="81">
        <f t="shared" si="1"/>
        <v>9900.6124082593124</v>
      </c>
      <c r="F32" s="81">
        <f t="shared" si="2"/>
        <v>-1762.1946397399913</v>
      </c>
      <c r="G32" s="81">
        <f t="shared" si="3"/>
        <v>22156.001118730048</v>
      </c>
      <c r="H32" s="166"/>
      <c r="I32" s="166"/>
      <c r="J32" s="166"/>
      <c r="K32" s="13" t="str">
        <f t="shared" si="16"/>
        <v>2003-04</v>
      </c>
      <c r="L32" s="81">
        <f t="shared" si="16"/>
        <v>8138.4177685193226</v>
      </c>
      <c r="M32" s="81">
        <f t="shared" si="17"/>
        <v>9900.6124082593124</v>
      </c>
      <c r="N32" s="81">
        <f t="shared" si="18"/>
        <v>6978.9932855028956</v>
      </c>
      <c r="O32" s="81">
        <f t="shared" si="19"/>
        <v>7177.6328140603309</v>
      </c>
      <c r="P32" s="85">
        <f t="shared" si="4"/>
        <v>1.1661306202177957</v>
      </c>
      <c r="Q32" s="85">
        <f t="shared" si="4"/>
        <v>1.3793701439930044</v>
      </c>
      <c r="S32" s="13" t="str">
        <f t="shared" si="20"/>
        <v>2003-04</v>
      </c>
      <c r="T32" s="81">
        <f t="shared" si="5"/>
        <v>6978.9932855028956</v>
      </c>
      <c r="U32" s="81">
        <f t="shared" si="6"/>
        <v>6416.7171944197071</v>
      </c>
      <c r="V32" s="81">
        <f t="shared" si="7"/>
        <v>760.91561964062453</v>
      </c>
      <c r="W32" s="81">
        <f t="shared" si="8"/>
        <v>7177.6328140603309</v>
      </c>
      <c r="X32" s="81">
        <f t="shared" si="9"/>
        <v>-207.51748966264478</v>
      </c>
      <c r="Y32" s="81">
        <f t="shared" si="10"/>
        <v>9803.1676755465414</v>
      </c>
      <c r="AA32" s="87">
        <f t="shared" si="11"/>
        <v>-198.63952855743537</v>
      </c>
      <c r="AI32" s="1" t="str">
        <f t="shared" si="12"/>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1.4046678760832396</v>
      </c>
      <c r="AQ32" s="86">
        <f t="shared" si="27"/>
        <v>1.6830131244210154</v>
      </c>
      <c r="AR32" s="86">
        <f t="shared" si="28"/>
        <v>0.10601205708796636</v>
      </c>
      <c r="AS32" s="86">
        <f t="shared" si="29"/>
        <v>0.10902942423246566</v>
      </c>
      <c r="AV32" s="1" t="str">
        <f t="shared" si="30"/>
        <v>2003-04</v>
      </c>
      <c r="AW32" s="85">
        <f t="shared" si="30"/>
        <v>2.7223966314967192</v>
      </c>
      <c r="AX32" s="85">
        <f t="shared" si="31"/>
        <v>1.4046678760832396</v>
      </c>
      <c r="AZ32" s="1" t="str">
        <f t="shared" si="32"/>
        <v>2003-04</v>
      </c>
      <c r="BA32" s="85">
        <f t="shared" si="33"/>
        <v>4.2915883632461735</v>
      </c>
      <c r="BB32" s="85">
        <f t="shared" si="34"/>
        <v>1.6830131244210154</v>
      </c>
      <c r="BD32" s="1" t="str">
        <f t="shared" si="35"/>
        <v>2003-04</v>
      </c>
      <c r="BE32" s="85">
        <f t="shared" si="36"/>
        <v>0.19122223341359301</v>
      </c>
      <c r="BF32" s="85">
        <f t="shared" si="37"/>
        <v>0.10601205708796636</v>
      </c>
      <c r="BH32" s="1" t="str">
        <f t="shared" si="38"/>
        <v>2003-04</v>
      </c>
      <c r="BI32" s="85">
        <f t="shared" si="39"/>
        <v>0.23262718512595151</v>
      </c>
      <c r="BJ32" s="85">
        <f t="shared" si="40"/>
        <v>0.10902942423246566</v>
      </c>
      <c r="BU32" s="1" t="str">
        <f t="shared" si="41"/>
        <v>2003-04</v>
      </c>
      <c r="BV32" s="161">
        <f t="shared" si="42"/>
        <v>2975.7602060006366</v>
      </c>
      <c r="BW32" s="161">
        <f t="shared" si="43"/>
        <v>1154.2213135558573</v>
      </c>
    </row>
    <row r="33" spans="1:75" x14ac:dyDescent="0.25">
      <c r="A33" s="13" t="str">
        <f t="shared" si="13"/>
        <v>2004-05</v>
      </c>
      <c r="B33" s="81">
        <f t="shared" si="14"/>
        <v>8665.2757430392612</v>
      </c>
      <c r="C33" s="81">
        <f t="shared" si="15"/>
        <v>7792.756889227333</v>
      </c>
      <c r="D33" s="81">
        <f t="shared" si="0"/>
        <v>1817.3296585633607</v>
      </c>
      <c r="E33" s="81">
        <f t="shared" si="1"/>
        <v>9610.0865477906937</v>
      </c>
      <c r="F33" s="81">
        <f t="shared" si="2"/>
        <v>-944.81080475143187</v>
      </c>
      <c r="G33" s="81">
        <f t="shared" si="3"/>
        <v>22975.639831311051</v>
      </c>
      <c r="H33" s="166"/>
      <c r="I33" s="166"/>
      <c r="J33" s="166"/>
      <c r="K33" s="13" t="str">
        <f t="shared" si="16"/>
        <v>2004-05</v>
      </c>
      <c r="L33" s="81">
        <f t="shared" si="16"/>
        <v>8665.2757430392612</v>
      </c>
      <c r="M33" s="81">
        <f t="shared" si="17"/>
        <v>9610.0865477906937</v>
      </c>
      <c r="N33" s="81">
        <f t="shared" si="18"/>
        <v>7677.8982180596049</v>
      </c>
      <c r="O33" s="81">
        <f t="shared" si="19"/>
        <v>7486.2985680317779</v>
      </c>
      <c r="P33" s="85">
        <f t="shared" si="4"/>
        <v>1.1285999757924885</v>
      </c>
      <c r="Q33" s="85">
        <f t="shared" si="4"/>
        <v>1.283689991850977</v>
      </c>
      <c r="S33" s="13" t="str">
        <f t="shared" si="20"/>
        <v>2004-05</v>
      </c>
      <c r="T33" s="81">
        <f t="shared" si="5"/>
        <v>7677.8982180596049</v>
      </c>
      <c r="U33" s="81">
        <f t="shared" si="6"/>
        <v>6740.2095246663657</v>
      </c>
      <c r="V33" s="81">
        <f t="shared" si="7"/>
        <v>746.08904336541252</v>
      </c>
      <c r="W33" s="81">
        <f t="shared" si="8"/>
        <v>7486.2985680317779</v>
      </c>
      <c r="X33" s="81">
        <f t="shared" si="9"/>
        <v>204.38496838602288</v>
      </c>
      <c r="Y33" s="81">
        <f t="shared" si="10"/>
        <v>9563.5721840226361</v>
      </c>
      <c r="AA33" s="87">
        <f t="shared" si="11"/>
        <v>191.59965002782701</v>
      </c>
      <c r="AI33" s="1" t="str">
        <f t="shared" si="12"/>
        <v>2004-05</v>
      </c>
      <c r="AJ33" s="86">
        <f t="shared" si="21"/>
        <v>2.651460901260664</v>
      </c>
      <c r="AK33" s="86">
        <f t="shared" si="22"/>
        <v>4.0026566211146495</v>
      </c>
      <c r="AL33" s="86">
        <f t="shared" si="23"/>
        <v>0.1891064819786826</v>
      </c>
      <c r="AM33" s="86">
        <f t="shared" si="24"/>
        <v>0.20972554278185615</v>
      </c>
      <c r="AO33" s="1" t="str">
        <f t="shared" si="25"/>
        <v>2004-05</v>
      </c>
      <c r="AP33" s="86">
        <f t="shared" si="26"/>
        <v>1.2455976769173149</v>
      </c>
      <c r="AQ33" s="86">
        <f t="shared" si="27"/>
        <v>1.5003626678843005</v>
      </c>
      <c r="AR33" s="86">
        <f t="shared" si="28"/>
        <v>9.9660604848353873E-2</v>
      </c>
      <c r="AS33" s="86">
        <f t="shared" si="29"/>
        <v>9.7173604308858325E-2</v>
      </c>
      <c r="AV33" s="1" t="str">
        <f t="shared" si="30"/>
        <v>2004-05</v>
      </c>
      <c r="AW33" s="85">
        <f t="shared" si="30"/>
        <v>2.651460901260664</v>
      </c>
      <c r="AX33" s="85">
        <f t="shared" si="31"/>
        <v>1.2455976769173149</v>
      </c>
      <c r="AZ33" s="1" t="str">
        <f t="shared" si="32"/>
        <v>2004-05</v>
      </c>
      <c r="BA33" s="85">
        <f t="shared" si="33"/>
        <v>4.0026566211146495</v>
      </c>
      <c r="BB33" s="85">
        <f t="shared" si="34"/>
        <v>1.5003626678843005</v>
      </c>
      <c r="BD33" s="1" t="str">
        <f t="shared" si="35"/>
        <v>2004-05</v>
      </c>
      <c r="BE33" s="85">
        <f t="shared" si="36"/>
        <v>0.1891064819786826</v>
      </c>
      <c r="BF33" s="85">
        <f t="shared" si="37"/>
        <v>9.9660604848353873E-2</v>
      </c>
      <c r="BH33" s="1" t="str">
        <f t="shared" si="38"/>
        <v>2004-05</v>
      </c>
      <c r="BI33" s="85">
        <f t="shared" si="39"/>
        <v>0.20972554278185615</v>
      </c>
      <c r="BJ33" s="85">
        <f t="shared" si="40"/>
        <v>9.7173604308858325E-2</v>
      </c>
      <c r="BU33" s="1" t="str">
        <f t="shared" si="41"/>
        <v>2004-05</v>
      </c>
      <c r="BV33" s="161">
        <f t="shared" si="42"/>
        <v>2925.1781013602576</v>
      </c>
      <c r="BW33" s="161">
        <f t="shared" si="43"/>
        <v>1303.7245674258736</v>
      </c>
    </row>
    <row r="34" spans="1:75" x14ac:dyDescent="0.25">
      <c r="A34" s="13" t="str">
        <f t="shared" si="13"/>
        <v>2005-06</v>
      </c>
      <c r="B34" s="81">
        <f t="shared" si="14"/>
        <v>10801.917113053283</v>
      </c>
      <c r="C34" s="81">
        <f t="shared" si="15"/>
        <v>8573.2420792704852</v>
      </c>
      <c r="D34" s="81">
        <f t="shared" si="0"/>
        <v>1841.2043203095377</v>
      </c>
      <c r="E34" s="81">
        <f t="shared" si="1"/>
        <v>10414.446399580023</v>
      </c>
      <c r="F34" s="81">
        <f t="shared" si="2"/>
        <v>387.47071347326056</v>
      </c>
      <c r="G34" s="81">
        <f t="shared" si="3"/>
        <v>22717.748850412685</v>
      </c>
      <c r="H34" s="166"/>
      <c r="I34" s="166"/>
      <c r="J34" s="166"/>
      <c r="K34" s="13" t="str">
        <f t="shared" si="16"/>
        <v>2005-06</v>
      </c>
      <c r="L34" s="81">
        <f t="shared" si="16"/>
        <v>10801.917113053283</v>
      </c>
      <c r="M34" s="81">
        <f t="shared" si="17"/>
        <v>10414.446399580023</v>
      </c>
      <c r="N34" s="81">
        <f t="shared" si="18"/>
        <v>8453.8098079378033</v>
      </c>
      <c r="O34" s="81">
        <f t="shared" si="19"/>
        <v>8018.1082546525813</v>
      </c>
      <c r="P34" s="85">
        <f t="shared" si="4"/>
        <v>1.2777572903178751</v>
      </c>
      <c r="Q34" s="85">
        <f t="shared" si="4"/>
        <v>1.2988657759187705</v>
      </c>
      <c r="S34" s="13" t="str">
        <f t="shared" si="20"/>
        <v>2005-06</v>
      </c>
      <c r="T34" s="81">
        <f t="shared" si="5"/>
        <v>8453.8098079378033</v>
      </c>
      <c r="U34" s="81">
        <f t="shared" si="6"/>
        <v>7282.1913247227276</v>
      </c>
      <c r="V34" s="81">
        <f t="shared" si="7"/>
        <v>735.91692992985429</v>
      </c>
      <c r="W34" s="81">
        <f t="shared" si="8"/>
        <v>8018.1082546525813</v>
      </c>
      <c r="X34" s="81">
        <f t="shared" si="9"/>
        <v>415.03983371049793</v>
      </c>
      <c r="Y34" s="81">
        <f t="shared" si="10"/>
        <v>9700.3304163694356</v>
      </c>
      <c r="AA34" s="87">
        <f t="shared" si="11"/>
        <v>435.70155328522196</v>
      </c>
      <c r="AI34" s="1" t="str">
        <f t="shared" si="12"/>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1.1474507514069214</v>
      </c>
      <c r="AQ34" s="86">
        <f t="shared" si="27"/>
        <v>1.3758495059476832</v>
      </c>
      <c r="AR34" s="86">
        <f t="shared" si="28"/>
        <v>9.1781865068089066E-2</v>
      </c>
      <c r="AS34" s="86">
        <f t="shared" si="29"/>
        <v>8.7051512471791895E-2</v>
      </c>
      <c r="AV34" s="1" t="str">
        <f t="shared" si="30"/>
        <v>2005-06</v>
      </c>
      <c r="AW34" s="85">
        <f t="shared" si="30"/>
        <v>2.1031219377678836</v>
      </c>
      <c r="AX34" s="85">
        <f t="shared" si="31"/>
        <v>1.1474507514069214</v>
      </c>
      <c r="AZ34" s="1" t="str">
        <f t="shared" si="32"/>
        <v>2005-06</v>
      </c>
      <c r="BA34" s="85">
        <f t="shared" si="33"/>
        <v>3.178834340973113</v>
      </c>
      <c r="BB34" s="85">
        <f t="shared" si="34"/>
        <v>1.3758495059476832</v>
      </c>
      <c r="BD34" s="1" t="str">
        <f t="shared" si="35"/>
        <v>2005-06</v>
      </c>
      <c r="BE34" s="85">
        <f t="shared" si="36"/>
        <v>0.17679329747030884</v>
      </c>
      <c r="BF34" s="85">
        <f t="shared" si="37"/>
        <v>9.1781865068089066E-2</v>
      </c>
      <c r="BH34" s="1" t="str">
        <f t="shared" si="38"/>
        <v>2005-06</v>
      </c>
      <c r="BI34" s="85">
        <f t="shared" si="39"/>
        <v>0.17045162456251256</v>
      </c>
      <c r="BJ34" s="85">
        <f t="shared" si="40"/>
        <v>8.7051512471791895E-2</v>
      </c>
      <c r="BU34" s="1" t="str">
        <f t="shared" si="41"/>
        <v>2005-06</v>
      </c>
      <c r="BV34" s="161">
        <f t="shared" si="42"/>
        <v>3655.3512924958436</v>
      </c>
      <c r="BW34" s="161">
        <f t="shared" si="43"/>
        <v>1403.3799648221777</v>
      </c>
    </row>
    <row r="35" spans="1:75" x14ac:dyDescent="0.25">
      <c r="A35" s="13" t="str">
        <f t="shared" si="13"/>
        <v>2006-07</v>
      </c>
      <c r="B35" s="81">
        <f t="shared" si="14"/>
        <v>10813.433245068391</v>
      </c>
      <c r="C35" s="81">
        <f t="shared" si="15"/>
        <v>8990.0721526722336</v>
      </c>
      <c r="D35" s="81">
        <f t="shared" si="0"/>
        <v>1521.5792112561303</v>
      </c>
      <c r="E35" s="81">
        <f t="shared" si="1"/>
        <v>10511.651363928366</v>
      </c>
      <c r="F35" s="81">
        <f t="shared" si="2"/>
        <v>301.78188114002694</v>
      </c>
      <c r="G35" s="81">
        <f t="shared" si="3"/>
        <v>22637.562085768455</v>
      </c>
      <c r="H35" s="166"/>
      <c r="I35" s="166"/>
      <c r="J35" s="166"/>
      <c r="K35" s="13" t="str">
        <f t="shared" si="16"/>
        <v>2006-07</v>
      </c>
      <c r="L35" s="81">
        <f t="shared" si="16"/>
        <v>10813.433245068391</v>
      </c>
      <c r="M35" s="81">
        <f t="shared" si="17"/>
        <v>10511.651363928366</v>
      </c>
      <c r="N35" s="81">
        <f t="shared" si="18"/>
        <v>8988.7292000392808</v>
      </c>
      <c r="O35" s="81">
        <f t="shared" si="19"/>
        <v>8419.1273328280804</v>
      </c>
      <c r="P35" s="85">
        <f t="shared" si="4"/>
        <v>1.2029991119346588</v>
      </c>
      <c r="Q35" s="85">
        <f t="shared" si="4"/>
        <v>1.2485440531278178</v>
      </c>
      <c r="S35" s="13" t="str">
        <f t="shared" si="20"/>
        <v>2006-07</v>
      </c>
      <c r="T35" s="81">
        <f t="shared" si="5"/>
        <v>8988.7292000392808</v>
      </c>
      <c r="U35" s="81">
        <f t="shared" si="6"/>
        <v>7669.4504575557039</v>
      </c>
      <c r="V35" s="81">
        <f t="shared" si="7"/>
        <v>749.67687527237661</v>
      </c>
      <c r="W35" s="81">
        <f t="shared" si="8"/>
        <v>8419.1273328280804</v>
      </c>
      <c r="X35" s="81">
        <f t="shared" si="9"/>
        <v>565.50505226611779</v>
      </c>
      <c r="Y35" s="81">
        <f t="shared" si="10"/>
        <v>9898.1827514603447</v>
      </c>
      <c r="AA35" s="87">
        <f t="shared" si="11"/>
        <v>569.60186721120044</v>
      </c>
      <c r="AI35" s="1" t="str">
        <f t="shared" si="12"/>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1.1011770998081787</v>
      </c>
      <c r="AQ35" s="86">
        <f t="shared" si="27"/>
        <v>1.3154791886982169</v>
      </c>
      <c r="AR35" s="86">
        <f t="shared" si="28"/>
        <v>8.9044487110821677E-2</v>
      </c>
      <c r="AS35" s="86">
        <f t="shared" si="29"/>
        <v>8.3401875681058515E-2</v>
      </c>
      <c r="AV35" s="1" t="str">
        <f t="shared" si="30"/>
        <v>2006-07</v>
      </c>
      <c r="AW35" s="85">
        <f t="shared" si="30"/>
        <v>2.0934666699026985</v>
      </c>
      <c r="AX35" s="85">
        <f t="shared" si="31"/>
        <v>1.1011770998081787</v>
      </c>
      <c r="AZ35" s="1" t="str">
        <f t="shared" si="32"/>
        <v>2006-07</v>
      </c>
      <c r="BA35" s="85">
        <f t="shared" si="33"/>
        <v>3.0589232401509885</v>
      </c>
      <c r="BB35" s="85">
        <f t="shared" si="34"/>
        <v>1.3154791886982169</v>
      </c>
      <c r="BD35" s="1" t="str">
        <f t="shared" si="35"/>
        <v>2006-07</v>
      </c>
      <c r="BE35" s="85">
        <f t="shared" si="36"/>
        <v>0.14475168159377508</v>
      </c>
      <c r="BF35" s="85">
        <f t="shared" si="37"/>
        <v>8.9044487110821677E-2</v>
      </c>
      <c r="BH35" s="1" t="str">
        <f t="shared" si="38"/>
        <v>2006-07</v>
      </c>
      <c r="BI35" s="85">
        <f t="shared" si="39"/>
        <v>0.14071194381766461</v>
      </c>
      <c r="BJ35" s="85">
        <f t="shared" si="40"/>
        <v>8.3401875681058515E-2</v>
      </c>
      <c r="BU35" s="1" t="str">
        <f t="shared" si="41"/>
        <v>2006-07</v>
      </c>
      <c r="BV35" s="161">
        <f t="shared" si="42"/>
        <v>3412.9330335459003</v>
      </c>
      <c r="BW35" s="161">
        <f t="shared" si="43"/>
        <v>1464.3359321720227</v>
      </c>
    </row>
    <row r="36" spans="1:75" x14ac:dyDescent="0.25">
      <c r="A36" s="13" t="str">
        <f t="shared" si="13"/>
        <v>2007-08</v>
      </c>
      <c r="B36" s="81">
        <f t="shared" si="14"/>
        <v>14028.198232355477</v>
      </c>
      <c r="C36" s="81">
        <f t="shared" si="15"/>
        <v>9761.3797764022002</v>
      </c>
      <c r="D36" s="81">
        <f t="shared" si="0"/>
        <v>1475.9281705331025</v>
      </c>
      <c r="E36" s="81">
        <f t="shared" si="1"/>
        <v>11237.307946935303</v>
      </c>
      <c r="F36" s="81">
        <f t="shared" si="2"/>
        <v>2790.8902854201729</v>
      </c>
      <c r="G36" s="81">
        <f t="shared" si="3"/>
        <v>20014.266097489581</v>
      </c>
      <c r="H36" s="166"/>
      <c r="I36" s="166"/>
      <c r="J36" s="166"/>
      <c r="K36" s="13" t="str">
        <f t="shared" si="16"/>
        <v>2007-08</v>
      </c>
      <c r="L36" s="81">
        <f t="shared" si="16"/>
        <v>14028.198232355477</v>
      </c>
      <c r="M36" s="81">
        <f t="shared" si="17"/>
        <v>11237.307946935303</v>
      </c>
      <c r="N36" s="81">
        <f t="shared" si="18"/>
        <v>9443.1031803503793</v>
      </c>
      <c r="O36" s="81">
        <f t="shared" si="19"/>
        <v>9086.1306329883755</v>
      </c>
      <c r="P36" s="85">
        <f t="shared" si="4"/>
        <v>1.4855496084746762</v>
      </c>
      <c r="Q36" s="85">
        <f t="shared" si="4"/>
        <v>1.2367539496005924</v>
      </c>
      <c r="S36" s="13" t="str">
        <f t="shared" si="20"/>
        <v>2007-08</v>
      </c>
      <c r="T36" s="81">
        <f t="shared" si="5"/>
        <v>9443.1031803503793</v>
      </c>
      <c r="U36" s="81">
        <f t="shared" si="6"/>
        <v>8339.3897708162895</v>
      </c>
      <c r="V36" s="81">
        <f t="shared" si="7"/>
        <v>746.74086217208583</v>
      </c>
      <c r="W36" s="81">
        <f t="shared" si="8"/>
        <v>9086.1306329883755</v>
      </c>
      <c r="X36" s="81">
        <f t="shared" si="9"/>
        <v>348.17579006023135</v>
      </c>
      <c r="Y36" s="81">
        <f t="shared" si="10"/>
        <v>9783.653088494224</v>
      </c>
      <c r="AA36" s="87">
        <f t="shared" si="11"/>
        <v>356.97254736200375</v>
      </c>
      <c r="AI36" s="1" t="str">
        <f t="shared" si="12"/>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1.0360633471476279</v>
      </c>
      <c r="AQ36" s="86">
        <f t="shared" si="27"/>
        <v>1.2541281936406796</v>
      </c>
      <c r="AR36" s="86">
        <f t="shared" si="28"/>
        <v>8.218469360994507E-2</v>
      </c>
      <c r="AS36" s="86">
        <f t="shared" si="29"/>
        <v>7.9077909868223911E-2</v>
      </c>
      <c r="AV36" s="1" t="str">
        <f t="shared" si="30"/>
        <v>2007-08</v>
      </c>
      <c r="AW36" s="85">
        <f t="shared" si="30"/>
        <v>1.4267168004033106</v>
      </c>
      <c r="AX36" s="85">
        <f t="shared" si="31"/>
        <v>1.0360633471476279</v>
      </c>
      <c r="AZ36" s="1" t="str">
        <f t="shared" si="32"/>
        <v>2007-08</v>
      </c>
      <c r="BA36" s="85">
        <f t="shared" si="33"/>
        <v>1.9032915898696285</v>
      </c>
      <c r="BB36" s="85">
        <f t="shared" si="34"/>
        <v>1.2541281936406796</v>
      </c>
      <c r="BD36" s="1" t="str">
        <f t="shared" si="35"/>
        <v>2007-08</v>
      </c>
      <c r="BE36" s="85">
        <f t="shared" si="36"/>
        <v>0.13134179266980267</v>
      </c>
      <c r="BF36" s="85">
        <f t="shared" si="37"/>
        <v>8.218469360994507E-2</v>
      </c>
      <c r="BH36" s="1" t="str">
        <f t="shared" si="38"/>
        <v>2007-08</v>
      </c>
      <c r="BI36" s="85">
        <f t="shared" si="39"/>
        <v>0.10521152795866068</v>
      </c>
      <c r="BJ36" s="85">
        <f t="shared" si="40"/>
        <v>7.9077909868223911E-2</v>
      </c>
      <c r="BU36" s="1" t="str">
        <f t="shared" si="41"/>
        <v>2007-08</v>
      </c>
      <c r="BV36" s="161">
        <f t="shared" si="42"/>
        <v>3512.5913731560845</v>
      </c>
      <c r="BW36" s="161">
        <f t="shared" si="43"/>
        <v>1641.9444645952506</v>
      </c>
    </row>
    <row r="37" spans="1:75" x14ac:dyDescent="0.25">
      <c r="A37" s="13" t="str">
        <f t="shared" si="13"/>
        <v>2008-09</v>
      </c>
      <c r="B37" s="146">
        <f t="shared" si="14"/>
        <v>16874.360513192441</v>
      </c>
      <c r="C37" s="81">
        <f t="shared" si="15"/>
        <v>10823.805623378679</v>
      </c>
      <c r="D37" s="81">
        <f t="shared" si="0"/>
        <v>1455.8287377600711</v>
      </c>
      <c r="E37" s="81">
        <f t="shared" si="1"/>
        <v>12279.634361138751</v>
      </c>
      <c r="F37" s="81">
        <f t="shared" si="2"/>
        <v>4594.7261520536904</v>
      </c>
      <c r="G37" s="81">
        <f t="shared" si="3"/>
        <v>15577.288712776835</v>
      </c>
      <c r="H37" s="166"/>
      <c r="I37" s="166"/>
      <c r="J37" s="166"/>
      <c r="K37" s="13" t="str">
        <f t="shared" si="16"/>
        <v>2008-09</v>
      </c>
      <c r="L37" s="81">
        <f t="shared" si="16"/>
        <v>16874.360513192441</v>
      </c>
      <c r="M37" s="81">
        <f t="shared" si="17"/>
        <v>12279.634361138751</v>
      </c>
      <c r="N37" s="81">
        <f t="shared" si="18"/>
        <v>9275.5517980068653</v>
      </c>
      <c r="O37" s="81">
        <f t="shared" si="19"/>
        <v>9261.9981270129974</v>
      </c>
      <c r="P37" s="85">
        <f t="shared" si="4"/>
        <v>1.8192298291966211</v>
      </c>
      <c r="Q37" s="85">
        <f t="shared" si="4"/>
        <v>1.3258083399223213</v>
      </c>
      <c r="S37" s="13" t="str">
        <f t="shared" si="20"/>
        <v>2008-09</v>
      </c>
      <c r="T37" s="81">
        <f t="shared" si="5"/>
        <v>9275.5517980068653</v>
      </c>
      <c r="U37" s="81">
        <f t="shared" si="6"/>
        <v>8555.7968368289621</v>
      </c>
      <c r="V37" s="81">
        <f t="shared" si="7"/>
        <v>706.20129018403748</v>
      </c>
      <c r="W37" s="81">
        <f t="shared" si="8"/>
        <v>9261.9981270129974</v>
      </c>
      <c r="X37" s="81">
        <f t="shared" si="9"/>
        <v>15.485020977629485</v>
      </c>
      <c r="Y37" s="81">
        <f t="shared" si="10"/>
        <v>10341.892462855387</v>
      </c>
      <c r="AA37" s="87">
        <f t="shared" si="11"/>
        <v>13.553670993867854</v>
      </c>
      <c r="AI37" s="1" t="str">
        <f t="shared" si="12"/>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1.1149625044493479</v>
      </c>
      <c r="AQ37" s="86">
        <f t="shared" si="27"/>
        <v>1.3689245104382608</v>
      </c>
      <c r="AR37" s="86">
        <f t="shared" si="28"/>
        <v>7.624718559641816E-2</v>
      </c>
      <c r="AS37" s="86">
        <f t="shared" si="29"/>
        <v>7.6135771279481859E-2</v>
      </c>
      <c r="AV37" s="1" t="str">
        <f t="shared" si="30"/>
        <v>2008-09</v>
      </c>
      <c r="AW37" s="85">
        <f t="shared" si="30"/>
        <v>0.92313357300849708</v>
      </c>
      <c r="AX37" s="85">
        <f t="shared" si="31"/>
        <v>1.1149625044493479</v>
      </c>
      <c r="AZ37" s="1" t="str">
        <f t="shared" si="32"/>
        <v>2008-09</v>
      </c>
      <c r="BA37" s="85">
        <f t="shared" si="33"/>
        <v>1.3118209453035676</v>
      </c>
      <c r="BB37" s="85">
        <f t="shared" si="34"/>
        <v>1.3689245104382608</v>
      </c>
      <c r="BD37" s="1" t="str">
        <f t="shared" si="35"/>
        <v>2008-09</v>
      </c>
      <c r="BE37" s="85">
        <f t="shared" si="36"/>
        <v>0.11855635884137718</v>
      </c>
      <c r="BF37" s="85">
        <f t="shared" si="37"/>
        <v>7.624718559641816E-2</v>
      </c>
      <c r="BH37" s="1" t="str">
        <f t="shared" si="38"/>
        <v>2008-09</v>
      </c>
      <c r="BI37" s="85">
        <f t="shared" si="39"/>
        <v>8.6274602028438258E-2</v>
      </c>
      <c r="BJ37" s="85">
        <f t="shared" si="40"/>
        <v>7.6135771279481859E-2</v>
      </c>
      <c r="BU37" s="1" t="str">
        <f t="shared" si="41"/>
        <v>2008-09</v>
      </c>
      <c r="BV37" s="161">
        <f t="shared" si="42"/>
        <v>4999.8064678824649</v>
      </c>
      <c r="BW37" s="161">
        <f t="shared" si="43"/>
        <v>1720.7944801293208</v>
      </c>
    </row>
    <row r="38" spans="1:75" x14ac:dyDescent="0.25">
      <c r="A38" s="13" t="str">
        <f t="shared" si="13"/>
        <v>2009-10</v>
      </c>
      <c r="B38" s="81">
        <f t="shared" si="14"/>
        <v>14121.092487551503</v>
      </c>
      <c r="C38" s="81">
        <f t="shared" si="15"/>
        <v>12460.926326952815</v>
      </c>
      <c r="D38" s="81">
        <f t="shared" si="0"/>
        <v>1723.2069421302076</v>
      </c>
      <c r="E38" s="81">
        <f t="shared" si="1"/>
        <v>14184.13326908302</v>
      </c>
      <c r="F38" s="81">
        <f t="shared" si="2"/>
        <v>-63.040781531518327</v>
      </c>
      <c r="G38" s="81">
        <f t="shared" si="3"/>
        <v>15907.922721581332</v>
      </c>
      <c r="H38" s="166"/>
      <c r="I38" s="166"/>
      <c r="J38" s="166"/>
      <c r="K38" s="13" t="str">
        <f t="shared" si="16"/>
        <v>2009-10</v>
      </c>
      <c r="L38" s="81">
        <f t="shared" si="16"/>
        <v>14121.092487551503</v>
      </c>
      <c r="M38" s="81">
        <f t="shared" si="17"/>
        <v>14184.13326908302</v>
      </c>
      <c r="N38" s="81">
        <f t="shared" si="18"/>
        <v>9184.6573400411544</v>
      </c>
      <c r="O38" s="81">
        <f t="shared" si="19"/>
        <v>9963.2862944668268</v>
      </c>
      <c r="P38" s="85">
        <f t="shared" si="4"/>
        <v>1.537465358232758</v>
      </c>
      <c r="Q38" s="85">
        <f t="shared" si="4"/>
        <v>1.4236400370187363</v>
      </c>
      <c r="S38" s="13" t="str">
        <f t="shared" si="20"/>
        <v>2009-10</v>
      </c>
      <c r="T38" s="81">
        <f t="shared" si="5"/>
        <v>9184.6573400411544</v>
      </c>
      <c r="U38" s="81">
        <f t="shared" si="6"/>
        <v>9265.3703307577853</v>
      </c>
      <c r="V38" s="81">
        <f t="shared" si="7"/>
        <v>697.91596370903869</v>
      </c>
      <c r="W38" s="81">
        <f t="shared" si="8"/>
        <v>9963.2862944668268</v>
      </c>
      <c r="X38" s="81">
        <f t="shared" si="9"/>
        <v>-780.32947791840411</v>
      </c>
      <c r="Y38" s="81">
        <f t="shared" si="10"/>
        <v>11755.786478690203</v>
      </c>
      <c r="AA38" s="87">
        <f t="shared" si="11"/>
        <v>-778.62895442567242</v>
      </c>
      <c r="AI38" s="1" t="str">
        <f t="shared" si="12"/>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1.2799374046803067</v>
      </c>
      <c r="AQ38" s="86">
        <f t="shared" si="27"/>
        <v>1.6066281358539207</v>
      </c>
      <c r="AR38" s="86">
        <f t="shared" si="28"/>
        <v>7.0048771367398205E-2</v>
      </c>
      <c r="AS38" s="86">
        <f t="shared" si="29"/>
        <v>7.5987153126162416E-2</v>
      </c>
      <c r="AV38" s="1" t="str">
        <f t="shared" si="30"/>
        <v>2009-10</v>
      </c>
      <c r="AW38" s="85">
        <f t="shared" si="30"/>
        <v>1.1265362602507571</v>
      </c>
      <c r="AX38" s="85">
        <f t="shared" si="31"/>
        <v>1.2799374046803067</v>
      </c>
      <c r="AZ38" s="1" t="str">
        <f t="shared" si="32"/>
        <v>2009-10</v>
      </c>
      <c r="BA38" s="85">
        <f t="shared" si="33"/>
        <v>1.4292479173534633</v>
      </c>
      <c r="BB38" s="85">
        <f t="shared" si="34"/>
        <v>1.6066281358539207</v>
      </c>
      <c r="BD38" s="1" t="str">
        <f t="shared" si="35"/>
        <v>2009-10</v>
      </c>
      <c r="BE38" s="85">
        <f t="shared" si="36"/>
        <v>0.12148834965378254</v>
      </c>
      <c r="BF38" s="85">
        <f t="shared" si="37"/>
        <v>7.0048771367398205E-2</v>
      </c>
      <c r="BH38" s="1" t="str">
        <f t="shared" si="38"/>
        <v>2009-10</v>
      </c>
      <c r="BI38" s="85">
        <f t="shared" si="39"/>
        <v>0.12203070999282149</v>
      </c>
      <c r="BJ38" s="85">
        <f t="shared" si="40"/>
        <v>7.5987153126162416E-2</v>
      </c>
      <c r="BU38" s="1" t="str">
        <f t="shared" si="41"/>
        <v>2009-10</v>
      </c>
      <c r="BV38" s="161">
        <f t="shared" si="42"/>
        <v>2990.8172368881947</v>
      </c>
      <c r="BW38" s="161">
        <f t="shared" si="43"/>
        <v>1867.6023125926151</v>
      </c>
    </row>
    <row r="39" spans="1:75" x14ac:dyDescent="0.25">
      <c r="A39" s="13" t="str">
        <f t="shared" si="13"/>
        <v>2010-11</v>
      </c>
      <c r="B39" s="81">
        <f t="shared" si="14"/>
        <v>15588.734644770218</v>
      </c>
      <c r="C39" s="81">
        <f t="shared" si="15"/>
        <v>12847.857739495605</v>
      </c>
      <c r="D39" s="81">
        <f t="shared" si="0"/>
        <v>1603.6454062670027</v>
      </c>
      <c r="E39" s="81">
        <f t="shared" si="1"/>
        <v>14451.503145762608</v>
      </c>
      <c r="F39" s="81">
        <f t="shared" si="2"/>
        <v>1137.23149900761</v>
      </c>
      <c r="G39" s="81">
        <f t="shared" si="3"/>
        <v>15815.808127639028</v>
      </c>
      <c r="H39" s="166"/>
      <c r="I39" s="166"/>
      <c r="J39" s="166"/>
      <c r="K39" s="13" t="str">
        <f t="shared" si="16"/>
        <v>2010-11</v>
      </c>
      <c r="L39" s="81">
        <f t="shared" si="16"/>
        <v>15588.734644770218</v>
      </c>
      <c r="M39" s="81">
        <f t="shared" si="17"/>
        <v>14451.503145762608</v>
      </c>
      <c r="N39" s="81">
        <f t="shared" si="18"/>
        <v>9712.5944564837591</v>
      </c>
      <c r="O39" s="81">
        <f t="shared" si="19"/>
        <v>10353.525443568305</v>
      </c>
      <c r="P39" s="85">
        <f t="shared" si="4"/>
        <v>1.6050021149975815</v>
      </c>
      <c r="Q39" s="85">
        <f t="shared" si="4"/>
        <v>1.395805054474464</v>
      </c>
      <c r="S39" s="13" t="str">
        <f t="shared" si="20"/>
        <v>2010-11</v>
      </c>
      <c r="T39" s="81">
        <f t="shared" si="5"/>
        <v>9712.5944564837591</v>
      </c>
      <c r="U39" s="81">
        <f t="shared" si="6"/>
        <v>9597.3227688036204</v>
      </c>
      <c r="V39" s="81">
        <f t="shared" si="7"/>
        <v>756.20267476468655</v>
      </c>
      <c r="W39" s="81">
        <f t="shared" si="8"/>
        <v>10353.525443568305</v>
      </c>
      <c r="X39" s="81">
        <f t="shared" si="9"/>
        <v>-644.61895034251893</v>
      </c>
      <c r="Y39" s="81">
        <f t="shared" si="10"/>
        <v>12875.334774864741</v>
      </c>
      <c r="AA39" s="87">
        <f t="shared" si="11"/>
        <v>-640.93098708454636</v>
      </c>
      <c r="AI39" s="1" t="str">
        <f t="shared" si="12"/>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1.3256329019554252</v>
      </c>
      <c r="AQ39" s="86">
        <f t="shared" si="27"/>
        <v>1.6771690134058814</v>
      </c>
      <c r="AR39" s="86">
        <f t="shared" si="28"/>
        <v>7.3038181910727404E-2</v>
      </c>
      <c r="AS39" s="86">
        <f t="shared" si="29"/>
        <v>7.7857948064523008E-2</v>
      </c>
      <c r="AV39" s="1" t="str">
        <f t="shared" si="30"/>
        <v>2010-11</v>
      </c>
      <c r="AW39" s="85">
        <f t="shared" si="30"/>
        <v>1.0145665115253593</v>
      </c>
      <c r="AX39" s="85">
        <f t="shared" si="31"/>
        <v>1.3256329019554252</v>
      </c>
      <c r="AZ39" s="1" t="str">
        <f t="shared" si="32"/>
        <v>2010-11</v>
      </c>
      <c r="BA39" s="85">
        <f t="shared" si="33"/>
        <v>1.2952916168110009</v>
      </c>
      <c r="BB39" s="85">
        <f t="shared" si="34"/>
        <v>1.6771690134058814</v>
      </c>
      <c r="BD39" s="1" t="str">
        <f t="shared" si="35"/>
        <v>2010-11</v>
      </c>
      <c r="BE39" s="85">
        <f t="shared" si="36"/>
        <v>0.11096737758640804</v>
      </c>
      <c r="BF39" s="85">
        <f t="shared" si="37"/>
        <v>7.3038181910727404E-2</v>
      </c>
      <c r="BH39" s="1" t="str">
        <f t="shared" si="38"/>
        <v>2010-11</v>
      </c>
      <c r="BI39" s="85">
        <f t="shared" si="39"/>
        <v>0.10287207030013827</v>
      </c>
      <c r="BJ39" s="85">
        <f t="shared" si="40"/>
        <v>7.7857948064523008E-2</v>
      </c>
      <c r="BU39" s="1" t="str">
        <f t="shared" si="41"/>
        <v>2010-11</v>
      </c>
      <c r="BV39" s="161">
        <f t="shared" si="42"/>
        <v>3378.5049772784741</v>
      </c>
      <c r="BW39" s="161">
        <f t="shared" si="43"/>
        <v>2035.7684049945408</v>
      </c>
    </row>
    <row r="40" spans="1:75" x14ac:dyDescent="0.25">
      <c r="A40" s="13" t="str">
        <f t="shared" si="13"/>
        <v>2011-12</v>
      </c>
      <c r="B40" s="146">
        <f t="shared" si="14"/>
        <v>16783.175280980195</v>
      </c>
      <c r="C40" s="81">
        <f t="shared" si="15"/>
        <v>13424.208198660284</v>
      </c>
      <c r="D40" s="81">
        <f t="shared" si="0"/>
        <v>1503.5607014362797</v>
      </c>
      <c r="E40" s="81">
        <f t="shared" si="1"/>
        <v>14927.768900096566</v>
      </c>
      <c r="F40" s="81">
        <f t="shared" si="2"/>
        <v>1855.4063808836313</v>
      </c>
      <c r="G40" s="81">
        <f t="shared" si="3"/>
        <v>14926.113778647981</v>
      </c>
      <c r="H40" s="166"/>
      <c r="I40" s="166"/>
      <c r="J40" s="166"/>
      <c r="K40" s="13" t="str">
        <f t="shared" si="16"/>
        <v>2011-12</v>
      </c>
      <c r="L40" s="81">
        <f t="shared" si="16"/>
        <v>16783.175280980195</v>
      </c>
      <c r="M40" s="81">
        <f t="shared" si="17"/>
        <v>14927.768900096566</v>
      </c>
      <c r="N40" s="81">
        <f t="shared" si="18"/>
        <v>10011.612056799479</v>
      </c>
      <c r="O40" s="81">
        <f t="shared" si="19"/>
        <v>10540.866127265401</v>
      </c>
      <c r="P40" s="85">
        <f t="shared" si="4"/>
        <v>1.6763709166678853</v>
      </c>
      <c r="Q40" s="85">
        <f t="shared" si="4"/>
        <v>1.4161804845888173</v>
      </c>
      <c r="S40" s="13" t="str">
        <f t="shared" si="20"/>
        <v>2011-12</v>
      </c>
      <c r="T40" s="81">
        <f t="shared" si="5"/>
        <v>10011.612056799479</v>
      </c>
      <c r="U40" s="81">
        <f t="shared" si="6"/>
        <v>9757.2491254008492</v>
      </c>
      <c r="V40" s="81">
        <f t="shared" si="7"/>
        <v>783.61700186455141</v>
      </c>
      <c r="W40" s="81">
        <f t="shared" si="8"/>
        <v>10540.866127265401</v>
      </c>
      <c r="X40" s="81">
        <f t="shared" si="9"/>
        <v>-580.5253633535176</v>
      </c>
      <c r="Y40" s="81">
        <f t="shared" si="10"/>
        <v>13983.610685708698</v>
      </c>
      <c r="AA40" s="87">
        <f t="shared" si="11"/>
        <v>-529.25407046592227</v>
      </c>
      <c r="AI40" s="1" t="str">
        <f t="shared" si="12"/>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1.3967391671166085</v>
      </c>
      <c r="AQ40" s="86">
        <f t="shared" si="27"/>
        <v>1.7309500793951236</v>
      </c>
      <c r="AR40" s="86">
        <f t="shared" si="28"/>
        <v>7.4340855144495024E-2</v>
      </c>
      <c r="AS40" s="86">
        <f t="shared" si="29"/>
        <v>7.827081167536358E-2</v>
      </c>
      <c r="AV40" s="1" t="str">
        <f t="shared" si="30"/>
        <v>2011-12</v>
      </c>
      <c r="AW40" s="85">
        <f t="shared" si="30"/>
        <v>0.88934981186565099</v>
      </c>
      <c r="AX40" s="85">
        <f t="shared" si="31"/>
        <v>1.3967391671166085</v>
      </c>
      <c r="AZ40" s="1" t="str">
        <f t="shared" si="32"/>
        <v>2011-12</v>
      </c>
      <c r="BA40" s="85">
        <f t="shared" si="33"/>
        <v>1.0858184232556476</v>
      </c>
      <c r="BB40" s="85">
        <f t="shared" si="34"/>
        <v>1.7309500793951236</v>
      </c>
      <c r="BD40" s="1" t="str">
        <f t="shared" si="35"/>
        <v>2011-12</v>
      </c>
      <c r="BE40" s="85">
        <f t="shared" si="36"/>
        <v>0.10072239940869887</v>
      </c>
      <c r="BF40" s="85">
        <f t="shared" si="37"/>
        <v>7.4340855144495024E-2</v>
      </c>
      <c r="BH40" s="1" t="str">
        <f t="shared" si="38"/>
        <v>2011-12</v>
      </c>
      <c r="BI40" s="85">
        <f t="shared" si="39"/>
        <v>8.9587379995978128E-2</v>
      </c>
      <c r="BJ40" s="85">
        <f t="shared" si="40"/>
        <v>7.827081167536358E-2</v>
      </c>
      <c r="BU40" s="1" t="str">
        <f t="shared" si="41"/>
        <v>2011-12</v>
      </c>
      <c r="BV40" s="161">
        <f t="shared" si="42"/>
        <v>3036.7574094778088</v>
      </c>
      <c r="BW40" s="161">
        <f t="shared" si="43"/>
        <v>1933.0366824043729</v>
      </c>
    </row>
    <row r="41" spans="1:75" x14ac:dyDescent="0.25">
      <c r="A41" s="13" t="str">
        <f t="shared" si="13"/>
        <v>2012-13</v>
      </c>
      <c r="B41" s="81">
        <f t="shared" si="14"/>
        <v>14256.801215689999</v>
      </c>
      <c r="C41" s="81">
        <f t="shared" si="15"/>
        <v>13146.048057745274</v>
      </c>
      <c r="D41" s="81">
        <f t="shared" si="0"/>
        <v>1481.2061924209327</v>
      </c>
      <c r="E41" s="81">
        <f t="shared" si="1"/>
        <v>14627.254250166208</v>
      </c>
      <c r="F41" s="81">
        <f t="shared" si="2"/>
        <v>-370.45303447620904</v>
      </c>
      <c r="G41" s="81">
        <f t="shared" si="3"/>
        <v>15856.672048627601</v>
      </c>
      <c r="H41" s="166"/>
      <c r="I41" s="166"/>
      <c r="J41" s="166"/>
      <c r="K41" s="13" t="str">
        <f t="shared" si="16"/>
        <v>2012-13</v>
      </c>
      <c r="L41" s="81">
        <f t="shared" si="16"/>
        <v>14256.801215689999</v>
      </c>
      <c r="M41" s="81">
        <f t="shared" si="17"/>
        <v>14627.254250166208</v>
      </c>
      <c r="N41" s="81">
        <f t="shared" si="18"/>
        <v>10031.175256998562</v>
      </c>
      <c r="O41" s="81">
        <f t="shared" si="19"/>
        <v>10577.01335822599</v>
      </c>
      <c r="P41" s="85">
        <f t="shared" si="4"/>
        <v>1.4212493402249449</v>
      </c>
      <c r="Q41" s="85">
        <f t="shared" si="4"/>
        <v>1.3829285975884915</v>
      </c>
      <c r="S41" s="13" t="str">
        <f t="shared" si="20"/>
        <v>2012-13</v>
      </c>
      <c r="T41" s="81">
        <f t="shared" si="5"/>
        <v>10031.175256998562</v>
      </c>
      <c r="U41" s="81">
        <f t="shared" si="6"/>
        <v>9781.1853764730331</v>
      </c>
      <c r="V41" s="81">
        <f t="shared" si="7"/>
        <v>795.82798175295648</v>
      </c>
      <c r="W41" s="81">
        <f t="shared" si="8"/>
        <v>10577.01335822599</v>
      </c>
      <c r="X41" s="81">
        <f t="shared" si="9"/>
        <v>-550.22657517776349</v>
      </c>
      <c r="Y41" s="81">
        <f t="shared" si="10"/>
        <v>15011.176086189167</v>
      </c>
      <c r="AA41" s="87">
        <f t="shared" si="11"/>
        <v>-545.83810122742761</v>
      </c>
      <c r="AI41" s="1" t="str">
        <f t="shared" si="12"/>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1.4964523798660732</v>
      </c>
      <c r="AQ41" s="86">
        <f t="shared" si="27"/>
        <v>1.8456151386578266</v>
      </c>
      <c r="AR41" s="86">
        <f t="shared" si="28"/>
        <v>7.5241276038856705E-2</v>
      </c>
      <c r="AS41" s="86">
        <f t="shared" si="29"/>
        <v>7.9335467815470795E-2</v>
      </c>
      <c r="AV41" s="1" t="str">
        <f t="shared" si="30"/>
        <v>2012-13</v>
      </c>
      <c r="AW41" s="85">
        <f t="shared" si="30"/>
        <v>1.1122180781462325</v>
      </c>
      <c r="AX41" s="85">
        <f t="shared" si="31"/>
        <v>1.4964523798660732</v>
      </c>
      <c r="AZ41" s="1" t="str">
        <f t="shared" si="32"/>
        <v>2012-13</v>
      </c>
      <c r="BA41" s="85">
        <f t="shared" si="33"/>
        <v>1.2816300781422123</v>
      </c>
      <c r="BB41" s="85">
        <f t="shared" si="34"/>
        <v>1.8456151386578266</v>
      </c>
      <c r="BD41" s="1" t="str">
        <f t="shared" si="35"/>
        <v>2012-13</v>
      </c>
      <c r="BE41" s="85">
        <f t="shared" si="36"/>
        <v>0.10126344747197526</v>
      </c>
      <c r="BF41" s="85">
        <f t="shared" si="37"/>
        <v>7.5241276038856705E-2</v>
      </c>
      <c r="BH41" s="1" t="str">
        <f t="shared" si="38"/>
        <v>2012-13</v>
      </c>
      <c r="BI41" s="85">
        <f t="shared" si="39"/>
        <v>0.10389470751621513</v>
      </c>
      <c r="BJ41" s="85">
        <f t="shared" si="40"/>
        <v>7.9335467815470795E-2</v>
      </c>
      <c r="BU41" s="1" t="str">
        <f t="shared" si="41"/>
        <v>2012-13</v>
      </c>
      <c r="BV41" s="161">
        <f t="shared" si="42"/>
        <v>1884.5322442777092</v>
      </c>
      <c r="BW41" s="161">
        <f t="shared" si="43"/>
        <v>1897.7482104986966</v>
      </c>
    </row>
    <row r="42" spans="1:75" x14ac:dyDescent="0.25">
      <c r="A42" s="13" t="str">
        <f t="shared" si="13"/>
        <v>2013-14</v>
      </c>
      <c r="B42" s="81">
        <f t="shared" si="14"/>
        <v>14196.977999579067</v>
      </c>
      <c r="C42" s="81">
        <f t="shared" si="15"/>
        <v>13320.127645293223</v>
      </c>
      <c r="D42" s="81">
        <f t="shared" si="0"/>
        <v>1613.6113265288711</v>
      </c>
      <c r="E42" s="81">
        <f t="shared" si="1"/>
        <v>14933.738971822091</v>
      </c>
      <c r="F42" s="81">
        <f t="shared" si="2"/>
        <v>-736.76097224302657</v>
      </c>
      <c r="G42" s="81">
        <f t="shared" si="3"/>
        <v>17225.956059833257</v>
      </c>
      <c r="H42" s="166"/>
      <c r="I42" s="166"/>
      <c r="J42" s="166"/>
      <c r="K42" s="13" t="str">
        <f t="shared" si="16"/>
        <v>2013-14</v>
      </c>
      <c r="L42" s="81">
        <f t="shared" si="16"/>
        <v>14196.977999579067</v>
      </c>
      <c r="M42" s="81">
        <f t="shared" si="17"/>
        <v>14933.738971822091</v>
      </c>
      <c r="N42" s="81">
        <f t="shared" si="18"/>
        <v>10399.287065616707</v>
      </c>
      <c r="O42" s="81">
        <f t="shared" si="19"/>
        <v>10822.975558472162</v>
      </c>
      <c r="P42" s="85">
        <f t="shared" si="4"/>
        <v>1.3651876239207505</v>
      </c>
      <c r="Q42" s="85">
        <f t="shared" si="4"/>
        <v>1.3798182293899801</v>
      </c>
      <c r="S42" s="13" t="str">
        <f t="shared" si="20"/>
        <v>2013-14</v>
      </c>
      <c r="T42" s="81">
        <f t="shared" si="5"/>
        <v>10399.287065616707</v>
      </c>
      <c r="U42" s="81">
        <f t="shared" si="6"/>
        <v>10003.108466977017</v>
      </c>
      <c r="V42" s="81">
        <f t="shared" si="7"/>
        <v>819.86709149514866</v>
      </c>
      <c r="W42" s="81">
        <f t="shared" si="8"/>
        <v>10822.975558472162</v>
      </c>
      <c r="X42" s="81">
        <f t="shared" si="9"/>
        <v>-426.54262786203742</v>
      </c>
      <c r="Y42" s="81">
        <f t="shared" si="10"/>
        <v>15562.031984293126</v>
      </c>
      <c r="AA42" s="87">
        <f t="shared" si="11"/>
        <v>-423.68849285545548</v>
      </c>
      <c r="AI42" s="1" t="str">
        <f t="shared" si="12"/>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1.4964518131003486</v>
      </c>
      <c r="AQ42" s="86">
        <f t="shared" si="27"/>
        <v>1.8489538756028785</v>
      </c>
      <c r="AR42" s="86">
        <f t="shared" si="28"/>
        <v>7.5752466321829706E-2</v>
      </c>
      <c r="AS42" s="86">
        <f t="shared" si="29"/>
        <v>7.8838778689539729E-2</v>
      </c>
      <c r="AV42" s="1" t="str">
        <f t="shared" si="30"/>
        <v>2013-14</v>
      </c>
      <c r="AW42" s="85">
        <f t="shared" si="30"/>
        <v>1.2133537193861961</v>
      </c>
      <c r="AX42" s="85">
        <f t="shared" si="31"/>
        <v>1.4964518131003486</v>
      </c>
      <c r="AZ42" s="1" t="str">
        <f t="shared" si="32"/>
        <v>2013-14</v>
      </c>
      <c r="BA42" s="85">
        <f t="shared" si="33"/>
        <v>1.4047792745332039</v>
      </c>
      <c r="BB42" s="85">
        <f t="shared" si="34"/>
        <v>1.8489538756028785</v>
      </c>
      <c r="BD42" s="1" t="str">
        <f t="shared" si="35"/>
        <v>2013-14</v>
      </c>
      <c r="BE42" s="85">
        <f t="shared" si="36"/>
        <v>0.10805139486993399</v>
      </c>
      <c r="BF42" s="85">
        <f t="shared" si="37"/>
        <v>7.5752466321829706E-2</v>
      </c>
      <c r="BH42" s="1" t="str">
        <f t="shared" si="38"/>
        <v>2013-14</v>
      </c>
      <c r="BI42" s="85">
        <f t="shared" si="39"/>
        <v>0.11365878897443624</v>
      </c>
      <c r="BJ42" s="85">
        <f t="shared" si="40"/>
        <v>7.8838778689539729E-2</v>
      </c>
      <c r="BU42" s="1" t="str">
        <f t="shared" si="41"/>
        <v>2013-14</v>
      </c>
      <c r="BV42" s="161">
        <f t="shared" si="42"/>
        <v>1934.584631370177</v>
      </c>
      <c r="BW42" s="161">
        <f t="shared" si="43"/>
        <v>1982.6184890580312</v>
      </c>
    </row>
    <row r="43" spans="1:75" x14ac:dyDescent="0.25">
      <c r="A43" s="13" t="str">
        <f t="shared" si="13"/>
        <v>2014-15</v>
      </c>
      <c r="B43" s="81">
        <f t="shared" si="14"/>
        <v>13098.600265714838</v>
      </c>
      <c r="C43" s="81">
        <f t="shared" si="15"/>
        <v>13547.147350611105</v>
      </c>
      <c r="D43" s="81">
        <f t="shared" si="0"/>
        <v>1455.1823856044634</v>
      </c>
      <c r="E43" s="81">
        <f t="shared" si="1"/>
        <v>15002.32973621557</v>
      </c>
      <c r="F43" s="81">
        <f t="shared" si="2"/>
        <v>-1903.7294705007323</v>
      </c>
      <c r="G43" s="81">
        <f t="shared" si="3"/>
        <v>19549.2802610213</v>
      </c>
      <c r="H43" s="166"/>
      <c r="I43" s="166"/>
      <c r="J43" s="166"/>
      <c r="K43" s="13" t="str">
        <f t="shared" si="16"/>
        <v>2014-15</v>
      </c>
      <c r="L43" s="81">
        <f t="shared" si="16"/>
        <v>13098.600265714838</v>
      </c>
      <c r="M43" s="81">
        <f t="shared" si="17"/>
        <v>15002.32973621557</v>
      </c>
      <c r="N43" s="81">
        <f t="shared" si="18"/>
        <v>10546.371387889812</v>
      </c>
      <c r="O43" s="81">
        <f t="shared" si="19"/>
        <v>10837.472557142793</v>
      </c>
      <c r="P43" s="85">
        <f t="shared" si="4"/>
        <v>1.2420006639208343</v>
      </c>
      <c r="Q43" s="85">
        <f t="shared" si="4"/>
        <v>1.3843015202218705</v>
      </c>
      <c r="S43" s="13" t="str">
        <f t="shared" si="20"/>
        <v>2014-15</v>
      </c>
      <c r="T43" s="81">
        <f t="shared" si="5"/>
        <v>10546.371387889812</v>
      </c>
      <c r="U43" s="81">
        <f t="shared" si="6"/>
        <v>10032.226714118575</v>
      </c>
      <c r="V43" s="81">
        <f t="shared" si="7"/>
        <v>805.24584302421692</v>
      </c>
      <c r="W43" s="81">
        <f t="shared" si="8"/>
        <v>10837.472557142793</v>
      </c>
      <c r="X43" s="81">
        <f t="shared" si="9"/>
        <v>-292.68225954856422</v>
      </c>
      <c r="Y43" s="81">
        <f t="shared" si="10"/>
        <v>16149.737382313588</v>
      </c>
      <c r="AA43" s="87">
        <f t="shared" si="11"/>
        <v>-291.10116925298098</v>
      </c>
      <c r="AI43" s="1" t="str">
        <f t="shared" si="12"/>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1.5313074789740488</v>
      </c>
      <c r="AQ43" s="86">
        <f t="shared" si="27"/>
        <v>1.8704309330311208</v>
      </c>
      <c r="AR43" s="86">
        <f t="shared" si="28"/>
        <v>7.4301996039980112E-2</v>
      </c>
      <c r="AS43" s="86">
        <f t="shared" si="29"/>
        <v>7.6352881328346223E-2</v>
      </c>
      <c r="AV43" s="1" t="str">
        <f t="shared" si="30"/>
        <v>2014-15</v>
      </c>
      <c r="AW43" s="85">
        <f t="shared" si="30"/>
        <v>1.4924709407455474</v>
      </c>
      <c r="AX43" s="85">
        <f t="shared" si="31"/>
        <v>1.5313074789740488</v>
      </c>
      <c r="AZ43" s="1" t="str">
        <f t="shared" si="32"/>
        <v>2014-15</v>
      </c>
      <c r="BA43" s="85">
        <f t="shared" si="33"/>
        <v>1.7463567995728768</v>
      </c>
      <c r="BB43" s="85">
        <f t="shared" si="34"/>
        <v>1.8704309330311208</v>
      </c>
      <c r="BD43" s="1" t="str">
        <f t="shared" si="35"/>
        <v>2014-15</v>
      </c>
      <c r="BE43" s="85">
        <f t="shared" si="36"/>
        <v>9.6997093864138878E-2</v>
      </c>
      <c r="BF43" s="85">
        <f t="shared" si="37"/>
        <v>7.4301996039980112E-2</v>
      </c>
      <c r="BH43" s="1" t="str">
        <f t="shared" si="38"/>
        <v>2014-15</v>
      </c>
      <c r="BI43" s="85">
        <f t="shared" si="39"/>
        <v>0.11109449529606276</v>
      </c>
      <c r="BJ43" s="85">
        <f t="shared" si="40"/>
        <v>7.6352881328346223E-2</v>
      </c>
      <c r="BU43" s="1" t="str">
        <f t="shared" si="41"/>
        <v>2014-15</v>
      </c>
      <c r="BV43" s="161">
        <f t="shared" si="42"/>
        <v>1904.2783116888031</v>
      </c>
      <c r="BW43" s="161">
        <f t="shared" si="43"/>
        <v>1912.1379087940722</v>
      </c>
    </row>
    <row r="44" spans="1:75" x14ac:dyDescent="0.25">
      <c r="A44" s="13" t="str">
        <f t="shared" si="13"/>
        <v xml:space="preserve">2015-16 </v>
      </c>
      <c r="B44" s="81">
        <f t="shared" si="14"/>
        <v>11302.92257216607</v>
      </c>
      <c r="C44" s="81">
        <f t="shared" si="15"/>
        <v>13768.73575825194</v>
      </c>
      <c r="D44" s="81">
        <f t="shared" si="0"/>
        <v>1705.8895833136351</v>
      </c>
      <c r="E44" s="81">
        <f t="shared" si="1"/>
        <v>15474.625341565576</v>
      </c>
      <c r="F44" s="81">
        <f t="shared" si="2"/>
        <v>-4171.7027693995069</v>
      </c>
      <c r="G44" s="81">
        <f t="shared" si="3"/>
        <v>23645.420421130264</v>
      </c>
      <c r="H44" s="166"/>
      <c r="I44" s="166"/>
      <c r="J44" s="166"/>
      <c r="K44" s="13" t="str">
        <f t="shared" si="16"/>
        <v xml:space="preserve">2015-16 </v>
      </c>
      <c r="L44" s="81">
        <f t="shared" si="16"/>
        <v>11302.92257216607</v>
      </c>
      <c r="M44" s="81">
        <f t="shared" si="17"/>
        <v>15474.625341565576</v>
      </c>
      <c r="N44" s="81">
        <f t="shared" si="18"/>
        <v>10674.46530394097</v>
      </c>
      <c r="O44" s="81">
        <f t="shared" si="19"/>
        <v>11016.466354385551</v>
      </c>
      <c r="P44" s="85">
        <f t="shared" si="4"/>
        <v>1.0588748242024897</v>
      </c>
      <c r="Q44" s="85">
        <f t="shared" si="4"/>
        <v>1.4046813963540381</v>
      </c>
      <c r="S44" s="13" t="str">
        <f t="shared" si="20"/>
        <v xml:space="preserve">2015-16 </v>
      </c>
      <c r="T44" s="81">
        <f t="shared" si="5"/>
        <v>10674.46530394097</v>
      </c>
      <c r="U44" s="81">
        <f t="shared" si="6"/>
        <v>10201.039205416348</v>
      </c>
      <c r="V44" s="81">
        <f t="shared" si="7"/>
        <v>815.4271489692029</v>
      </c>
      <c r="W44" s="81">
        <f t="shared" si="8"/>
        <v>11016.466354385551</v>
      </c>
      <c r="X44" s="81">
        <f t="shared" si="9"/>
        <v>-344.94104087197087</v>
      </c>
      <c r="Y44" s="81">
        <f t="shared" si="10"/>
        <v>16811.786852822006</v>
      </c>
      <c r="AA44" s="87">
        <f t="shared" si="11"/>
        <v>-342.00105044458178</v>
      </c>
      <c r="AI44" s="1" t="str">
        <f t="shared" si="12"/>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1.5749535338894365</v>
      </c>
      <c r="AQ44" s="86">
        <f t="shared" si="27"/>
        <v>1.9345943447095943</v>
      </c>
      <c r="AR44" s="86">
        <f t="shared" si="28"/>
        <v>7.4018938808322055E-2</v>
      </c>
      <c r="AS44" s="86">
        <f t="shared" si="29"/>
        <v>7.6390444462651488E-2</v>
      </c>
      <c r="AV44" s="1" t="str">
        <f t="shared" si="30"/>
        <v xml:space="preserve">2015-16 </v>
      </c>
      <c r="AW44" s="85">
        <f t="shared" si="30"/>
        <v>2.0919740244313556</v>
      </c>
      <c r="AX44" s="85">
        <f t="shared" si="31"/>
        <v>1.5749535338894365</v>
      </c>
      <c r="AZ44" s="1" t="str">
        <f t="shared" si="32"/>
        <v xml:space="preserve">2015-16 </v>
      </c>
      <c r="BA44" s="85">
        <f t="shared" si="33"/>
        <v>2.542651972326206</v>
      </c>
      <c r="BB44" s="85">
        <f t="shared" si="34"/>
        <v>1.9345943447095943</v>
      </c>
      <c r="BD44" s="1" t="str">
        <f t="shared" si="35"/>
        <v xml:space="preserve">2015-16 </v>
      </c>
      <c r="BE44" s="85">
        <f t="shared" si="36"/>
        <v>0.1102378600877357</v>
      </c>
      <c r="BF44" s="85">
        <f t="shared" si="37"/>
        <v>7.4018938808322055E-2</v>
      </c>
      <c r="BH44" s="1" t="str">
        <f t="shared" si="38"/>
        <v xml:space="preserve">2015-16 </v>
      </c>
      <c r="BI44" s="85">
        <f t="shared" si="39"/>
        <v>0.15092464558807661</v>
      </c>
      <c r="BJ44" s="85">
        <f t="shared" si="40"/>
        <v>7.6390444462651488E-2</v>
      </c>
      <c r="BU44" s="1" t="str">
        <f t="shared" si="41"/>
        <v xml:space="preserve">2015-16 </v>
      </c>
      <c r="BV44" s="161">
        <f t="shared" si="42"/>
        <v>2003.4114009625293</v>
      </c>
      <c r="BW44" s="161">
        <f t="shared" si="43"/>
        <v>1984.3815668536186</v>
      </c>
    </row>
    <row r="45" spans="1:75" x14ac:dyDescent="0.25">
      <c r="A45" s="13" t="str">
        <f t="shared" si="13"/>
        <v xml:space="preserve">2016-17 </v>
      </c>
      <c r="B45" s="81">
        <f t="shared" si="14"/>
        <v>13496.131471511677</v>
      </c>
      <c r="C45" s="81">
        <f t="shared" si="15"/>
        <v>13857.94589905809</v>
      </c>
      <c r="D45" s="81">
        <f t="shared" si="0"/>
        <v>1802.5475905375208</v>
      </c>
      <c r="E45" s="81">
        <f t="shared" si="1"/>
        <v>15660.493489595608</v>
      </c>
      <c r="F45" s="81">
        <f t="shared" si="2"/>
        <v>-2164.362018083933</v>
      </c>
      <c r="G45" s="81">
        <f t="shared" si="3"/>
        <v>25641.48178878193</v>
      </c>
      <c r="H45" s="166"/>
      <c r="I45" s="166"/>
      <c r="J45" s="166"/>
      <c r="K45" s="13" t="str">
        <f t="shared" si="16"/>
        <v xml:space="preserve">2016-17 </v>
      </c>
      <c r="L45" s="81">
        <f t="shared" si="16"/>
        <v>13496.131471511677</v>
      </c>
      <c r="M45" s="81">
        <f t="shared" si="17"/>
        <v>15660.493489595608</v>
      </c>
      <c r="N45" s="81">
        <f t="shared" si="18"/>
        <v>10926.781319453428</v>
      </c>
      <c r="O45" s="81">
        <f t="shared" si="19"/>
        <v>11181.70195461999</v>
      </c>
      <c r="P45" s="85">
        <f t="shared" si="4"/>
        <v>1.2351424520122793</v>
      </c>
      <c r="Q45" s="85">
        <f t="shared" si="4"/>
        <v>1.4005464957975469</v>
      </c>
      <c r="S45" s="13" t="str">
        <f t="shared" si="20"/>
        <v xml:space="preserve">2016-17 </v>
      </c>
      <c r="T45" s="81">
        <f t="shared" si="5"/>
        <v>10926.781319453428</v>
      </c>
      <c r="U45" s="81">
        <f t="shared" si="6"/>
        <v>10385.236888238516</v>
      </c>
      <c r="V45" s="81">
        <f t="shared" si="7"/>
        <v>796.46506638147241</v>
      </c>
      <c r="W45" s="81">
        <f t="shared" si="8"/>
        <v>11181.70195461999</v>
      </c>
      <c r="X45" s="81">
        <f t="shared" si="9"/>
        <v>-254.92063516655992</v>
      </c>
      <c r="Y45" s="81">
        <f t="shared" si="10"/>
        <v>17172.286804569318</v>
      </c>
      <c r="AA45" s="87">
        <f>+T45-W45</f>
        <v>-254.92063516656162</v>
      </c>
      <c r="AI45" s="1" t="str">
        <f t="shared" si="12"/>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1.5715777869551339</v>
      </c>
      <c r="AQ45" s="86">
        <f t="shared" si="27"/>
        <v>1.9475040383044031</v>
      </c>
      <c r="AR45" s="86">
        <f t="shared" si="28"/>
        <v>7.1229323551446816E-2</v>
      </c>
      <c r="AS45" s="86">
        <f t="shared" si="29"/>
        <v>7.2891096023262644E-2</v>
      </c>
      <c r="AV45" s="1" t="str">
        <f t="shared" si="30"/>
        <v xml:space="preserve">2016-17 </v>
      </c>
      <c r="AW45" s="85">
        <f t="shared" si="30"/>
        <v>1.8999134561564754</v>
      </c>
      <c r="AX45" s="85">
        <f t="shared" si="31"/>
        <v>1.5715777869551339</v>
      </c>
      <c r="AZ45" s="1" t="str">
        <f t="shared" si="32"/>
        <v xml:space="preserve">2016-17 </v>
      </c>
      <c r="BA45" s="85">
        <f t="shared" si="33"/>
        <v>2.2464135012732283</v>
      </c>
      <c r="BB45" s="85">
        <f t="shared" si="34"/>
        <v>1.9475040383044031</v>
      </c>
      <c r="BD45" s="1" t="str">
        <f t="shared" si="35"/>
        <v xml:space="preserve">2016-17 </v>
      </c>
      <c r="BE45" s="85">
        <f t="shared" si="36"/>
        <v>0.11510158295682589</v>
      </c>
      <c r="BF45" s="85">
        <f t="shared" si="37"/>
        <v>7.1229323551446816E-2</v>
      </c>
      <c r="BH45" s="1" t="str">
        <f t="shared" si="38"/>
        <v xml:space="preserve">2016-17 </v>
      </c>
      <c r="BI45" s="85">
        <f t="shared" si="39"/>
        <v>0.13356031647605318</v>
      </c>
      <c r="BJ45" s="85">
        <f t="shared" si="40"/>
        <v>7.2891096023262644E-2</v>
      </c>
      <c r="BU45" s="1" t="str">
        <f t="shared" si="41"/>
        <v xml:space="preserve">2016-17 </v>
      </c>
      <c r="BV45" s="161">
        <f t="shared" si="42"/>
        <v>2081.7227821725237</v>
      </c>
      <c r="BW45" s="161">
        <f t="shared" si="43"/>
        <v>2109.1940555418269</v>
      </c>
    </row>
    <row r="46" spans="1:75" x14ac:dyDescent="0.25">
      <c r="A46" s="13" t="str">
        <f t="shared" si="13"/>
        <v>2017-18</v>
      </c>
      <c r="B46" s="81">
        <f t="shared" si="14"/>
        <v>13766.851292602169</v>
      </c>
      <c r="C46" s="81">
        <f t="shared" si="15"/>
        <v>13602.302876042188</v>
      </c>
      <c r="D46" s="81">
        <f t="shared" si="0"/>
        <v>1886.7888135215017</v>
      </c>
      <c r="E46" s="81">
        <f t="shared" si="1"/>
        <v>15489.091689563687</v>
      </c>
      <c r="F46" s="81">
        <f t="shared" si="2"/>
        <v>-1722.2403969615198</v>
      </c>
      <c r="G46" s="81">
        <f t="shared" si="3"/>
        <v>27748.192664002861</v>
      </c>
      <c r="H46" s="166"/>
      <c r="I46" s="166"/>
      <c r="J46" s="166"/>
      <c r="K46" s="13" t="str">
        <f t="shared" si="16"/>
        <v>2017-18</v>
      </c>
      <c r="L46" s="81">
        <f>+B46</f>
        <v>13766.851292602169</v>
      </c>
      <c r="M46" s="81">
        <f>+E46</f>
        <v>15489.091689563687</v>
      </c>
      <c r="N46" s="81">
        <f>+T46</f>
        <v>11426.624837360745</v>
      </c>
      <c r="O46" s="81">
        <f>+W46</f>
        <v>11646.796543744316</v>
      </c>
      <c r="P46" s="85">
        <f t="shared" ref="P46:Q49" si="44">+L46/N46</f>
        <v>1.2048046985484084</v>
      </c>
      <c r="Q46" s="85">
        <f t="shared" si="44"/>
        <v>1.3299014567128444</v>
      </c>
      <c r="S46" s="13" t="str">
        <f t="shared" si="20"/>
        <v>2017-18</v>
      </c>
      <c r="T46" s="81">
        <f t="shared" si="5"/>
        <v>11426.624837360745</v>
      </c>
      <c r="U46" s="81">
        <f t="shared" si="6"/>
        <v>10846.230043653628</v>
      </c>
      <c r="V46" s="81">
        <f t="shared" si="7"/>
        <v>800.56650009068767</v>
      </c>
      <c r="W46" s="81">
        <f t="shared" si="8"/>
        <v>11646.796543744316</v>
      </c>
      <c r="X46" s="81">
        <f t="shared" si="9"/>
        <v>-218.80510479264984</v>
      </c>
      <c r="Y46" s="81">
        <f t="shared" si="10"/>
        <v>17579.695367012886</v>
      </c>
      <c r="AA46" s="87">
        <f>+T46-W46</f>
        <v>-220.17170638357129</v>
      </c>
      <c r="AI46" s="1" t="str">
        <f t="shared" si="12"/>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1.538485389800663</v>
      </c>
      <c r="AQ46" s="86">
        <f t="shared" si="27"/>
        <v>1.8986354725479226</v>
      </c>
      <c r="AR46" s="86">
        <f t="shared" si="28"/>
        <v>6.873705547133345E-2</v>
      </c>
      <c r="AS46" s="86">
        <f t="shared" si="29"/>
        <v>7.0061502104553031E-2</v>
      </c>
      <c r="AV46" s="1" t="str">
        <f t="shared" si="30"/>
        <v>2017-18</v>
      </c>
      <c r="AW46" s="85">
        <f t="shared" si="30"/>
        <v>2.0155801841858918</v>
      </c>
      <c r="AX46" s="85">
        <f t="shared" si="31"/>
        <v>1.538485389800663</v>
      </c>
      <c r="AZ46" s="1" t="str">
        <f t="shared" si="32"/>
        <v>2017-18</v>
      </c>
      <c r="BA46" s="85">
        <f t="shared" si="33"/>
        <v>2.4071431559382894</v>
      </c>
      <c r="BB46" s="85">
        <f t="shared" si="34"/>
        <v>1.8986354725479226</v>
      </c>
      <c r="BD46" s="1" t="str">
        <f t="shared" si="35"/>
        <v>2017-18</v>
      </c>
      <c r="BE46" s="85">
        <f t="shared" si="36"/>
        <v>0.12181403863680342</v>
      </c>
      <c r="BF46" s="85">
        <f t="shared" si="37"/>
        <v>6.873705547133345E-2</v>
      </c>
      <c r="BH46" s="1" t="str">
        <f t="shared" si="38"/>
        <v>2017-18</v>
      </c>
      <c r="BI46" s="85">
        <f t="shared" si="39"/>
        <v>0.13705303946556008</v>
      </c>
      <c r="BJ46" s="85">
        <f t="shared" si="40"/>
        <v>7.0061502104553031E-2</v>
      </c>
      <c r="BU46" s="1" t="str">
        <f t="shared" si="41"/>
        <v>2017-18</v>
      </c>
      <c r="BV46" s="161">
        <f t="shared" si="42"/>
        <v>2239.4136345843644</v>
      </c>
      <c r="BW46" s="161">
        <f t="shared" si="43"/>
        <v>2167.5039470187153</v>
      </c>
    </row>
    <row r="47" spans="1:75" x14ac:dyDescent="0.25">
      <c r="A47" s="13" t="s">
        <v>263</v>
      </c>
      <c r="B47" s="81">
        <f t="shared" si="14"/>
        <v>14892.685896948016</v>
      </c>
      <c r="C47" s="81">
        <f t="shared" si="15"/>
        <v>13964.723342720146</v>
      </c>
      <c r="D47" s="81">
        <f t="shared" si="0"/>
        <v>1978.2707968642972</v>
      </c>
      <c r="E47" s="81">
        <f t="shared" si="1"/>
        <v>15942.994139584443</v>
      </c>
      <c r="F47" s="81">
        <f t="shared" si="2"/>
        <v>-1050.4985158687887</v>
      </c>
      <c r="G47" s="81">
        <f t="shared" si="3"/>
        <v>29252.551564045967</v>
      </c>
      <c r="H47" s="166"/>
      <c r="I47" s="166"/>
      <c r="J47" s="166"/>
      <c r="K47" s="13" t="str">
        <f t="shared" ref="K47:K48" si="45">+A47</f>
        <v>2018-19</v>
      </c>
      <c r="L47" s="81">
        <f>+B47</f>
        <v>14892.685896948016</v>
      </c>
      <c r="M47" s="81">
        <f>+E47</f>
        <v>15942.994139584443</v>
      </c>
      <c r="N47" s="81">
        <f>+T47</f>
        <v>11824.050935100233</v>
      </c>
      <c r="O47" s="81">
        <f>+W47</f>
        <v>11971.837346572378</v>
      </c>
      <c r="P47" s="85">
        <f t="shared" si="44"/>
        <v>1.2595248429401129</v>
      </c>
      <c r="Q47" s="85">
        <f t="shared" si="44"/>
        <v>1.3317082147084998</v>
      </c>
      <c r="S47" s="13" t="str">
        <f t="shared" si="20"/>
        <v>2018-19</v>
      </c>
      <c r="T47" s="81">
        <f t="shared" si="5"/>
        <v>11824.050935100233</v>
      </c>
      <c r="U47" s="81">
        <f t="shared" si="6"/>
        <v>11157.90317979204</v>
      </c>
      <c r="V47" s="81">
        <f t="shared" si="7"/>
        <v>813.93416678033759</v>
      </c>
      <c r="W47" s="81">
        <f t="shared" si="8"/>
        <v>11971.837346572378</v>
      </c>
      <c r="X47" s="81">
        <f t="shared" si="9"/>
        <v>-136.74461155968444</v>
      </c>
      <c r="Y47" s="81">
        <f t="shared" si="10"/>
        <v>17980.605304487177</v>
      </c>
      <c r="AA47" s="87">
        <f>+T47-W47</f>
        <v>-147.78641147214512</v>
      </c>
      <c r="AI47" s="1" t="str">
        <f t="shared" si="12"/>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1.5206806367106329</v>
      </c>
      <c r="AQ47" s="86">
        <f t="shared" si="27"/>
        <v>1.866584310917941</v>
      </c>
      <c r="AR47" s="86">
        <f t="shared" si="28"/>
        <v>6.7987406044517709E-2</v>
      </c>
      <c r="AS47" s="86">
        <f t="shared" si="29"/>
        <v>6.8837166826145602E-2</v>
      </c>
      <c r="AV47" s="1" t="str">
        <f t="shared" ref="AV47:AW48" si="46">+AI47</f>
        <v>2018-19</v>
      </c>
      <c r="AW47" s="85">
        <f t="shared" si="46"/>
        <v>1.9642226906860865</v>
      </c>
      <c r="AX47" s="85">
        <f t="shared" si="31"/>
        <v>1.5206806367106329</v>
      </c>
      <c r="AZ47" s="1" t="str">
        <f t="shared" si="32"/>
        <v>2018-19</v>
      </c>
      <c r="BA47" s="85">
        <f t="shared" si="33"/>
        <v>2.3136148984198646</v>
      </c>
      <c r="BB47" s="85">
        <f t="shared" si="34"/>
        <v>1.866584310917941</v>
      </c>
      <c r="BD47" s="1" t="str">
        <f t="shared" si="35"/>
        <v>2018-19</v>
      </c>
      <c r="BE47" s="85">
        <f t="shared" si="36"/>
        <v>0.12408401957274139</v>
      </c>
      <c r="BF47" s="85">
        <f t="shared" si="37"/>
        <v>6.7987406044517709E-2</v>
      </c>
      <c r="BH47" s="1" t="str">
        <f t="shared" si="38"/>
        <v>2018-19</v>
      </c>
      <c r="BI47" s="85">
        <f t="shared" si="39"/>
        <v>0.1328350581321068</v>
      </c>
      <c r="BJ47" s="85">
        <f t="shared" si="40"/>
        <v>6.8837166826145602E-2</v>
      </c>
      <c r="BU47" s="1" t="str">
        <f t="shared" si="41"/>
        <v>2018-19</v>
      </c>
      <c r="BV47" s="161">
        <f t="shared" si="42"/>
        <v>2249.0296065149555</v>
      </c>
      <c r="BW47" s="161">
        <f t="shared" si="43"/>
        <v>2191.1588126732795</v>
      </c>
    </row>
    <row r="48" spans="1:75" x14ac:dyDescent="0.25">
      <c r="A48" s="13" t="s">
        <v>322</v>
      </c>
      <c r="B48" s="146">
        <f t="shared" si="14"/>
        <v>18256.806424745359</v>
      </c>
      <c r="C48" s="81">
        <f t="shared" si="15"/>
        <v>14136.363462699339</v>
      </c>
      <c r="D48" s="81">
        <f t="shared" si="0"/>
        <v>1991.9977229137533</v>
      </c>
      <c r="E48" s="81">
        <f t="shared" si="1"/>
        <v>16128.361185613092</v>
      </c>
      <c r="F48" s="81">
        <f t="shared" si="2"/>
        <v>2127.8778778778787</v>
      </c>
      <c r="G48" s="81">
        <f t="shared" si="3"/>
        <v>27509.142730516774</v>
      </c>
      <c r="H48" s="166"/>
      <c r="I48" s="166"/>
      <c r="J48" s="166"/>
      <c r="K48" s="13" t="str">
        <f t="shared" si="45"/>
        <v>2019-20</v>
      </c>
      <c r="L48" s="81">
        <f>+B48</f>
        <v>18256.806424745359</v>
      </c>
      <c r="M48" s="81">
        <f>+E48</f>
        <v>16128.361185613092</v>
      </c>
      <c r="N48" s="81">
        <f>+T48</f>
        <v>11832.545889167804</v>
      </c>
      <c r="O48" s="81">
        <f>+W48</f>
        <v>12310.724502455612</v>
      </c>
      <c r="P48" s="85">
        <f t="shared" si="44"/>
        <v>1.5429313856672799</v>
      </c>
      <c r="Q48" s="85">
        <f t="shared" si="44"/>
        <v>1.3101065808430672</v>
      </c>
      <c r="S48" s="13" t="str">
        <f t="shared" si="20"/>
        <v>2019-20</v>
      </c>
      <c r="T48" s="81">
        <f t="shared" si="5"/>
        <v>11832.545889167804</v>
      </c>
      <c r="U48" s="81">
        <f t="shared" si="6"/>
        <v>11524.060655063693</v>
      </c>
      <c r="V48" s="81">
        <f t="shared" si="7"/>
        <v>786.66384739191949</v>
      </c>
      <c r="W48" s="81">
        <f t="shared" si="8"/>
        <v>12310.724502455612</v>
      </c>
      <c r="X48" s="81">
        <f t="shared" si="9"/>
        <v>-472.07737000899289</v>
      </c>
      <c r="Y48" s="81">
        <f t="shared" si="10"/>
        <v>18506.957100895917</v>
      </c>
      <c r="AA48" s="87">
        <f>+T48-W48</f>
        <v>-478.17861328780782</v>
      </c>
      <c r="AI48" s="1" t="str">
        <f t="shared" si="12"/>
        <v>2019-20</v>
      </c>
      <c r="AJ48" s="86">
        <f t="shared" ref="AJ48" si="47">+I152/D152</f>
        <v>1.5067883226954066</v>
      </c>
      <c r="AK48" s="86">
        <f t="shared" ref="AK48" si="48">+I152/B152</f>
        <v>2.4490435374149659</v>
      </c>
      <c r="AL48" s="86">
        <f t="shared" ref="AL48" si="49">+F152/G152</f>
        <v>0.12350899759677168</v>
      </c>
      <c r="AM48" s="86">
        <f t="shared" ref="AM48" si="50">+F152/D152</f>
        <v>0.1091098671131108</v>
      </c>
      <c r="AO48" s="1" t="str">
        <f t="shared" si="25"/>
        <v>2019-20</v>
      </c>
      <c r="AP48" s="86">
        <f t="shared" ref="AP48" si="51">+AA152/V152</f>
        <v>1.5640722862387757</v>
      </c>
      <c r="AQ48" s="86">
        <f t="shared" ref="AQ48" si="52">+AA152/T152</f>
        <v>1.9538529055914202</v>
      </c>
      <c r="AR48" s="86">
        <f t="shared" ref="AR48" si="53">+X152/Y152</f>
        <v>6.3900694653267906E-2</v>
      </c>
      <c r="AS48" s="86">
        <f t="shared" ref="AS48" si="54">+X152/V152</f>
        <v>6.6483059077934947E-2</v>
      </c>
      <c r="AV48" s="1" t="str">
        <f t="shared" si="46"/>
        <v>2019-20</v>
      </c>
      <c r="AW48" s="85">
        <f t="shared" ref="AW48" si="55">+AJ48</f>
        <v>1.5067883226954066</v>
      </c>
      <c r="AX48" s="85">
        <f t="shared" ref="AX48" si="56">+AP48</f>
        <v>1.5640722862387757</v>
      </c>
      <c r="AZ48" s="1" t="str">
        <f t="shared" si="32"/>
        <v>2019-20</v>
      </c>
      <c r="BA48" s="85">
        <f t="shared" ref="BA48" si="57">+AK48</f>
        <v>2.4490435374149659</v>
      </c>
      <c r="BB48" s="85">
        <f t="shared" ref="BB48" si="58">+AQ48</f>
        <v>1.9538529055914202</v>
      </c>
      <c r="BD48" s="1" t="str">
        <f t="shared" si="35"/>
        <v>2019-20</v>
      </c>
      <c r="BE48" s="85">
        <f t="shared" ref="BE48" si="59">+AL48</f>
        <v>0.12350899759677168</v>
      </c>
      <c r="BF48" s="85">
        <f t="shared" ref="BF48" si="60">+AR48</f>
        <v>6.3900694653267906E-2</v>
      </c>
      <c r="BH48" s="1" t="str">
        <f t="shared" si="38"/>
        <v>2019-20</v>
      </c>
      <c r="BI48" s="85">
        <f t="shared" ref="BI48" si="61">+AM48</f>
        <v>0.1091098671131108</v>
      </c>
      <c r="BJ48" s="85">
        <f t="shared" ref="BJ48" si="62">+AS48</f>
        <v>6.6483059077934947E-2</v>
      </c>
      <c r="BU48" s="1" t="str">
        <f t="shared" si="41"/>
        <v>2019-20</v>
      </c>
      <c r="BV48" s="161">
        <f t="shared" si="42"/>
        <v>7024.1997722913748</v>
      </c>
      <c r="BW48" s="161">
        <f t="shared" si="43"/>
        <v>2360.5139629497125</v>
      </c>
    </row>
    <row r="49" spans="1:75" x14ac:dyDescent="0.25">
      <c r="A49" s="13" t="s">
        <v>324</v>
      </c>
      <c r="B49" s="81">
        <f t="shared" si="14"/>
        <v>13654.771184996065</v>
      </c>
      <c r="C49" s="81">
        <f t="shared" si="15"/>
        <v>15119.932273899978</v>
      </c>
      <c r="D49" s="81">
        <f t="shared" si="0"/>
        <v>2055.4066917830387</v>
      </c>
      <c r="E49" s="81">
        <f t="shared" si="1"/>
        <v>17175.338965683019</v>
      </c>
      <c r="F49" s="81">
        <f t="shared" si="2"/>
        <v>-3520.5677806869526</v>
      </c>
      <c r="G49" s="81">
        <f t="shared" si="3"/>
        <v>31489.41109321341</v>
      </c>
      <c r="H49" s="166"/>
      <c r="I49" s="166"/>
      <c r="J49" s="166"/>
      <c r="K49" s="13" t="s">
        <v>324</v>
      </c>
      <c r="L49" s="81">
        <f>+B49</f>
        <v>13654.771184996065</v>
      </c>
      <c r="M49" s="81">
        <f>+E49</f>
        <v>17175.338965683019</v>
      </c>
      <c r="N49" s="81">
        <f>+T49</f>
        <v>11799.740365765727</v>
      </c>
      <c r="O49" s="81">
        <f>+W49</f>
        <v>13222.467487772539</v>
      </c>
      <c r="P49" s="85">
        <f t="shared" si="44"/>
        <v>1.1572094606939225</v>
      </c>
      <c r="Q49" s="85">
        <f t="shared" si="44"/>
        <v>1.2989511210041464</v>
      </c>
      <c r="S49" s="13" t="s">
        <v>324</v>
      </c>
      <c r="T49" s="81">
        <f t="shared" si="5"/>
        <v>11799.740365765727</v>
      </c>
      <c r="U49" s="81">
        <f t="shared" si="6"/>
        <v>12439.625180101351</v>
      </c>
      <c r="V49" s="81">
        <f t="shared" si="7"/>
        <v>782.84230767118765</v>
      </c>
      <c r="W49" s="81">
        <f t="shared" si="8"/>
        <v>13222.467487772539</v>
      </c>
      <c r="X49" s="81">
        <f t="shared" si="9"/>
        <v>-1621.6082496239571</v>
      </c>
      <c r="Y49" s="81">
        <f t="shared" si="10"/>
        <v>20886.566324183699</v>
      </c>
      <c r="AA49" s="87">
        <f>+T49-W49</f>
        <v>-1422.7271220068124</v>
      </c>
      <c r="AI49" s="13" t="s">
        <v>324</v>
      </c>
      <c r="AJ49" s="86">
        <f t="shared" ref="AJ49" si="63">+I153/D153</f>
        <v>2.3061104918267792</v>
      </c>
      <c r="AK49" s="86">
        <f t="shared" ref="AK49" si="64">+I153/B153</f>
        <v>2.9111792560242322</v>
      </c>
      <c r="AL49" s="86">
        <f t="shared" ref="AL49" si="65">+F153/G153</f>
        <v>0.11967197246527828</v>
      </c>
      <c r="AM49" s="86">
        <f t="shared" ref="AM49" si="66">+F153/D153</f>
        <v>0.15052663013800854</v>
      </c>
      <c r="AO49" s="13" t="s">
        <v>324</v>
      </c>
      <c r="AP49" s="86">
        <f t="shared" ref="AP49" si="67">+AA153/V153</f>
        <v>1.7700869406229767</v>
      </c>
      <c r="AQ49" s="86">
        <f t="shared" ref="AQ49" si="68">+AA153/T153</f>
        <v>2.3116986174021061</v>
      </c>
      <c r="AR49" s="86">
        <f t="shared" ref="AR49" si="69">+X153/Y153</f>
        <v>5.9205462852914566E-2</v>
      </c>
      <c r="AS49" s="86">
        <f t="shared" ref="AS49" si="70">+X153/V153</f>
        <v>6.6344028207809325E-2</v>
      </c>
      <c r="AV49" s="13" t="s">
        <v>324</v>
      </c>
      <c r="AW49" s="85">
        <f t="shared" ref="AW49" si="71">+AJ49</f>
        <v>2.3061104918267792</v>
      </c>
      <c r="AX49" s="85">
        <f t="shared" ref="AX49" si="72">+AP49</f>
        <v>1.7700869406229767</v>
      </c>
      <c r="AZ49" s="13" t="s">
        <v>324</v>
      </c>
      <c r="BA49" s="85">
        <f t="shared" ref="BA49" si="73">+AK49</f>
        <v>2.9111792560242322</v>
      </c>
      <c r="BB49" s="85">
        <f t="shared" ref="BB49" si="74">+AQ49</f>
        <v>2.3116986174021061</v>
      </c>
      <c r="BD49" s="13" t="s">
        <v>324</v>
      </c>
      <c r="BE49" s="85">
        <f t="shared" ref="BE49" si="75">+AL49</f>
        <v>0.11967197246527828</v>
      </c>
      <c r="BF49" s="85">
        <f t="shared" ref="BF49" si="76">+AR49</f>
        <v>5.9205462852914566E-2</v>
      </c>
      <c r="BH49" s="13" t="s">
        <v>324</v>
      </c>
      <c r="BI49" s="85">
        <f t="shared" ref="BI49" si="77">+AM49</f>
        <v>0.15052663013800854</v>
      </c>
      <c r="BJ49" s="85">
        <f t="shared" ref="BJ49" si="78">+AS49</f>
        <v>6.6344028207809325E-2</v>
      </c>
      <c r="BU49" s="1" t="str">
        <f t="shared" si="41"/>
        <v>2020-21</v>
      </c>
      <c r="BV49" s="161">
        <f t="shared" si="42"/>
        <v>2838.0511125199437</v>
      </c>
      <c r="BW49" s="161">
        <f t="shared" si="43"/>
        <v>2764.5806062049905</v>
      </c>
    </row>
    <row r="50" spans="1:75" x14ac:dyDescent="0.25">
      <c r="A50" s="13" t="s">
        <v>333</v>
      </c>
      <c r="B50" s="153">
        <f>+AVERAGE(B45:B49)</f>
        <v>14813.449254160656</v>
      </c>
      <c r="C50" s="153">
        <f t="shared" ref="C50:G50" si="79">+AVERAGE(C45:C49)</f>
        <v>14136.253570883948</v>
      </c>
      <c r="D50" s="153">
        <f t="shared" si="79"/>
        <v>1943.0023231240223</v>
      </c>
      <c r="E50" s="153">
        <f t="shared" si="79"/>
        <v>16079.255894007971</v>
      </c>
      <c r="F50" s="153">
        <f>+AVERAGE(F45:F49)</f>
        <v>-1265.958166744663</v>
      </c>
      <c r="G50" s="153">
        <f t="shared" si="79"/>
        <v>28328.155968112191</v>
      </c>
      <c r="I50" s="153"/>
      <c r="J50" s="153"/>
      <c r="K50" s="13" t="s">
        <v>333</v>
      </c>
      <c r="L50" s="153">
        <f>+AVERAGE(L45:L49)</f>
        <v>14813.449254160656</v>
      </c>
      <c r="M50" s="153">
        <f t="shared" ref="M50" si="80">+AVERAGE(M45:M49)</f>
        <v>16079.255894007971</v>
      </c>
      <c r="N50" s="153">
        <f t="shared" ref="N50" si="81">+AVERAGE(N45:N49)</f>
        <v>11561.948669369587</v>
      </c>
      <c r="O50" s="153">
        <f t="shared" ref="O50" si="82">+AVERAGE(O45:O49)</f>
        <v>12066.705567032968</v>
      </c>
      <c r="P50" s="132">
        <f t="shared" ref="P50" si="83">+AVERAGE(P45:P49)</f>
        <v>1.2799225679724007</v>
      </c>
      <c r="Q50" s="132">
        <f t="shared" ref="Q50" si="84">+AVERAGE(Q45:Q49)</f>
        <v>1.3342427738132208</v>
      </c>
      <c r="S50" s="13" t="s">
        <v>333</v>
      </c>
      <c r="T50" s="153">
        <f>+AVERAGE(T45:T49)</f>
        <v>11561.948669369587</v>
      </c>
      <c r="U50" s="153">
        <f t="shared" ref="U50" si="85">+AVERAGE(U45:U49)</f>
        <v>11270.611189369845</v>
      </c>
      <c r="V50" s="153">
        <f t="shared" ref="V50" si="86">+AVERAGE(V45:V49)</f>
        <v>796.09437766312089</v>
      </c>
      <c r="W50" s="153">
        <f t="shared" ref="W50" si="87">+AVERAGE(W45:W49)</f>
        <v>12066.705567032968</v>
      </c>
      <c r="X50" s="153">
        <f t="shared" ref="X50" si="88">+AVERAGE(X45:X49)</f>
        <v>-540.83119423036874</v>
      </c>
      <c r="Y50" s="153">
        <f t="shared" ref="Y50" si="89">+AVERAGE(Y45:Y49)</f>
        <v>18425.222180229801</v>
      </c>
      <c r="AA50" s="87">
        <f t="shared" ref="AA50:AA53" si="90">+T50-W50</f>
        <v>-504.7568976633811</v>
      </c>
      <c r="AI50" s="13" t="s">
        <v>333</v>
      </c>
      <c r="AJ50" s="132">
        <f>+AVERAGE(AJ45:AJ49)</f>
        <v>1.9385230291101281</v>
      </c>
      <c r="AK50" s="132">
        <f t="shared" ref="AK50" si="91">+AVERAGE(AK45:AK49)</f>
        <v>2.4654788698141159</v>
      </c>
      <c r="AL50" s="132">
        <f t="shared" ref="AL50" si="92">+AVERAGE(AL45:AL49)</f>
        <v>0.12083612224568414</v>
      </c>
      <c r="AM50" s="132">
        <f t="shared" ref="AM50" si="93">+AVERAGE(AM45:AM49)</f>
        <v>0.13261698226496788</v>
      </c>
      <c r="AN50" s="153"/>
      <c r="AO50" s="13" t="s">
        <v>333</v>
      </c>
      <c r="AP50" s="132">
        <f>+AVERAGE(AP45:AP49)</f>
        <v>1.5929806080656363</v>
      </c>
      <c r="AQ50" s="132">
        <f t="shared" ref="AQ50" si="94">+AVERAGE(AQ45:AQ49)</f>
        <v>1.9956550689527586</v>
      </c>
      <c r="AR50" s="132">
        <f t="shared" ref="AR50" si="95">+AVERAGE(AR45:AR49)</f>
        <v>6.6211988514696091E-2</v>
      </c>
      <c r="AS50" s="132">
        <f t="shared" ref="AS50" si="96">+AVERAGE(AS45:AS49)</f>
        <v>6.8923370447941112E-2</v>
      </c>
      <c r="AV50" s="13" t="s">
        <v>333</v>
      </c>
      <c r="AW50" s="132">
        <f>+AVERAGE(AW45:AW49)</f>
        <v>1.9385230291101281</v>
      </c>
      <c r="AX50" s="132">
        <f t="shared" ref="AX50" si="97">+AVERAGE(AX45:AX49)</f>
        <v>1.5929806080656363</v>
      </c>
      <c r="AZ50" s="13" t="s">
        <v>333</v>
      </c>
      <c r="BA50" s="132">
        <f>+AVERAGE(BA45:BA49)</f>
        <v>2.4654788698141159</v>
      </c>
      <c r="BB50" s="132">
        <f t="shared" ref="BB50" si="98">+AVERAGE(BB45:BB49)</f>
        <v>1.9956550689527586</v>
      </c>
      <c r="BD50" s="13" t="s">
        <v>333</v>
      </c>
      <c r="BE50" s="132">
        <f>+AVERAGE(BE45:BE49)</f>
        <v>0.12083612224568414</v>
      </c>
      <c r="BF50" s="132">
        <f t="shared" ref="BF50" si="99">+AVERAGE(BF45:BF49)</f>
        <v>6.6211988514696091E-2</v>
      </c>
      <c r="BH50" s="13" t="s">
        <v>333</v>
      </c>
      <c r="BI50" s="132">
        <f>+AVERAGE(BI45:BI49)</f>
        <v>0.13261698226496788</v>
      </c>
      <c r="BJ50" s="132">
        <f t="shared" ref="BJ50" si="100">+AVERAGE(BJ45:BJ49)</f>
        <v>6.8923370447941112E-2</v>
      </c>
      <c r="BU50" s="158" t="s">
        <v>333</v>
      </c>
      <c r="BV50" s="165">
        <f>+AVERAGE(BV45:BV49)</f>
        <v>3286.4833816166329</v>
      </c>
      <c r="BW50" s="165">
        <f t="shared" ref="BW50" si="101">+AVERAGE(BW45:BW49)</f>
        <v>2318.590276877705</v>
      </c>
    </row>
    <row r="51" spans="1:75" x14ac:dyDescent="0.25">
      <c r="A51" s="13" t="s">
        <v>330</v>
      </c>
      <c r="B51" s="153">
        <f t="shared" ref="B51:G51" si="102">+AVERAGE(B40:B49)</f>
        <v>14370.572360493345</v>
      </c>
      <c r="C51" s="153">
        <f t="shared" si="102"/>
        <v>13788.753486498157</v>
      </c>
      <c r="D51" s="153">
        <f t="shared" si="102"/>
        <v>1747.4461804924292</v>
      </c>
      <c r="E51" s="153">
        <f t="shared" si="102"/>
        <v>15536.199666990588</v>
      </c>
      <c r="F51" s="153">
        <f t="shared" si="102"/>
        <v>-1165.703069945916</v>
      </c>
      <c r="G51" s="153">
        <f t="shared" si="102"/>
        <v>23284.422240982134</v>
      </c>
      <c r="I51" s="153"/>
      <c r="J51" s="153"/>
      <c r="K51" s="13" t="s">
        <v>330</v>
      </c>
      <c r="L51" s="153">
        <f t="shared" ref="L51:Q51" si="103">+AVERAGE(L40:L49)</f>
        <v>14370.572360493345</v>
      </c>
      <c r="M51" s="153">
        <f t="shared" si="103"/>
        <v>15536.199666990588</v>
      </c>
      <c r="N51" s="153">
        <f t="shared" si="103"/>
        <v>10947.265441809346</v>
      </c>
      <c r="O51" s="153">
        <f t="shared" si="103"/>
        <v>11412.832179065674</v>
      </c>
      <c r="P51" s="132">
        <f t="shared" si="103"/>
        <v>1.3163296208798907</v>
      </c>
      <c r="Q51" s="132">
        <f t="shared" si="103"/>
        <v>1.3639124097209305</v>
      </c>
      <c r="S51" s="13" t="s">
        <v>330</v>
      </c>
      <c r="T51" s="153">
        <f t="shared" ref="T51:Y51" si="104">+AVERAGE(T40:T49)</f>
        <v>10947.265441809346</v>
      </c>
      <c r="U51" s="153">
        <f t="shared" si="104"/>
        <v>10612.786483523505</v>
      </c>
      <c r="V51" s="153">
        <f t="shared" si="104"/>
        <v>800.045695542168</v>
      </c>
      <c r="W51" s="153">
        <f t="shared" si="104"/>
        <v>11412.832179065674</v>
      </c>
      <c r="X51" s="153">
        <f t="shared" si="104"/>
        <v>-489.90738379656977</v>
      </c>
      <c r="Y51" s="153">
        <f t="shared" si="104"/>
        <v>16964.445389247558</v>
      </c>
      <c r="AA51" s="87">
        <f t="shared" si="90"/>
        <v>-465.56673725632754</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1.5460807413274698</v>
      </c>
      <c r="AQ51" s="132">
        <f>+AVERAGE(AQ40:AQ49)</f>
        <v>1.9208819716160341</v>
      </c>
      <c r="AR51" s="132">
        <f>+AVERAGE(AR40:AR49)</f>
        <v>7.0471547492696407E-2</v>
      </c>
      <c r="AS51" s="132">
        <f>+AVERAGE(AS40:AS49)</f>
        <v>7.3380523621107738E-2</v>
      </c>
      <c r="AV51" s="13" t="s">
        <v>330</v>
      </c>
      <c r="AW51" s="132">
        <f>+AVERAGE(AW40:AW49)</f>
        <v>1.6491981720125621</v>
      </c>
      <c r="AX51" s="132">
        <f>+AVERAGE(AX40:AX49)</f>
        <v>1.5460807413274698</v>
      </c>
      <c r="AZ51" s="13" t="s">
        <v>330</v>
      </c>
      <c r="BA51" s="132">
        <f>+AVERAGE(BA40:BA49)</f>
        <v>2.0388630896900728</v>
      </c>
      <c r="BB51" s="132">
        <f>+AVERAGE(BB40:BB49)</f>
        <v>1.9208819716160341</v>
      </c>
      <c r="BD51" s="13" t="s">
        <v>330</v>
      </c>
      <c r="BE51" s="132">
        <f>+AVERAGE(BE40:BE49)</f>
        <v>0.11214528069309035</v>
      </c>
      <c r="BF51" s="132">
        <f>+AVERAGE(BF40:BF49)</f>
        <v>7.0471547492696407E-2</v>
      </c>
      <c r="BH51" s="13" t="s">
        <v>330</v>
      </c>
      <c r="BI51" s="132">
        <f>+AVERAGE(BI40:BI49)</f>
        <v>0.12322449286956083</v>
      </c>
      <c r="BJ51" s="132">
        <f>+AVERAGE(BJ40:BJ49)</f>
        <v>7.3380523621107738E-2</v>
      </c>
      <c r="BU51" s="158" t="s">
        <v>330</v>
      </c>
      <c r="BV51" s="165">
        <f>+AVERAGE(BV40:BV49)</f>
        <v>2719.5980905860192</v>
      </c>
      <c r="BW51" s="165">
        <f>+AVERAGE(BW40:BW49)</f>
        <v>2130.2874241997315</v>
      </c>
    </row>
    <row r="52" spans="1:75" x14ac:dyDescent="0.25">
      <c r="A52" s="13" t="s">
        <v>331</v>
      </c>
      <c r="B52" s="153">
        <f t="shared" ref="B52:G52" si="105">+AVERAGE(B30:B49)</f>
        <v>12919.036645551583</v>
      </c>
      <c r="C52" s="153">
        <f t="shared" si="105"/>
        <v>11561.809638685212</v>
      </c>
      <c r="D52" s="153">
        <f t="shared" si="105"/>
        <v>1724.7635058988867</v>
      </c>
      <c r="E52" s="153">
        <f t="shared" si="105"/>
        <v>13286.573144584094</v>
      </c>
      <c r="F52" s="153">
        <f t="shared" si="105"/>
        <v>-367.57438075685184</v>
      </c>
      <c r="G52" s="153">
        <f t="shared" si="105"/>
        <v>21409.571125302573</v>
      </c>
      <c r="I52" s="153"/>
      <c r="J52" s="153"/>
      <c r="K52" s="13" t="s">
        <v>331</v>
      </c>
      <c r="L52" s="153">
        <f t="shared" ref="L52:Q52" si="106">+AVERAGE(L30:L49)</f>
        <v>12919.036645551583</v>
      </c>
      <c r="M52" s="153">
        <f t="shared" si="106"/>
        <v>13286.573144584094</v>
      </c>
      <c r="N52" s="153">
        <f t="shared" si="106"/>
        <v>9629.8699063463991</v>
      </c>
      <c r="O52" s="153">
        <f t="shared" si="106"/>
        <v>9872.7548920221634</v>
      </c>
      <c r="P52" s="132">
        <f t="shared" si="106"/>
        <v>1.3359625313909618</v>
      </c>
      <c r="Q52" s="132">
        <f t="shared" si="106"/>
        <v>1.3426769876171234</v>
      </c>
      <c r="S52" s="13" t="s">
        <v>331</v>
      </c>
      <c r="T52" s="153">
        <f t="shared" ref="T52:Y52" si="107">+AVERAGE(T30:T49)</f>
        <v>9629.8699063463991</v>
      </c>
      <c r="U52" s="153">
        <f t="shared" si="107"/>
        <v>9098.6621361853813</v>
      </c>
      <c r="V52" s="153">
        <f t="shared" si="107"/>
        <v>774.09275583678277</v>
      </c>
      <c r="W52" s="153">
        <f t="shared" si="107"/>
        <v>9872.7548920221634</v>
      </c>
      <c r="X52" s="153">
        <f t="shared" si="107"/>
        <v>-255.45268837094528</v>
      </c>
      <c r="Y52" s="153">
        <f t="shared" si="107"/>
        <v>13623.956617237985</v>
      </c>
      <c r="AA52" s="87">
        <f t="shared" si="90"/>
        <v>-242.88498567576426</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1.3983504538814751</v>
      </c>
      <c r="AQ52" s="132">
        <f>+AVERAGE(AQ30:AQ49)</f>
        <v>1.7191130970848465</v>
      </c>
      <c r="AR52" s="132">
        <f>+AVERAGE(AR30:AR49)</f>
        <v>8.1304120104391225E-2</v>
      </c>
      <c r="AS52" s="132">
        <f>+AVERAGE(AS30:AS49)</f>
        <v>8.2776303283883662E-2</v>
      </c>
      <c r="AV52" s="13" t="s">
        <v>331</v>
      </c>
      <c r="AW52" s="132">
        <f>+AVERAGE(AW30:AW49)</f>
        <v>1.7674991846174977</v>
      </c>
      <c r="AX52" s="132">
        <f>+AVERAGE(AX30:AX49)</f>
        <v>1.3983504538814751</v>
      </c>
      <c r="AZ52" s="13" t="s">
        <v>331</v>
      </c>
      <c r="BA52" s="132">
        <f>+AVERAGE(BA30:BA49)</f>
        <v>2.4413254946367409</v>
      </c>
      <c r="BB52" s="132">
        <f>+AVERAGE(BB30:BB49)</f>
        <v>1.7191130970848465</v>
      </c>
      <c r="BD52" s="13" t="s">
        <v>331</v>
      </c>
      <c r="BE52" s="132">
        <f>+AVERAGE(BE30:BE49)</f>
        <v>0.13603435082818444</v>
      </c>
      <c r="BF52" s="132">
        <f>+AVERAGE(BF30:BF49)</f>
        <v>8.1304120104391225E-2</v>
      </c>
      <c r="BH52" s="13" t="s">
        <v>331</v>
      </c>
      <c r="BI52" s="132">
        <f>+AVERAGE(BI30:BI49)</f>
        <v>0.14368551747868608</v>
      </c>
      <c r="BJ52" s="132">
        <f>+AVERAGE(BJ30:BJ49)</f>
        <v>8.2776303283883662E-2</v>
      </c>
      <c r="BU52" s="158" t="s">
        <v>331</v>
      </c>
      <c r="BV52" s="165">
        <f>+AVERAGE(BV30:BV49)</f>
        <v>3064.0091135273315</v>
      </c>
      <c r="BW52" s="165">
        <f>+AVERAGE(BW30:BW49)</f>
        <v>1801.7040201071995</v>
      </c>
    </row>
    <row r="53" spans="1:75" x14ac:dyDescent="0.25">
      <c r="A53" s="13" t="s">
        <v>332</v>
      </c>
      <c r="B53" s="153">
        <f t="shared" ref="B53:G53" si="108">+AVERAGE(B25:B49)</f>
        <v>11797.641501785931</v>
      </c>
      <c r="C53" s="153">
        <f t="shared" si="108"/>
        <v>10436.104139969113</v>
      </c>
      <c r="D53" s="153">
        <f t="shared" si="108"/>
        <v>1714.1322980351456</v>
      </c>
      <c r="E53" s="153">
        <f t="shared" si="108"/>
        <v>12150.236438004253</v>
      </c>
      <c r="F53" s="153">
        <f t="shared" si="108"/>
        <v>-352.62524159779497</v>
      </c>
      <c r="G53" s="153">
        <f t="shared" si="108"/>
        <v>20003.660885388967</v>
      </c>
      <c r="I53" s="153"/>
      <c r="J53" s="153"/>
      <c r="K53" s="13" t="s">
        <v>332</v>
      </c>
      <c r="L53" s="153">
        <f t="shared" ref="L53:Q53" si="109">+AVERAGE(L25:L49)</f>
        <v>11797.641501785931</v>
      </c>
      <c r="M53" s="153">
        <f t="shared" si="109"/>
        <v>12150.236438004253</v>
      </c>
      <c r="N53" s="153">
        <f t="shared" si="109"/>
        <v>8916.8526233578086</v>
      </c>
      <c r="O53" s="153">
        <f t="shared" si="109"/>
        <v>9109.2635616311381</v>
      </c>
      <c r="P53" s="132">
        <f t="shared" si="109"/>
        <v>1.3112335758351781</v>
      </c>
      <c r="Q53" s="132">
        <f t="shared" si="109"/>
        <v>1.3252957100425675</v>
      </c>
      <c r="S53" s="13" t="s">
        <v>332</v>
      </c>
      <c r="T53" s="153">
        <f t="shared" ref="T53:Y53" si="110">+AVERAGE(T25:T49)</f>
        <v>8916.8526233578086</v>
      </c>
      <c r="U53" s="153">
        <f t="shared" si="110"/>
        <v>8328.6556785413359</v>
      </c>
      <c r="V53" s="153">
        <f t="shared" si="110"/>
        <v>780.60788308980261</v>
      </c>
      <c r="W53" s="153">
        <f t="shared" si="110"/>
        <v>9109.2635616311381</v>
      </c>
      <c r="X53" s="153">
        <f t="shared" si="110"/>
        <v>-202.80030380334517</v>
      </c>
      <c r="Y53" s="153">
        <f t="shared" si="110"/>
        <v>12697.129572846745</v>
      </c>
      <c r="AA53" s="87">
        <f t="shared" si="90"/>
        <v>-192.41093827332952</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1.4159064177343152</v>
      </c>
      <c r="AQ53" s="132">
        <f>+AVERAGE(AQ25:AQ49)</f>
        <v>1.7210371201181849</v>
      </c>
      <c r="AR53" s="132">
        <f>+AVERAGE(AR25:AR49)</f>
        <v>9.1647124201487754E-2</v>
      </c>
      <c r="AS53" s="132">
        <f>+AVERAGE(AS25:AS49)</f>
        <v>9.2846387667570529E-2</v>
      </c>
      <c r="AV53" s="13" t="s">
        <v>332</v>
      </c>
      <c r="AW53" s="132">
        <f>+AVERAGE(AW25:AW49)</f>
        <v>1.8071288093109614</v>
      </c>
      <c r="AX53" s="132">
        <f>+AVERAGE(AX25:AX49)</f>
        <v>1.4159064177343152</v>
      </c>
      <c r="AZ53" s="13" t="s">
        <v>332</v>
      </c>
      <c r="BA53" s="132">
        <f>+AVERAGE(BA25:BA49)</f>
        <v>2.6604437249884332</v>
      </c>
      <c r="BB53" s="132">
        <f>+AVERAGE(BB25:BB49)</f>
        <v>1.7210371201181849</v>
      </c>
      <c r="BD53" s="13" t="s">
        <v>332</v>
      </c>
      <c r="BE53" s="132">
        <f>+AVERAGE(BE25:BE49)</f>
        <v>0.15275953928973265</v>
      </c>
      <c r="BF53" s="132">
        <f>+AVERAGE(BF25:BF49)</f>
        <v>9.1647124201487754E-2</v>
      </c>
      <c r="BH53" s="13" t="s">
        <v>332</v>
      </c>
      <c r="BI53" s="132">
        <f>+AVERAGE(BI25:BI49)</f>
        <v>0.16063751514026767</v>
      </c>
      <c r="BJ53" s="132">
        <f>+AVERAGE(BJ25:BJ49)</f>
        <v>9.2846387667570529E-2</v>
      </c>
      <c r="BU53" s="158" t="s">
        <v>332</v>
      </c>
      <c r="BV53" s="165">
        <f>+AVERAGE(BV25:BV49)</f>
        <v>3101.1927781471918</v>
      </c>
      <c r="BW53" s="165">
        <f>+AVERAGE(BW25:BW49)</f>
        <v>1611.1630045565046</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291</v>
      </c>
      <c r="D58" t="s">
        <v>288</v>
      </c>
      <c r="E58" t="s">
        <v>289</v>
      </c>
      <c r="F58" s="1"/>
      <c r="G58" s="1"/>
      <c r="H58" s="1"/>
      <c r="I58" s="1"/>
      <c r="J58" s="1"/>
      <c r="K58" s="1"/>
    </row>
    <row r="59" spans="1:75" x14ac:dyDescent="0.25">
      <c r="A59">
        <f>+'fiscal parms &amp; pop'!A128</f>
        <v>1990</v>
      </c>
      <c r="B59" s="1">
        <f>+'fiscal parms &amp; pop'!S143</f>
        <v>577368</v>
      </c>
      <c r="C59" s="1">
        <f>+'fiscal parms &amp; pop'!T143</f>
        <v>27604244</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
        <f>+'fiscal parms &amp; pop'!T144</f>
        <v>27947671</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
        <f>+'fiscal parms &amp; pop'!T145</f>
        <v>28278881</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
        <f>+'fiscal parms &amp; pop'!T146</f>
        <v>28591048</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
        <f>+'fiscal parms &amp; pop'!T147</f>
        <v>28905994</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
        <f>+'fiscal parms &amp; pop'!T148</f>
        <v>29205459</v>
      </c>
      <c r="D64" s="1">
        <f>+'fiscal parms &amp; pop'!U148</f>
        <v>28638062</v>
      </c>
      <c r="E64" s="1">
        <f>+'fiscal parms &amp; pop'!V148</f>
        <v>1813478</v>
      </c>
      <c r="F64" s="1"/>
      <c r="G64" s="1"/>
      <c r="H64" s="1"/>
      <c r="I64" s="1"/>
      <c r="J64" s="1"/>
      <c r="K64" s="1"/>
    </row>
    <row r="65" spans="1:39" x14ac:dyDescent="0.25">
      <c r="A65">
        <f>+'fiscal parms &amp; pop'!A134</f>
        <v>1996</v>
      </c>
      <c r="B65" s="1">
        <f>+'fiscal parms &amp; pop'!S149</f>
        <v>559698</v>
      </c>
      <c r="C65" s="1">
        <f>+'fiscal parms &amp; pop'!T149</f>
        <v>29511421</v>
      </c>
      <c r="D65" s="1">
        <f>+'fiscal parms &amp; pop'!U149</f>
        <v>28951723</v>
      </c>
      <c r="E65" s="1">
        <f>+'fiscal parms &amp; pop'!V149</f>
        <v>1819332</v>
      </c>
      <c r="F65" s="1"/>
      <c r="G65" s="1"/>
      <c r="H65" s="1"/>
      <c r="I65" s="1"/>
      <c r="J65" s="1"/>
      <c r="K65" s="1"/>
    </row>
    <row r="66" spans="1:39" x14ac:dyDescent="0.25">
      <c r="A66">
        <f>+'fiscal parms &amp; pop'!A135</f>
        <v>1997</v>
      </c>
      <c r="B66" s="1">
        <f>+'fiscal parms &amp; pop'!S150</f>
        <v>550911</v>
      </c>
      <c r="C66" s="1">
        <f>+'fiscal parms &amp; pop'!T150</f>
        <v>29806642</v>
      </c>
      <c r="D66" s="1">
        <f>+'fiscal parms &amp; pop'!U150</f>
        <v>29255731</v>
      </c>
      <c r="E66" s="1">
        <f>+'fiscal parms &amp; pop'!V150</f>
        <v>1821008</v>
      </c>
      <c r="F66" s="1"/>
      <c r="G66" s="1"/>
      <c r="H66" s="1"/>
      <c r="I66" s="1"/>
      <c r="J66" s="1"/>
      <c r="K66" s="1"/>
    </row>
    <row r="67" spans="1:39" x14ac:dyDescent="0.25">
      <c r="A67">
        <f>+'fiscal parms &amp; pop'!A136</f>
        <v>1998</v>
      </c>
      <c r="B67" s="1">
        <f>+'fiscal parms &amp; pop'!S151</f>
        <v>539843</v>
      </c>
      <c r="C67" s="1">
        <f>+'fiscal parms &amp; pop'!T151</f>
        <v>30056849</v>
      </c>
      <c r="D67" s="1">
        <f>+'fiscal parms &amp; pop'!U151</f>
        <v>29517006</v>
      </c>
      <c r="E67" s="1">
        <f>+'fiscal parms &amp; pop'!V151</f>
        <v>1818170</v>
      </c>
      <c r="F67" s="1"/>
      <c r="G67" s="1"/>
      <c r="H67" s="1"/>
      <c r="I67" s="1"/>
      <c r="J67" s="1"/>
      <c r="K67" s="1"/>
    </row>
    <row r="68" spans="1:39" x14ac:dyDescent="0.25">
      <c r="A68">
        <f>+'fiscal parms &amp; pop'!A137</f>
        <v>1999</v>
      </c>
      <c r="B68" s="1">
        <f>+'fiscal parms &amp; pop'!S152</f>
        <v>533329</v>
      </c>
      <c r="C68" s="1">
        <f>+'fiscal parms &amp; pop'!T152</f>
        <v>30303043</v>
      </c>
      <c r="D68" s="1">
        <f>+'fiscal parms &amp; pop'!U152</f>
        <v>29769714</v>
      </c>
      <c r="E68" s="1">
        <f>+'fiscal parms &amp; pop'!V152</f>
        <v>1820666</v>
      </c>
      <c r="F68" s="1"/>
      <c r="G68" s="1"/>
      <c r="H68" s="1"/>
      <c r="I68" s="1"/>
      <c r="J68" s="1"/>
      <c r="K68" s="1"/>
      <c r="AM68" s="168"/>
    </row>
    <row r="69" spans="1:39" x14ac:dyDescent="0.25">
      <c r="A69">
        <f>+'fiscal parms &amp; pop'!A138</f>
        <v>2000</v>
      </c>
      <c r="B69" s="1">
        <f>+'fiscal parms &amp; pop'!S153</f>
        <v>527966</v>
      </c>
      <c r="C69" s="1">
        <f>+'fiscal parms &amp; pop'!T153</f>
        <v>30587321</v>
      </c>
      <c r="D69" s="1">
        <f>+'fiscal parms &amp; pop'!U153</f>
        <v>30059355</v>
      </c>
      <c r="E69" s="1">
        <f>+'fiscal parms &amp; pop'!V153</f>
        <v>1820808</v>
      </c>
      <c r="F69" s="1"/>
      <c r="G69" s="1"/>
      <c r="H69" s="1"/>
      <c r="I69" s="1"/>
      <c r="J69" s="1"/>
      <c r="K69" s="1"/>
    </row>
    <row r="70" spans="1:39" x14ac:dyDescent="0.25">
      <c r="A70">
        <f>+'fiscal parms &amp; pop'!A139</f>
        <v>2001</v>
      </c>
      <c r="B70" s="1">
        <f>+'fiscal parms &amp; pop'!S154</f>
        <v>522046</v>
      </c>
      <c r="C70" s="1">
        <f>+'fiscal parms &amp; pop'!T154</f>
        <v>30921460</v>
      </c>
      <c r="D70" s="1">
        <f>+'fiscal parms &amp; pop'!U154</f>
        <v>30399414</v>
      </c>
      <c r="E70" s="1">
        <f>+'fiscal parms &amp; pop'!V154</f>
        <v>1818975</v>
      </c>
      <c r="F70" s="1"/>
      <c r="G70" s="1"/>
      <c r="H70" s="1"/>
      <c r="I70" s="1"/>
      <c r="J70" s="1"/>
      <c r="K70" s="1"/>
    </row>
    <row r="71" spans="1:39" x14ac:dyDescent="0.25">
      <c r="A71">
        <f>+'fiscal parms &amp; pop'!A140</f>
        <v>2002</v>
      </c>
      <c r="B71" s="1">
        <f>+'fiscal parms &amp; pop'!S155</f>
        <v>519483</v>
      </c>
      <c r="C71" s="1">
        <f>+'fiscal parms &amp; pop'!T155</f>
        <v>31257565</v>
      </c>
      <c r="D71" s="1">
        <f>+'fiscal parms &amp; pop'!U155</f>
        <v>30738082</v>
      </c>
      <c r="E71" s="1">
        <f>+'fiscal parms &amp; pop'!V155</f>
        <v>1821410</v>
      </c>
      <c r="F71" s="1"/>
    </row>
    <row r="72" spans="1:39" x14ac:dyDescent="0.25">
      <c r="A72">
        <f>+'fiscal parms &amp; pop'!A141</f>
        <v>2003</v>
      </c>
      <c r="B72" s="1">
        <f>+'fiscal parms &amp; pop'!S156</f>
        <v>518445</v>
      </c>
      <c r="C72" s="1">
        <f>+'fiscal parms &amp; pop'!T156</f>
        <v>31538773</v>
      </c>
      <c r="D72" s="1">
        <f>+'fiscal parms &amp; pop'!U156</f>
        <v>31020328</v>
      </c>
      <c r="E72" s="1">
        <f>+'fiscal parms &amp; pop'!V156</f>
        <v>1824331</v>
      </c>
      <c r="F72" s="1"/>
    </row>
    <row r="73" spans="1:39" x14ac:dyDescent="0.25">
      <c r="A73">
        <f>+'fiscal parms &amp; pop'!A142</f>
        <v>2004</v>
      </c>
      <c r="B73" s="1">
        <f>+'fiscal parms &amp; pop'!S157</f>
        <v>517402</v>
      </c>
      <c r="C73" s="1">
        <f>+'fiscal parms &amp; pop'!T157</f>
        <v>31833388</v>
      </c>
      <c r="D73" s="1">
        <f>+'fiscal parms &amp; pop'!U157</f>
        <v>31315986</v>
      </c>
      <c r="E73" s="1">
        <f>+'fiscal parms &amp; pop'!V157</f>
        <v>1826701</v>
      </c>
      <c r="F73" s="1"/>
      <c r="N73" s="150"/>
      <c r="O73" s="152"/>
      <c r="P73" s="150"/>
      <c r="Q73" s="151" t="str">
        <f>+B18</f>
        <v>NL Rev PC</v>
      </c>
      <c r="R73" s="151" t="str">
        <f>+E18</f>
        <v>NL Expend PC</v>
      </c>
      <c r="S73" s="152" t="s">
        <v>334</v>
      </c>
      <c r="T73" s="151" t="str">
        <f>+N18</f>
        <v>CDN Rev PC</v>
      </c>
      <c r="U73" s="151" t="str">
        <f>+O18</f>
        <v>CDN Expend PC</v>
      </c>
      <c r="V73" s="152" t="s">
        <v>336</v>
      </c>
      <c r="W73" s="150" t="s">
        <v>329</v>
      </c>
      <c r="X73" s="150" t="s">
        <v>335</v>
      </c>
    </row>
    <row r="74" spans="1:39" x14ac:dyDescent="0.25">
      <c r="A74">
        <f>+'fiscal parms &amp; pop'!A143</f>
        <v>2005</v>
      </c>
      <c r="B74" s="1">
        <f>+'fiscal parms &amp; pop'!S158</f>
        <v>514315</v>
      </c>
      <c r="C74" s="1">
        <f>+'fiscal parms &amp; pop'!T158</f>
        <v>32136725</v>
      </c>
      <c r="D74" s="1">
        <f>+'fiscal parms &amp; pop'!U158</f>
        <v>31622410</v>
      </c>
      <c r="E74" s="1">
        <f>+'fiscal parms &amp; pop'!V158</f>
        <v>1824007</v>
      </c>
      <c r="F74" s="1"/>
      <c r="P74" s="107" t="s">
        <v>324</v>
      </c>
      <c r="Q74" s="155">
        <f t="shared" ref="Q74:R78" si="111">+L49</f>
        <v>13654.771184996065</v>
      </c>
      <c r="R74" s="155">
        <f t="shared" si="111"/>
        <v>17175.338965683019</v>
      </c>
      <c r="S74" s="156">
        <f>+R74/Q74</f>
        <v>1.2578269333839422</v>
      </c>
      <c r="T74" s="155">
        <f t="shared" ref="T74:U78" si="112">+N49</f>
        <v>11799.740365765727</v>
      </c>
      <c r="U74" s="155">
        <f t="shared" si="112"/>
        <v>13222.467487772539</v>
      </c>
      <c r="V74" s="156">
        <f>+U74/T74</f>
        <v>1.1205727480355867</v>
      </c>
      <c r="W74" s="157">
        <f t="shared" ref="W74:X78" si="113">+P49</f>
        <v>1.1572094606939225</v>
      </c>
      <c r="X74" s="157">
        <f t="shared" si="113"/>
        <v>1.2989511210041464</v>
      </c>
    </row>
    <row r="75" spans="1:39" x14ac:dyDescent="0.25">
      <c r="A75">
        <f>+'fiscal parms &amp; pop'!A144</f>
        <v>2006</v>
      </c>
      <c r="B75" s="1">
        <f>+'fiscal parms &amp; pop'!S159</f>
        <v>510584</v>
      </c>
      <c r="C75" s="1">
        <f>+'fiscal parms &amp; pop'!T159</f>
        <v>32464244</v>
      </c>
      <c r="D75" s="1">
        <f>+'fiscal parms &amp; pop'!U159</f>
        <v>31953660</v>
      </c>
      <c r="E75" s="1">
        <f>+'fiscal parms &amp; pop'!V159</f>
        <v>1821343</v>
      </c>
      <c r="G75" s="1"/>
      <c r="H75" s="1"/>
      <c r="I75" s="1"/>
      <c r="J75" s="1"/>
      <c r="N75" s="151" t="str">
        <f>+A45</f>
        <v xml:space="preserve">2016-17 </v>
      </c>
      <c r="O75" s="151" t="str">
        <f>+A49</f>
        <v>2020-21</v>
      </c>
      <c r="P75" s="154" t="s">
        <v>333</v>
      </c>
      <c r="Q75" s="155">
        <f t="shared" si="111"/>
        <v>14813.449254160656</v>
      </c>
      <c r="R75" s="155">
        <f t="shared" si="111"/>
        <v>16079.255894007971</v>
      </c>
      <c r="S75" s="156">
        <f>+R75/Q75</f>
        <v>1.0854498245566804</v>
      </c>
      <c r="T75" s="155">
        <f t="shared" si="112"/>
        <v>11561.948669369587</v>
      </c>
      <c r="U75" s="155">
        <f t="shared" si="112"/>
        <v>12066.705567032968</v>
      </c>
      <c r="V75" s="156">
        <f>+U75/T75</f>
        <v>1.0436567322773715</v>
      </c>
      <c r="W75" s="157">
        <f t="shared" si="113"/>
        <v>1.2799225679724007</v>
      </c>
      <c r="X75" s="157">
        <f t="shared" si="113"/>
        <v>1.3342427738132208</v>
      </c>
    </row>
    <row r="76" spans="1:39" x14ac:dyDescent="0.25">
      <c r="A76">
        <f>+'fiscal parms &amp; pop'!A145</f>
        <v>2007</v>
      </c>
      <c r="B76" s="1">
        <f>+'fiscal parms &amp; pop'!S160</f>
        <v>509039</v>
      </c>
      <c r="C76" s="1">
        <f>+'fiscal parms &amp; pop'!T160</f>
        <v>32780602</v>
      </c>
      <c r="D76" s="1">
        <f>+'fiscal parms &amp; pop'!U160</f>
        <v>32271563</v>
      </c>
      <c r="E76" s="1">
        <f>+'fiscal parms &amp; pop'!V160</f>
        <v>1818199</v>
      </c>
      <c r="G76" s="1"/>
      <c r="H76" s="1"/>
      <c r="I76" s="1"/>
      <c r="J76" s="1"/>
      <c r="N76" s="151" t="str">
        <f>+A40</f>
        <v>2011-12</v>
      </c>
      <c r="O76" s="151" t="str">
        <f>+A49</f>
        <v>2020-21</v>
      </c>
      <c r="P76" s="154" t="s">
        <v>330</v>
      </c>
      <c r="Q76" s="155">
        <f t="shared" si="111"/>
        <v>14370.572360493345</v>
      </c>
      <c r="R76" s="155">
        <f t="shared" si="111"/>
        <v>15536.199666990588</v>
      </c>
      <c r="S76" s="156">
        <f t="shared" ref="S76:S78" si="114">+R76/Q76</f>
        <v>1.0811121002877875</v>
      </c>
      <c r="T76" s="155">
        <f t="shared" si="112"/>
        <v>10947.265441809346</v>
      </c>
      <c r="U76" s="155">
        <f t="shared" si="112"/>
        <v>11412.832179065674</v>
      </c>
      <c r="V76" s="156">
        <f t="shared" ref="V76:V78" si="115">+U76/T76</f>
        <v>1.042528130858895</v>
      </c>
      <c r="W76" s="157">
        <f t="shared" si="113"/>
        <v>1.3163296208798907</v>
      </c>
      <c r="X76" s="157">
        <f t="shared" si="113"/>
        <v>1.3639124097209305</v>
      </c>
    </row>
    <row r="77" spans="1:39" x14ac:dyDescent="0.25">
      <c r="A77">
        <f>+'fiscal parms &amp; pop'!A146</f>
        <v>2008</v>
      </c>
      <c r="B77" s="1">
        <f>+'fiscal parms &amp; pop'!S161</f>
        <v>511543</v>
      </c>
      <c r="C77" s="1">
        <f>+'fiscal parms &amp; pop'!T161</f>
        <v>33137443</v>
      </c>
      <c r="D77" s="1">
        <f>+'fiscal parms &amp; pop'!U161</f>
        <v>32625900</v>
      </c>
      <c r="E77" s="1">
        <f>+'fiscal parms &amp; pop'!V161</f>
        <v>1821484</v>
      </c>
      <c r="G77" s="1"/>
      <c r="H77" s="1"/>
      <c r="I77" s="1"/>
      <c r="J77" s="1"/>
      <c r="N77" s="151" t="str">
        <f>+A30</f>
        <v>2001-02</v>
      </c>
      <c r="O77" s="151" t="str">
        <f>+A49</f>
        <v>2020-21</v>
      </c>
      <c r="P77" s="154" t="s">
        <v>331</v>
      </c>
      <c r="Q77" s="155">
        <f t="shared" si="111"/>
        <v>12919.036645551583</v>
      </c>
      <c r="R77" s="155">
        <f t="shared" si="111"/>
        <v>13286.573144584094</v>
      </c>
      <c r="S77" s="156">
        <f t="shared" si="114"/>
        <v>1.0284492187085068</v>
      </c>
      <c r="T77" s="155">
        <f t="shared" si="112"/>
        <v>9629.8699063463991</v>
      </c>
      <c r="U77" s="155">
        <f t="shared" si="112"/>
        <v>9872.7548920221634</v>
      </c>
      <c r="V77" s="156">
        <f t="shared" si="115"/>
        <v>1.025222042253727</v>
      </c>
      <c r="W77" s="157">
        <f t="shared" si="113"/>
        <v>1.3359625313909618</v>
      </c>
      <c r="X77" s="157">
        <f t="shared" si="113"/>
        <v>1.3426769876171234</v>
      </c>
    </row>
    <row r="78" spans="1:39" x14ac:dyDescent="0.25">
      <c r="A78">
        <f>+'fiscal parms &amp; pop'!A147</f>
        <v>2009</v>
      </c>
      <c r="B78" s="1">
        <f>+'fiscal parms &amp; pop'!S162</f>
        <v>516729</v>
      </c>
      <c r="C78" s="1">
        <f>+'fiscal parms &amp; pop'!T162</f>
        <v>33519090</v>
      </c>
      <c r="D78" s="1">
        <f>+'fiscal parms &amp; pop'!U162</f>
        <v>33002361</v>
      </c>
      <c r="E78" s="1">
        <f>+'fiscal parms &amp; pop'!V162</f>
        <v>1828057</v>
      </c>
      <c r="G78" s="1"/>
      <c r="H78" s="1"/>
      <c r="I78" s="1"/>
      <c r="J78" s="1"/>
      <c r="N78" s="151" t="str">
        <f>+A25</f>
        <v>1996-97</v>
      </c>
      <c r="O78" s="151" t="str">
        <f>+A49</f>
        <v>2020-21</v>
      </c>
      <c r="P78" s="154" t="s">
        <v>332</v>
      </c>
      <c r="Q78" s="155">
        <f t="shared" si="111"/>
        <v>11797.641501785931</v>
      </c>
      <c r="R78" s="155">
        <f t="shared" si="111"/>
        <v>12150.236438004253</v>
      </c>
      <c r="S78" s="156">
        <f t="shared" si="114"/>
        <v>1.0298869003745321</v>
      </c>
      <c r="T78" s="155">
        <f t="shared" si="112"/>
        <v>8916.8526233578086</v>
      </c>
      <c r="U78" s="155">
        <f t="shared" si="112"/>
        <v>9109.2635616311381</v>
      </c>
      <c r="V78" s="156">
        <f t="shared" si="115"/>
        <v>1.0215783468002271</v>
      </c>
      <c r="W78" s="157">
        <f t="shared" si="113"/>
        <v>1.3112335758351781</v>
      </c>
      <c r="X78" s="157">
        <f t="shared" si="113"/>
        <v>1.3252957100425675</v>
      </c>
    </row>
    <row r="79" spans="1:39" x14ac:dyDescent="0.25">
      <c r="A79">
        <f>+'fiscal parms &amp; pop'!A148</f>
        <v>2010</v>
      </c>
      <c r="B79" s="1">
        <f>+'fiscal parms &amp; pop'!S163</f>
        <v>521972</v>
      </c>
      <c r="C79" s="1">
        <f>+'fiscal parms &amp; pop'!T163</f>
        <v>33894047</v>
      </c>
      <c r="D79" s="1">
        <f>+'fiscal parms &amp; pop'!U163</f>
        <v>33372075</v>
      </c>
      <c r="E79" s="1">
        <f>+'fiscal parms &amp; pop'!V163</f>
        <v>1836795</v>
      </c>
      <c r="F79" s="1"/>
      <c r="G79" s="1"/>
      <c r="H79" s="1"/>
      <c r="I79" s="1"/>
      <c r="J79" s="1"/>
    </row>
    <row r="80" spans="1:39" x14ac:dyDescent="0.25">
      <c r="A80">
        <f>+'fiscal parms &amp; pop'!A149</f>
        <v>2011</v>
      </c>
      <c r="B80" s="1">
        <f>+'fiscal parms &amp; pop'!S164</f>
        <v>525037</v>
      </c>
      <c r="C80" s="1">
        <f>+'fiscal parms &amp; pop'!T164</f>
        <v>34229681</v>
      </c>
      <c r="D80" s="1">
        <f>+'fiscal parms &amp; pop'!U164</f>
        <v>33704644</v>
      </c>
      <c r="E80" s="1">
        <f>+'fiscal parms &amp; pop'!V164</f>
        <v>1844037</v>
      </c>
      <c r="F80" s="1"/>
      <c r="G80" s="1"/>
      <c r="H80" s="1"/>
      <c r="I80" s="1"/>
      <c r="J80" s="1"/>
      <c r="N80" s="150"/>
      <c r="O80" s="152"/>
      <c r="P80" s="150"/>
      <c r="Q80" s="151" t="str">
        <f>+F18</f>
        <v>NL Deficit PC</v>
      </c>
      <c r="R80" s="151" t="str">
        <f>+X18</f>
        <v>CDN Deficit PC</v>
      </c>
      <c r="S80" s="151" t="str">
        <f>+D18</f>
        <v>NL Debt Charge PC</v>
      </c>
      <c r="T80" s="151" t="str">
        <f>+V18</f>
        <v>CDN Debt Charge PC</v>
      </c>
      <c r="U80" s="150" t="str">
        <f>+G18</f>
        <v>NL Net Debt PC</v>
      </c>
      <c r="V80" s="150" t="str">
        <f>+Y18</f>
        <v>CDN Net Debt PC</v>
      </c>
      <c r="W80" t="s">
        <v>441</v>
      </c>
      <c r="X80" t="s">
        <v>442</v>
      </c>
    </row>
    <row r="81" spans="1:24" x14ac:dyDescent="0.25">
      <c r="A81">
        <f>+'fiscal parms &amp; pop'!A150</f>
        <v>2012</v>
      </c>
      <c r="B81" s="1">
        <f>+'fiscal parms &amp; pop'!S165</f>
        <v>526450</v>
      </c>
      <c r="C81" s="1">
        <f>+'fiscal parms &amp; pop'!T165</f>
        <v>34636186</v>
      </c>
      <c r="D81" s="1">
        <f>+'fiscal parms &amp; pop'!U165</f>
        <v>34109736</v>
      </c>
      <c r="E81" s="1">
        <f>+'fiscal parms &amp; pop'!V165</f>
        <v>1846800</v>
      </c>
      <c r="F81" s="1"/>
      <c r="G81" s="1"/>
      <c r="H81" s="1"/>
      <c r="I81" s="1"/>
      <c r="J81" s="1"/>
      <c r="P81" s="151" t="s">
        <v>324</v>
      </c>
      <c r="Q81" s="155">
        <f>+F49</f>
        <v>-3520.5677806869526</v>
      </c>
      <c r="R81" s="155">
        <f>+X49</f>
        <v>-1621.6082496239571</v>
      </c>
      <c r="S81" s="155">
        <f>+D49</f>
        <v>2055.4066917830387</v>
      </c>
      <c r="T81" s="155">
        <f>+V49</f>
        <v>782.84230767118765</v>
      </c>
      <c r="U81" s="155">
        <f>+G49</f>
        <v>31489.41109321341</v>
      </c>
      <c r="V81" s="155">
        <f>+Y49</f>
        <v>20886.566324183699</v>
      </c>
      <c r="W81" s="167">
        <f>+BV49</f>
        <v>2838.0511125199437</v>
      </c>
      <c r="X81" s="167">
        <f t="shared" ref="X81:X85" si="116">+BW49</f>
        <v>2764.5806062049905</v>
      </c>
    </row>
    <row r="82" spans="1:24" x14ac:dyDescent="0.25">
      <c r="A82">
        <f>+'fiscal parms &amp; pop'!A151</f>
        <v>2013</v>
      </c>
      <c r="B82" s="1">
        <f>+'fiscal parms &amp; pop'!S166</f>
        <v>527399</v>
      </c>
      <c r="C82" s="1">
        <f>+'fiscal parms &amp; pop'!T166</f>
        <v>35036885</v>
      </c>
      <c r="D82" s="1">
        <f>+'fiscal parms &amp; pop'!U166</f>
        <v>34509486</v>
      </c>
      <c r="E82" s="1">
        <f>+'fiscal parms &amp; pop'!V166</f>
        <v>1843957</v>
      </c>
      <c r="F82" s="1"/>
      <c r="G82" s="1"/>
      <c r="H82" s="1"/>
      <c r="I82" s="1"/>
      <c r="J82" s="1"/>
      <c r="N82" s="151" t="str">
        <f>+A45</f>
        <v xml:space="preserve">2016-17 </v>
      </c>
      <c r="O82" s="151" t="str">
        <f>+A49</f>
        <v>2020-21</v>
      </c>
      <c r="P82" s="154" t="s">
        <v>333</v>
      </c>
      <c r="Q82" s="155">
        <f t="shared" ref="Q82:Q85" si="117">+F50</f>
        <v>-1265.958166744663</v>
      </c>
      <c r="R82" s="155">
        <f t="shared" ref="R82:R85" si="118">+X50</f>
        <v>-540.83119423036874</v>
      </c>
      <c r="S82" s="155">
        <f t="shared" ref="S82:S85" si="119">+D50</f>
        <v>1943.0023231240223</v>
      </c>
      <c r="T82" s="155">
        <f t="shared" ref="T82:T85" si="120">+V50</f>
        <v>796.09437766312089</v>
      </c>
      <c r="U82" s="155">
        <f t="shared" ref="U82:U85" si="121">+G50</f>
        <v>28328.155968112191</v>
      </c>
      <c r="V82" s="155">
        <f t="shared" ref="V82:V85" si="122">+Y50</f>
        <v>18425.222180229801</v>
      </c>
      <c r="W82" s="167">
        <f t="shared" ref="W82:W85" si="123">+BV50</f>
        <v>3286.4833816166329</v>
      </c>
      <c r="X82" s="167">
        <f t="shared" si="116"/>
        <v>2318.590276877705</v>
      </c>
    </row>
    <row r="83" spans="1:24" x14ac:dyDescent="0.25">
      <c r="A83">
        <f>+'fiscal parms &amp; pop'!A152</f>
        <v>2014</v>
      </c>
      <c r="B83" s="1">
        <f>+'fiscal parms &amp; pop'!S167</f>
        <v>528386</v>
      </c>
      <c r="C83" s="1">
        <f>+'fiscal parms &amp; pop'!T167</f>
        <v>35418597</v>
      </c>
      <c r="D83" s="1">
        <f>+'fiscal parms &amp; pop'!U167</f>
        <v>34890211</v>
      </c>
      <c r="E83" s="1">
        <f>+'fiscal parms &amp; pop'!V167</f>
        <v>1842824</v>
      </c>
      <c r="F83" s="1"/>
      <c r="N83" s="151" t="str">
        <f>+A40</f>
        <v>2011-12</v>
      </c>
      <c r="O83" s="151" t="str">
        <f>+A49</f>
        <v>2020-21</v>
      </c>
      <c r="P83" s="154" t="s">
        <v>330</v>
      </c>
      <c r="Q83" s="155">
        <f t="shared" si="117"/>
        <v>-1165.703069945916</v>
      </c>
      <c r="R83" s="155">
        <f t="shared" si="118"/>
        <v>-489.90738379656977</v>
      </c>
      <c r="S83" s="155">
        <f t="shared" si="119"/>
        <v>1747.4461804924292</v>
      </c>
      <c r="T83" s="155">
        <f t="shared" si="120"/>
        <v>800.045695542168</v>
      </c>
      <c r="U83" s="155">
        <f t="shared" si="121"/>
        <v>23284.422240982134</v>
      </c>
      <c r="V83" s="155">
        <f t="shared" si="122"/>
        <v>16964.445389247558</v>
      </c>
      <c r="W83" s="167">
        <f t="shared" si="123"/>
        <v>2719.5980905860192</v>
      </c>
      <c r="X83" s="167">
        <f t="shared" si="116"/>
        <v>2130.2874241997315</v>
      </c>
    </row>
    <row r="84" spans="1:24" x14ac:dyDescent="0.25">
      <c r="A84">
        <f>+'fiscal parms &amp; pop'!A153</f>
        <v>2015</v>
      </c>
      <c r="B84" s="1">
        <f>+'fiscal parms &amp; pop'!S168</f>
        <v>528815</v>
      </c>
      <c r="C84" s="1">
        <f>+'fiscal parms &amp; pop'!T168</f>
        <v>35714402</v>
      </c>
      <c r="D84" s="1">
        <f>+'fiscal parms &amp; pop'!U168</f>
        <v>35185587</v>
      </c>
      <c r="E84" s="1">
        <f>+'fiscal parms &amp; pop'!V168</f>
        <v>1842280</v>
      </c>
      <c r="F84" s="1"/>
      <c r="N84" s="151" t="str">
        <f>+A30</f>
        <v>2001-02</v>
      </c>
      <c r="O84" s="151" t="str">
        <f>+A49</f>
        <v>2020-21</v>
      </c>
      <c r="P84" s="154" t="s">
        <v>331</v>
      </c>
      <c r="Q84" s="155">
        <f t="shared" si="117"/>
        <v>-367.57438075685184</v>
      </c>
      <c r="R84" s="155">
        <f t="shared" si="118"/>
        <v>-255.45268837094528</v>
      </c>
      <c r="S84" s="155">
        <f t="shared" si="119"/>
        <v>1724.7635058988867</v>
      </c>
      <c r="T84" s="155">
        <f t="shared" si="120"/>
        <v>774.09275583678277</v>
      </c>
      <c r="U84" s="155">
        <f t="shared" si="121"/>
        <v>21409.571125302573</v>
      </c>
      <c r="V84" s="155">
        <f t="shared" si="122"/>
        <v>13623.956617237985</v>
      </c>
      <c r="W84" s="167">
        <f t="shared" si="123"/>
        <v>3064.0091135273315</v>
      </c>
      <c r="X84" s="167">
        <f t="shared" si="116"/>
        <v>1801.7040201071995</v>
      </c>
    </row>
    <row r="85" spans="1:24" x14ac:dyDescent="0.25">
      <c r="A85">
        <f>+'fiscal parms &amp; pop'!A154</f>
        <v>2016</v>
      </c>
      <c r="B85" s="1">
        <f>+'fiscal parms &amp; pop'!S169</f>
        <v>530305</v>
      </c>
      <c r="C85" s="1">
        <f>+'fiscal parms &amp; pop'!T169</f>
        <v>36144724</v>
      </c>
      <c r="D85" s="1">
        <f>+'fiscal parms &amp; pop'!U169</f>
        <v>35614419</v>
      </c>
      <c r="E85" s="1">
        <f>+'fiscal parms &amp; pop'!V169</f>
        <v>1855474</v>
      </c>
      <c r="F85" s="1"/>
      <c r="N85" s="151" t="str">
        <f>+A25</f>
        <v>1996-97</v>
      </c>
      <c r="O85" s="151" t="str">
        <f>+A49</f>
        <v>2020-21</v>
      </c>
      <c r="P85" s="154" t="s">
        <v>332</v>
      </c>
      <c r="Q85" s="155">
        <f t="shared" si="117"/>
        <v>-352.62524159779497</v>
      </c>
      <c r="R85" s="155">
        <f t="shared" si="118"/>
        <v>-202.80030380334517</v>
      </c>
      <c r="S85" s="155">
        <f t="shared" si="119"/>
        <v>1714.1322980351456</v>
      </c>
      <c r="T85" s="155">
        <f t="shared" si="120"/>
        <v>780.60788308980261</v>
      </c>
      <c r="U85" s="155">
        <f t="shared" si="121"/>
        <v>20003.660885388967</v>
      </c>
      <c r="V85" s="155">
        <f t="shared" si="122"/>
        <v>12697.129572846745</v>
      </c>
      <c r="W85" s="167">
        <f t="shared" si="123"/>
        <v>3101.1927781471918</v>
      </c>
      <c r="X85" s="167">
        <f t="shared" si="116"/>
        <v>1611.1630045565046</v>
      </c>
    </row>
    <row r="86" spans="1:24" x14ac:dyDescent="0.25">
      <c r="A86">
        <f>+'fiscal parms &amp; pop'!A155</f>
        <v>2017</v>
      </c>
      <c r="B86" s="1">
        <f>+'fiscal parms &amp; pop'!S170</f>
        <v>528817</v>
      </c>
      <c r="C86" s="1">
        <f>+'fiscal parms &amp; pop'!T170</f>
        <v>36587108</v>
      </c>
      <c r="D86" s="1">
        <f>+'fiscal parms &amp; pop'!U170</f>
        <v>36058291</v>
      </c>
      <c r="E86" s="1">
        <f>+'fiscal parms &amp; pop'!V170</f>
        <v>1865545</v>
      </c>
      <c r="F86" s="1"/>
    </row>
    <row r="87" spans="1:24" x14ac:dyDescent="0.25">
      <c r="A87">
        <f>+'fiscal parms &amp; pop'!A156</f>
        <v>2018</v>
      </c>
      <c r="B87" s="1">
        <f>+'fiscal parms &amp; pop'!S171</f>
        <v>525560</v>
      </c>
      <c r="C87" s="1">
        <f>+'fiscal parms &amp; pop'!T171</f>
        <v>36941441</v>
      </c>
      <c r="D87" s="1">
        <f>+'fiscal parms &amp; pop'!U171</f>
        <v>36415881</v>
      </c>
      <c r="E87" s="1">
        <f>+'fiscal parms &amp; pop'!V171</f>
        <v>1882103</v>
      </c>
    </row>
    <row r="88" spans="1:24" x14ac:dyDescent="0.25">
      <c r="A88">
        <f>+'fiscal parms &amp; pop'!A157</f>
        <v>2019</v>
      </c>
      <c r="B88" s="1">
        <f>+'fiscal parms &amp; pop'!S172</f>
        <v>523476</v>
      </c>
      <c r="C88" s="1">
        <f>+'fiscal parms &amp; pop'!T172</f>
        <v>37468265</v>
      </c>
      <c r="D88" s="1">
        <f>+'fiscal parms &amp; pop'!U172</f>
        <v>36944789</v>
      </c>
      <c r="E88" s="1">
        <f>+'fiscal parms &amp; pop'!V172</f>
        <v>1903877</v>
      </c>
    </row>
    <row r="89" spans="1:24" x14ac:dyDescent="0.25">
      <c r="A89">
        <f>+'fiscal parms &amp; pop'!A158</f>
        <v>2020</v>
      </c>
      <c r="B89" s="1">
        <f>+'fiscal parms &amp; pop'!S173</f>
        <v>522103</v>
      </c>
      <c r="C89" s="1">
        <f>+'fiscal parms &amp; pop'!T173</f>
        <v>37878672</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292</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pop'!S108</f>
        <v>106794.23</v>
      </c>
      <c r="U123" s="14">
        <f>+'fiscal parms &amp; pop'!T108</f>
        <v>25288.254999999997</v>
      </c>
      <c r="V123" s="14">
        <f>+'fiscal parms &amp; pop'!U108</f>
        <v>132082.48499999999</v>
      </c>
      <c r="W123" s="14">
        <f>+'fiscal parms &amp; pop'!V108</f>
        <v>129318.238</v>
      </c>
      <c r="X123" s="14">
        <f>+'fiscal parms &amp; pop'!W108</f>
        <v>13067.934999999999</v>
      </c>
      <c r="Y123" s="14">
        <f>+'fiscal parms &amp; pop'!X108</f>
        <v>142386.17300000001</v>
      </c>
      <c r="Z123" s="14">
        <f>+'fiscal parms &amp; pop'!Y108</f>
        <v>-10370.607</v>
      </c>
      <c r="AA123" s="14">
        <f>+'fiscal parms &amp; pop'!Z108</f>
        <v>109113.318</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pop'!S109</f>
        <v>106608.734</v>
      </c>
      <c r="U124" s="14">
        <f>+'fiscal parms &amp; pop'!T109</f>
        <v>25291.917000000001</v>
      </c>
      <c r="V124" s="14">
        <f>+'fiscal parms &amp; pop'!U109</f>
        <v>131900.65100000001</v>
      </c>
      <c r="W124" s="14">
        <f>+'fiscal parms &amp; pop'!V109</f>
        <v>141101.97</v>
      </c>
      <c r="X124" s="14">
        <f>+'fiscal parms &amp; pop'!W109</f>
        <v>13963.548999999999</v>
      </c>
      <c r="Y124" s="14">
        <f>+'fiscal parms &amp; pop'!X109</f>
        <v>155065.519</v>
      </c>
      <c r="Z124" s="14">
        <f>+'fiscal parms &amp; pop'!Y109</f>
        <v>-23134.536</v>
      </c>
      <c r="AA124" s="14">
        <f>+'fiscal parms &amp; pop'!Z109</f>
        <v>133014.416</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pop'!S110</f>
        <v>108445.791323</v>
      </c>
      <c r="U125" s="14">
        <f>+'fiscal parms &amp; pop'!T110</f>
        <v>28482.643</v>
      </c>
      <c r="V125" s="14">
        <f>+'fiscal parms &amp; pop'!U110</f>
        <v>136928.43432299999</v>
      </c>
      <c r="W125" s="14">
        <f>+'fiscal parms &amp; pop'!V110</f>
        <v>146025.383</v>
      </c>
      <c r="X125" s="14">
        <f>+'fiscal parms &amp; pop'!W110</f>
        <v>15752.603000000001</v>
      </c>
      <c r="Y125" s="14">
        <f>+'fiscal parms &amp; pop'!X110</f>
        <v>161777.986</v>
      </c>
      <c r="Z125" s="14">
        <f>+'fiscal parms &amp; pop'!Y110</f>
        <v>-25049.228000000003</v>
      </c>
      <c r="AA125" s="14">
        <f>+'fiscal parms &amp; pop'!Z110</f>
        <v>165164.98499999999</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pop'!S111</f>
        <v>116117.023</v>
      </c>
      <c r="U126" s="14">
        <f>+'fiscal parms &amp; pop'!T111</f>
        <v>27166.623</v>
      </c>
      <c r="V126" s="14">
        <f>+'fiscal parms &amp; pop'!U111</f>
        <v>143283.64600000001</v>
      </c>
      <c r="W126" s="14">
        <f>+'fiscal parms &amp; pop'!V111</f>
        <v>144855.611</v>
      </c>
      <c r="X126" s="14">
        <f>+'fiscal parms &amp; pop'!W111</f>
        <v>18874.900000000001</v>
      </c>
      <c r="Y126" s="14">
        <f>+'fiscal parms &amp; pop'!X111</f>
        <v>163730.511</v>
      </c>
      <c r="Z126" s="14">
        <f>+'fiscal parms &amp; pop'!Y111</f>
        <v>-20476.865000000002</v>
      </c>
      <c r="AA126" s="14">
        <f>+'fiscal parms &amp; pop'!Z111</f>
        <v>195608.152</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pop'!S112</f>
        <v>122337.575</v>
      </c>
      <c r="U127" s="14">
        <f>+'fiscal parms &amp; pop'!T112</f>
        <v>28425.539000000001</v>
      </c>
      <c r="V127" s="14">
        <f>+'fiscal parms &amp; pop'!U112</f>
        <v>150763.114</v>
      </c>
      <c r="W127" s="14">
        <f>+'fiscal parms &amp; pop'!V112</f>
        <v>145974.723</v>
      </c>
      <c r="X127" s="14">
        <f>+'fiscal parms &amp; pop'!W112</f>
        <v>21004.115000000002</v>
      </c>
      <c r="Y127" s="14">
        <f>+'fiscal parms &amp; pop'!X112</f>
        <v>166978.83799999999</v>
      </c>
      <c r="Z127" s="14">
        <f>+'fiscal parms &amp; pop'!Y112</f>
        <v>-16215.123999999996</v>
      </c>
      <c r="AA127" s="14">
        <f>+'fiscal parms &amp; pop'!Z112</f>
        <v>212362.80599999998</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pop'!S113</f>
        <v>128386.76300000001</v>
      </c>
      <c r="U128" s="14">
        <f>+'fiscal parms &amp; pop'!T113</f>
        <v>28509.379000000001</v>
      </c>
      <c r="V128" s="14">
        <f>+'fiscal parms &amp; pop'!U113</f>
        <v>156896.14199999999</v>
      </c>
      <c r="W128" s="14">
        <f>+'fiscal parms &amp; pop'!V113</f>
        <v>147005.00599999999</v>
      </c>
      <c r="X128" s="14">
        <f>+'fiscal parms &amp; pop'!W113</f>
        <v>21409.41</v>
      </c>
      <c r="Y128" s="14">
        <f>+'fiscal parms &amp; pop'!X113</f>
        <v>168414.416</v>
      </c>
      <c r="Z128" s="14">
        <f>+'fiscal parms &amp; pop'!Y113</f>
        <v>-11519.273999999999</v>
      </c>
      <c r="AA128" s="14">
        <f>+'fiscal parms &amp; pop'!Z113</f>
        <v>226577.82399999999</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pop'!S114</f>
        <v>133776.07</v>
      </c>
      <c r="U129" s="14">
        <f>+'fiscal parms &amp; pop'!T114</f>
        <v>23236.153999999999</v>
      </c>
      <c r="V129" s="14">
        <f>+'fiscal parms &amp; pop'!U114</f>
        <v>157012.22400000002</v>
      </c>
      <c r="W129" s="14">
        <f>+'fiscal parms &amp; pop'!V114</f>
        <v>143620.26700000002</v>
      </c>
      <c r="X129" s="14">
        <f>+'fiscal parms &amp; pop'!W114</f>
        <v>20866.598909999997</v>
      </c>
      <c r="Y129" s="14">
        <f>+'fiscal parms &amp; pop'!X114</f>
        <v>164486.86591000002</v>
      </c>
      <c r="Z129" s="14">
        <f>+'fiscal parms &amp; pop'!Y114</f>
        <v>-7210.622000000003</v>
      </c>
      <c r="AA129" s="14">
        <f>+'fiscal parms &amp; pop'!Z114</f>
        <v>233578.28100000002</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pop'!S115</f>
        <v>145953.47899999999</v>
      </c>
      <c r="U130" s="14">
        <f>+'fiscal parms &amp; pop'!T115</f>
        <v>23129.772000000001</v>
      </c>
      <c r="V130" s="14">
        <f>+'fiscal parms &amp; pop'!U115</f>
        <v>169083.25099999999</v>
      </c>
      <c r="W130" s="14">
        <f>+'fiscal parms &amp; pop'!V115</f>
        <v>150056.152</v>
      </c>
      <c r="X130" s="14">
        <f>+'fiscal parms &amp; pop'!W115</f>
        <v>22328.821</v>
      </c>
      <c r="Y130" s="14">
        <f>+'fiscal parms &amp; pop'!X115</f>
        <v>172384.973</v>
      </c>
      <c r="Z130" s="14">
        <f>+'fiscal parms &amp; pop'!Y115</f>
        <v>-3401.7220000000007</v>
      </c>
      <c r="AA130" s="14">
        <f>+'fiscal parms &amp; pop'!Z115</f>
        <v>262492.66599999997</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pop'!S116</f>
        <v>154957.32</v>
      </c>
      <c r="U131" s="14">
        <f>+'fiscal parms &amp; pop'!T116</f>
        <v>25846.154999999999</v>
      </c>
      <c r="V131" s="14">
        <f>+'fiscal parms &amp; pop'!U116</f>
        <v>180803.47500000001</v>
      </c>
      <c r="W131" s="14">
        <f>+'fiscal parms &amp; pop'!V116</f>
        <v>157776.82837800001</v>
      </c>
      <c r="X131" s="14">
        <f>+'fiscal parms &amp; pop'!W116</f>
        <v>24989.000906000001</v>
      </c>
      <c r="Y131" s="14">
        <f>+'fiscal parms &amp; pop'!X116</f>
        <v>182765.82928400001</v>
      </c>
      <c r="Z131" s="14">
        <f>+'fiscal parms &amp; pop'!Y116</f>
        <v>-2148.0320000000011</v>
      </c>
      <c r="AA131" s="14">
        <f>+'fiscal parms &amp; pop'!Z116</f>
        <v>274157.90100000001</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pop'!S117</f>
        <v>168625.899</v>
      </c>
      <c r="U132" s="14">
        <f>+'fiscal parms &amp; pop'!T117</f>
        <v>26818.187000000002</v>
      </c>
      <c r="V132" s="14">
        <f>+'fiscal parms &amp; pop'!U117</f>
        <v>195444.08600000001</v>
      </c>
      <c r="W132" s="14">
        <f>+'fiscal parms &amp; pop'!V117</f>
        <v>166032.97414499999</v>
      </c>
      <c r="X132" s="14">
        <f>+'fiscal parms &amp; pop'!W117</f>
        <v>26435.247384999999</v>
      </c>
      <c r="Y132" s="14">
        <f>+'fiscal parms &amp; pop'!X117</f>
        <v>192468.22152999998</v>
      </c>
      <c r="Z132" s="14">
        <f>+'fiscal parms &amp; pop'!Y117</f>
        <v>2791.1770000000001</v>
      </c>
      <c r="AA132" s="14">
        <f>+'fiscal parms &amp; pop'!Z117</f>
        <v>294699.15100000001</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pop'!S118</f>
        <v>181355.054</v>
      </c>
      <c r="U133" s="14">
        <f>+'fiscal parms &amp; pop'!T118</f>
        <v>28652.080000000002</v>
      </c>
      <c r="V133" s="14">
        <f>+'fiscal parms &amp; pop'!U118</f>
        <v>210007.13400000002</v>
      </c>
      <c r="W133" s="14">
        <f>+'fiscal parms &amp; pop'!V118</f>
        <v>171713.06674400001</v>
      </c>
      <c r="X133" s="14">
        <f>+'fiscal parms &amp; pop'!W118</f>
        <v>26714.874556000002</v>
      </c>
      <c r="Y133" s="14">
        <f>+'fiscal parms &amp; pop'!X118</f>
        <v>198427.94130000001</v>
      </c>
      <c r="Z133" s="14">
        <f>+'fiscal parms &amp; pop'!Y118</f>
        <v>11527.217000000001</v>
      </c>
      <c r="AA133" s="14">
        <f>+'fiscal parms &amp; pop'!Z118</f>
        <v>286950.89900000003</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pop'!S119</f>
        <v>172657.31099999999</v>
      </c>
      <c r="U134" s="14">
        <f>+'fiscal parms &amp; pop'!T119</f>
        <v>32834.111000000004</v>
      </c>
      <c r="V134" s="14">
        <f>+'fiscal parms &amp; pop'!U119</f>
        <v>205491.42199999999</v>
      </c>
      <c r="W134" s="14">
        <f>+'fiscal parms &amp; pop'!V119</f>
        <v>182930.84350536001</v>
      </c>
      <c r="X134" s="14">
        <f>+'fiscal parms &amp; pop'!W119</f>
        <v>25306.787</v>
      </c>
      <c r="Y134" s="14">
        <f>+'fiscal parms &amp; pop'!X119</f>
        <v>208237.63050536002</v>
      </c>
      <c r="Z134" s="14">
        <f>+'fiscal parms &amp; pop'!Y119</f>
        <v>-1779.097</v>
      </c>
      <c r="AA134" s="14">
        <f>+'fiscal parms &amp; pop'!Z119</f>
        <v>293628.41899999999</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pop'!S120</f>
        <v>177737.84</v>
      </c>
      <c r="U135" s="14">
        <f>+'fiscal parms &amp; pop'!T120</f>
        <v>33682.513999999996</v>
      </c>
      <c r="V135" s="14">
        <f>+'fiscal parms &amp; pop'!U120</f>
        <v>211420.35399999999</v>
      </c>
      <c r="W135" s="14">
        <f>+'fiscal parms &amp; pop'!V120</f>
        <v>189512.93799999999</v>
      </c>
      <c r="X135" s="14">
        <f>+'fiscal parms &amp; pop'!W120</f>
        <v>23859.444</v>
      </c>
      <c r="Y135" s="14">
        <f>+'fiscal parms &amp; pop'!X120</f>
        <v>213372.38199999998</v>
      </c>
      <c r="Z135" s="14">
        <f>+'fiscal parms &amp; pop'!Y120</f>
        <v>-2143.2900000000004</v>
      </c>
      <c r="AA135" s="14">
        <f>+'fiscal parms &amp; pop'!Z120</f>
        <v>300598.24199999997</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pop'!S121</f>
        <v>183706.16099999999</v>
      </c>
      <c r="U136" s="14">
        <f>+'fiscal parms &amp; pop'!T121</f>
        <v>36402.724000000002</v>
      </c>
      <c r="V136" s="14">
        <f>+'fiscal parms &amp; pop'!U121</f>
        <v>220108.88500000001</v>
      </c>
      <c r="W136" s="14">
        <f>+'fiscal parms &amp; pop'!V121</f>
        <v>202375.38699999999</v>
      </c>
      <c r="X136" s="14">
        <f>+'fiscal parms &amp; pop'!W121</f>
        <v>23998.344999999998</v>
      </c>
      <c r="Y136" s="14">
        <f>+'fiscal parms &amp; pop'!X121</f>
        <v>226373.73199999999</v>
      </c>
      <c r="Z136" s="14">
        <f>+'fiscal parms &amp; pop'!Y121</f>
        <v>-6544.8469999999998</v>
      </c>
      <c r="AA136" s="14">
        <f>+'fiscal parms &amp; pop'!Z121</f>
        <v>309179.88000000006</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pop'!S122</f>
        <v>202911.54300000001</v>
      </c>
      <c r="U137" s="14">
        <f>+'fiscal parms &amp; pop'!T122</f>
        <v>41501.97</v>
      </c>
      <c r="V137" s="14">
        <f>+'fiscal parms &amp; pop'!U122</f>
        <v>244413.51300000001</v>
      </c>
      <c r="W137" s="14">
        <f>+'fiscal parms &amp; pop'!V122</f>
        <v>214563.70499999999</v>
      </c>
      <c r="X137" s="14">
        <f>+'fiscal parms &amp; pop'!W122</f>
        <v>23750.542000000001</v>
      </c>
      <c r="Y137" s="14">
        <f>+'fiscal parms &amp; pop'!X122</f>
        <v>238314.24699999997</v>
      </c>
      <c r="Z137" s="14">
        <f>+'fiscal parms &amp; pop'!Y122</f>
        <v>6506.2659999999996</v>
      </c>
      <c r="AA137" s="14">
        <f>+'fiscal parms &amp; pop'!Z122</f>
        <v>304440.90399999998</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pop'!S123</f>
        <v>226577.72500000001</v>
      </c>
      <c r="U138" s="14">
        <f>+'fiscal parms &amp; pop'!T123</f>
        <v>45100.036</v>
      </c>
      <c r="V138" s="14">
        <f>+'fiscal parms &amp; pop'!U123</f>
        <v>271677.761</v>
      </c>
      <c r="W138" s="14">
        <f>+'fiscal parms &amp; pop'!V123</f>
        <v>234025.78</v>
      </c>
      <c r="X138" s="14">
        <f>+'fiscal parms &amp; pop'!W123</f>
        <v>23649.96</v>
      </c>
      <c r="Y138" s="14">
        <f>+'fiscal parms &amp; pop'!X123</f>
        <v>257675.74</v>
      </c>
      <c r="Z138" s="14">
        <f>+'fiscal parms &amp; pop'!Y123</f>
        <v>13338.021000000001</v>
      </c>
      <c r="AA138" s="14">
        <f>+'fiscal parms &amp; pop'!Z123</f>
        <v>311736.85100000002</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pop'!S124</f>
        <v>244273.739</v>
      </c>
      <c r="U139" s="14">
        <f>+'fiscal parms &amp; pop'!T124</f>
        <v>47538.558999999994</v>
      </c>
      <c r="V139" s="14">
        <f>+'fiscal parms &amp; pop'!U124</f>
        <v>291812.29800000001</v>
      </c>
      <c r="W139" s="14">
        <f>+'fiscal parms &amp; pop'!V124</f>
        <v>248982.91100000002</v>
      </c>
      <c r="X139" s="14">
        <f>+'fiscal parms &amp; pop'!W124</f>
        <v>24337.692999999999</v>
      </c>
      <c r="Y139" s="14">
        <f>+'fiscal parms &amp; pop'!X124</f>
        <v>273320.60400000005</v>
      </c>
      <c r="Z139" s="14">
        <f>+'fiscal parms &amp; pop'!Y124</f>
        <v>18358.694</v>
      </c>
      <c r="AA139" s="14">
        <f>+'fiscal parms &amp; pop'!Z124</f>
        <v>321337.01999999996</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pop'!S125</f>
        <v>255726.679</v>
      </c>
      <c r="U140" s="14">
        <f>+'fiscal parms &amp; pop'!T125</f>
        <v>53823.928</v>
      </c>
      <c r="V140" s="14">
        <f>+'fiscal parms &amp; pop'!U125</f>
        <v>309550.60700000002</v>
      </c>
      <c r="W140" s="14">
        <f>+'fiscal parms &amp; pop'!V125</f>
        <v>273370.217</v>
      </c>
      <c r="X140" s="14">
        <f>+'fiscal parms &amp; pop'!W125</f>
        <v>24478.615000000002</v>
      </c>
      <c r="Y140" s="14">
        <f>+'fiscal parms &amp; pop'!X125</f>
        <v>297848.83199999999</v>
      </c>
      <c r="Z140" s="14">
        <f>+'fiscal parms &amp; pop'!Y125</f>
        <v>11413.412</v>
      </c>
      <c r="AA140" s="14">
        <f>+'fiscal parms &amp; pop'!Z125</f>
        <v>320714.03799999994</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pop'!S126</f>
        <v>250345.34000000003</v>
      </c>
      <c r="U141" s="14">
        <f>+'fiscal parms &amp; pop'!T126</f>
        <v>57022.728999999999</v>
      </c>
      <c r="V141" s="14">
        <f>+'fiscal parms &amp; pop'!U126</f>
        <v>307368.06900000002</v>
      </c>
      <c r="W141" s="14">
        <f>+'fiscal parms &amp; pop'!V126</f>
        <v>283517.23</v>
      </c>
      <c r="X141" s="14">
        <f>+'fiscal parms &amp; pop'!W126</f>
        <v>23401.705000000002</v>
      </c>
      <c r="Y141" s="14">
        <f>+'fiscal parms &amp; pop'!X126</f>
        <v>306918.935</v>
      </c>
      <c r="Z141" s="14">
        <f>+'fiscal parms &amp; pop'!Y126</f>
        <v>513.13400000000138</v>
      </c>
      <c r="AA141" s="14">
        <f>+'fiscal parms &amp; pop'!Z126</f>
        <v>342703.87199999997</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pop'!S127</f>
        <v>245261.02600000001</v>
      </c>
      <c r="U142" s="14">
        <f>+'fiscal parms &amp; pop'!T127</f>
        <v>62600.33</v>
      </c>
      <c r="V142" s="14">
        <f>+'fiscal parms &amp; pop'!U127</f>
        <v>307861.35600000003</v>
      </c>
      <c r="W142" s="14">
        <f>+'fiscal parms &amp; pop'!V127</f>
        <v>310566.78200000001</v>
      </c>
      <c r="X142" s="14">
        <f>+'fiscal parms &amp; pop'!W127</f>
        <v>23393.508000000002</v>
      </c>
      <c r="Y142" s="14">
        <f>+'fiscal parms &amp; pop'!X127</f>
        <v>333960.29000000004</v>
      </c>
      <c r="Z142" s="14">
        <f>+'fiscal parms &amp; pop'!Y127</f>
        <v>-26155.934000000001</v>
      </c>
      <c r="AA142" s="14">
        <f>+'fiscal parms &amp; pop'!Z127</f>
        <v>394043.26500000001</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pop'!S128</f>
        <v>260198.70299999998</v>
      </c>
      <c r="U143" s="14">
        <f>+'fiscal parms &amp; pop'!T128</f>
        <v>69000.430000000008</v>
      </c>
      <c r="V143" s="14">
        <f>+'fiscal parms &amp; pop'!U128</f>
        <v>329199.13299999997</v>
      </c>
      <c r="W143" s="14">
        <f>+'fiscal parms &amp; pop'!V128</f>
        <v>325292.10900000005</v>
      </c>
      <c r="X143" s="14">
        <f>+'fiscal parms &amp; pop'!W128</f>
        <v>25630.769</v>
      </c>
      <c r="Y143" s="14">
        <f>+'fiscal parms &amp; pop'!X128</f>
        <v>350922.87800000003</v>
      </c>
      <c r="Z143" s="14">
        <f>+'fiscal parms &amp; pop'!Y128</f>
        <v>-21848.745000000003</v>
      </c>
      <c r="AA143" s="14">
        <f>+'fiscal parms &amp; pop'!Z128</f>
        <v>436397.20199999993</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pop'!S129</f>
        <v>276527.05800000002</v>
      </c>
      <c r="U144" s="14">
        <f>+'fiscal parms &amp; pop'!T129</f>
        <v>66167.228999999992</v>
      </c>
      <c r="V144" s="14">
        <f>+'fiscal parms &amp; pop'!U129</f>
        <v>342694.28700000001</v>
      </c>
      <c r="W144" s="14">
        <f>+'fiscal parms &amp; pop'!V129</f>
        <v>333987.52500000002</v>
      </c>
      <c r="X144" s="14">
        <f>+'fiscal parms &amp; pop'!W129</f>
        <v>26822.959999999999</v>
      </c>
      <c r="Y144" s="14">
        <f>+'fiscal parms &amp; pop'!X129</f>
        <v>360810.48500000004</v>
      </c>
      <c r="Z144" s="14">
        <f>+'fiscal parms &amp; pop'!Y129</f>
        <v>-19871.198</v>
      </c>
      <c r="AA144" s="14">
        <f>+'fiscal parms &amp; pop'!Z129</f>
        <v>478654.533</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pop'!S130</f>
        <v>281710.89199999999</v>
      </c>
      <c r="U145" s="14">
        <f>+'fiscal parms &amp; pop'!T130</f>
        <v>65730.760000000009</v>
      </c>
      <c r="V145" s="14">
        <f>+'fiscal parms &amp; pop'!U130</f>
        <v>347441.652</v>
      </c>
      <c r="W145" s="14">
        <f>+'fiscal parms &amp; pop'!V130</f>
        <v>338782.95600000001</v>
      </c>
      <c r="X145" s="14">
        <f>+'fiscal parms &amp; pop'!W130</f>
        <v>27564.446000000004</v>
      </c>
      <c r="Y145" s="14">
        <f>+'fiscal parms &amp; pop'!X130</f>
        <v>366347.402</v>
      </c>
      <c r="Z145" s="14">
        <f>+'fiscal parms &amp; pop'!Y130</f>
        <v>-19057.75</v>
      </c>
      <c r="AA145" s="14">
        <f>+'fiscal parms &amp; pop'!Z130</f>
        <v>519929.88699999999</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pop'!S131</f>
        <v>294893.84899999999</v>
      </c>
      <c r="U146" s="14">
        <f>+'fiscal parms &amp; pop'!T131</f>
        <v>69464.775999999998</v>
      </c>
      <c r="V146" s="14">
        <f>+'fiscal parms &amp; pop'!U131</f>
        <v>364358.625</v>
      </c>
      <c r="W146" s="14">
        <f>+'fiscal parms &amp; pop'!V131</f>
        <v>350477.761</v>
      </c>
      <c r="X146" s="14">
        <f>+'fiscal parms &amp; pop'!W131</f>
        <v>28725.589</v>
      </c>
      <c r="Y146" s="14">
        <f>+'fiscal parms &amp; pop'!X131</f>
        <v>379203.35</v>
      </c>
      <c r="Z146" s="14">
        <f>+'fiscal parms &amp; pop'!Y131</f>
        <v>-14944.725</v>
      </c>
      <c r="AA146" s="14">
        <f>+'fiscal parms &amp; pop'!Z131</f>
        <v>545245.125</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pop'!S132</f>
        <v>305812.43599999999</v>
      </c>
      <c r="U147" s="14">
        <f>+'fiscal parms &amp; pop'!T132</f>
        <v>67725.241999999998</v>
      </c>
      <c r="V147" s="14">
        <f>+'fiscal parms &amp; pop'!U132</f>
        <v>373537.67799999996</v>
      </c>
      <c r="W147" s="14">
        <f>+'fiscal parms &amp; pop'!V132</f>
        <v>355327.39500000002</v>
      </c>
      <c r="X147" s="14">
        <f>+'fiscal parms &amp; pop'!W132</f>
        <v>28520.678</v>
      </c>
      <c r="Y147" s="14">
        <f>+'fiscal parms &amp; pop'!X132</f>
        <v>383848.07300000003</v>
      </c>
      <c r="Z147" s="14">
        <f>+'fiscal parms &amp; pop'!Y132</f>
        <v>-10366.394999999999</v>
      </c>
      <c r="AA147" s="14">
        <f>+'fiscal parms &amp; pop'!Z132</f>
        <v>572001.03999999992</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pop'!S133</f>
        <v>310361.14399999997</v>
      </c>
      <c r="U148" s="14">
        <f>+'fiscal parms &amp; pop'!T133</f>
        <v>70871.001000000004</v>
      </c>
      <c r="V148" s="14">
        <f>+'fiscal parms &amp; pop'!U133</f>
        <v>381232.14499999996</v>
      </c>
      <c r="W148" s="14">
        <f>+'fiscal parms &amp; pop'!V133</f>
        <v>364324.01500000001</v>
      </c>
      <c r="X148" s="14">
        <f>+'fiscal parms &amp; pop'!W133</f>
        <v>29122.492999999999</v>
      </c>
      <c r="Y148" s="14">
        <f>+'fiscal parms &amp; pop'!X133</f>
        <v>393446.50800000003</v>
      </c>
      <c r="Z148" s="14">
        <f>+'fiscal parms &amp; pop'!Y133</f>
        <v>-12319.362999999999</v>
      </c>
      <c r="AA148" s="14">
        <f>+'fiscal parms &amp; pop'!Z133</f>
        <v>600422.91399999999</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pop'!S134</f>
        <v>318709.25800000003</v>
      </c>
      <c r="U149" s="14">
        <f>+'fiscal parms &amp; pop'!T134</f>
        <v>76236.236999999994</v>
      </c>
      <c r="V149" s="14">
        <f>+'fiscal parms &amp; pop'!U134</f>
        <v>394945.495</v>
      </c>
      <c r="W149" s="14">
        <f>+'fiscal parms &amp; pop'!V134</f>
        <v>375371.52100000001</v>
      </c>
      <c r="X149" s="14">
        <f>+'fiscal parms &amp; pop'!W134</f>
        <v>28788.01</v>
      </c>
      <c r="Y149" s="14">
        <f>+'fiscal parms &amp; pop'!X134</f>
        <v>404159.53100000002</v>
      </c>
      <c r="Z149" s="14">
        <f>+'fiscal parms &amp; pop'!Y134</f>
        <v>-9214.0360000000019</v>
      </c>
      <c r="AA149" s="14">
        <f>+'fiscal parms &amp; pop'!Z134</f>
        <v>620687.56699999992</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pop'!S135</f>
        <v>338764.45600000001</v>
      </c>
      <c r="U150" s="14">
        <f>+'fiscal parms &amp; pop'!T135</f>
        <v>79302.701000000001</v>
      </c>
      <c r="V150" s="14">
        <f>+'fiscal parms &amp; pop'!U135</f>
        <v>418067.15700000001</v>
      </c>
      <c r="W150" s="14">
        <f>+'fiscal parms &amp; pop'!V135</f>
        <v>396832.19</v>
      </c>
      <c r="X150" s="14">
        <f>+'fiscal parms &amp; pop'!W135</f>
        <v>29290.413</v>
      </c>
      <c r="Y150" s="14">
        <f>+'fiscal parms &amp; pop'!X135</f>
        <v>426122.603</v>
      </c>
      <c r="Z150" s="14">
        <f>+'fiscal parms &amp; pop'!Y135</f>
        <v>-8005.4459999999981</v>
      </c>
      <c r="AA150" s="14">
        <f>+'fiscal parms &amp; pop'!Z135</f>
        <v>643190.21299999999</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pop'!S136</f>
        <v>355852.91600000003</v>
      </c>
      <c r="U151" s="14">
        <f>+'fiscal parms &amp; pop'!T136</f>
        <v>80944.563999999998</v>
      </c>
      <c r="V151" s="14">
        <f>+'fiscal parms &amp; pop'!U136</f>
        <v>436797.48000000004</v>
      </c>
      <c r="W151" s="14">
        <f>+'fiscal parms &amp; pop'!V136</f>
        <v>412189.022</v>
      </c>
      <c r="X151" s="14">
        <f>+'fiscal parms &amp; pop'!W136</f>
        <v>30067.901000000002</v>
      </c>
      <c r="Y151" s="14">
        <f>+'fiscal parms &amp; pop'!X136</f>
        <v>442256.92300000001</v>
      </c>
      <c r="Z151" s="14">
        <f>+'fiscal parms &amp; pop'!Y136</f>
        <v>-5051.5430000000006</v>
      </c>
      <c r="AA151" s="14">
        <f>+'fiscal parms &amp; pop'!Z136</f>
        <v>664229.47</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pop'!S137</f>
        <v>354900.60229999997</v>
      </c>
      <c r="U152" s="14">
        <f>+'fiscal parms &amp; pop'!T137</f>
        <v>88444.362700000012</v>
      </c>
      <c r="V152" s="14">
        <f>+'fiscal parms &amp; pop'!U137</f>
        <v>443344.96499999997</v>
      </c>
      <c r="W152" s="14">
        <f>+'fiscal parms &amp; pop'!V137</f>
        <v>431786.55850000004</v>
      </c>
      <c r="X152" s="14">
        <f>+'fiscal parms &amp; pop'!W137</f>
        <v>29474.929499999998</v>
      </c>
      <c r="Y152" s="14">
        <f>+'fiscal parms &amp; pop'!X137</f>
        <v>461261.48800000001</v>
      </c>
      <c r="Z152" s="14">
        <f>+'fiscal parms &amp; pop'!Y137</f>
        <v>-17687.919999999998</v>
      </c>
      <c r="AA152" s="14">
        <f>+'fiscal parms &amp; pop'!Z137</f>
        <v>693423.57299999997</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pop'!S138</f>
        <v>342239.853</v>
      </c>
      <c r="U153" s="14">
        <f>+'fiscal parms &amp; pop'!T138</f>
        <v>104718.64200000001</v>
      </c>
      <c r="V153" s="14">
        <f>+'fiscal parms &amp; pop'!U138</f>
        <v>446958.495</v>
      </c>
      <c r="W153" s="14">
        <f>+'fiscal parms &amp; pop'!V138</f>
        <v>471196.48200000002</v>
      </c>
      <c r="X153" s="14">
        <f>+'fiscal parms &amp; pop'!W138</f>
        <v>29653.027000000002</v>
      </c>
      <c r="Y153" s="14">
        <f>+'fiscal parms &amp; pop'!X138</f>
        <v>500849.50900000002</v>
      </c>
      <c r="Z153" s="14">
        <f>+'fiscal parms &amp; pop'!Y138</f>
        <v>-61424.366999999998</v>
      </c>
      <c r="AA153" s="14">
        <f>+'fiscal parms &amp; pop'!Z138</f>
        <v>791155.39500000002</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155:I155"/>
    <mergeCell ref="A156:I156"/>
    <mergeCell ref="S155:AB155"/>
    <mergeCell ref="AC153:AL153"/>
  </mergeCells>
  <hyperlinks>
    <hyperlink ref="A3" r:id="rId1" xr:uid="{00000000-0004-0000-0200-000000000000}"/>
    <hyperlink ref="A4" r:id="rId2" xr:uid="{E981DB88-FFC2-44E3-A48C-7589522E7EC7}"/>
  </hyperlinks>
  <pageMargins left="0.7" right="0.7" top="0.75" bottom="0.75" header="0.3" footer="0.3"/>
  <pageSetup scale="7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EBAE-0E5E-45CF-8FB8-882322AE1237}">
  <dimension ref="A1:BW195"/>
  <sheetViews>
    <sheetView topLeftCell="I55" workbookViewId="0">
      <selection activeCell="Q81" sqref="Q81:V85"/>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304</v>
      </c>
      <c r="O18" t="s">
        <v>307</v>
      </c>
      <c r="P18" t="s">
        <v>313</v>
      </c>
      <c r="Q18" t="s">
        <v>314</v>
      </c>
      <c r="T18" t="s">
        <v>304</v>
      </c>
      <c r="U18" t="s">
        <v>305</v>
      </c>
      <c r="V18" t="s">
        <v>306</v>
      </c>
      <c r="W18" t="s">
        <v>307</v>
      </c>
      <c r="X18" t="s">
        <v>308</v>
      </c>
      <c r="Y18" t="s">
        <v>405</v>
      </c>
      <c r="AJ18" t="s">
        <v>222</v>
      </c>
      <c r="AK18" t="s">
        <v>223</v>
      </c>
      <c r="AL18" t="s">
        <v>224</v>
      </c>
      <c r="AM18" t="s">
        <v>225</v>
      </c>
      <c r="AP18" t="s">
        <v>309</v>
      </c>
      <c r="AQ18" t="s">
        <v>310</v>
      </c>
      <c r="AR18" t="s">
        <v>311</v>
      </c>
      <c r="AS18" t="s">
        <v>312</v>
      </c>
      <c r="AW18" t="str">
        <f>+AJ18</f>
        <v>NL Net Debt/Total Revenue</v>
      </c>
      <c r="AX18" t="str">
        <f>+AP18</f>
        <v>ROC Net Debt/Total Revenue</v>
      </c>
      <c r="BA18" t="str">
        <f>+AK18</f>
        <v>NL Net Debt/Own Source Revenue</v>
      </c>
      <c r="BB18" t="str">
        <f>+AQ18</f>
        <v>ROC Net Debt/Own Source Revenue</v>
      </c>
      <c r="BE18" t="str">
        <f>+AL18</f>
        <v>NL Debt Cost/Total Expenditure</v>
      </c>
      <c r="BF18" t="str">
        <f>+AR18</f>
        <v>ROC Debt Cost/Total Expenditure</v>
      </c>
      <c r="BI18" t="str">
        <f>+AM18</f>
        <v>NL Debt Cost/Total Revenue</v>
      </c>
      <c r="BJ18" t="str">
        <f>+AS18</f>
        <v>ROC Debt Cost/Total Revenue</v>
      </c>
      <c r="BV18" t="s">
        <v>420</v>
      </c>
      <c r="BW18" t="s">
        <v>432</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4777.2996405503918</v>
      </c>
      <c r="O19" s="81">
        <f>+W19</f>
        <v>5145.6843550841759</v>
      </c>
      <c r="P19" s="85">
        <f t="shared" ref="P19:Q45" si="6">+L19/N19</f>
        <v>1.0756781687590233</v>
      </c>
      <c r="Q19" s="85">
        <f t="shared" si="6"/>
        <v>1.1156014448019562</v>
      </c>
      <c r="S19" s="13" t="str">
        <f>+A19</f>
        <v>1990-91</v>
      </c>
      <c r="T19" s="81">
        <f t="shared" ref="T19:T49" si="7">+V123/C59*1000000</f>
        <v>4777.2996405503918</v>
      </c>
      <c r="U19" s="81">
        <f t="shared" ref="U19:U49" si="8">+W123/C59*1000000</f>
        <v>4680.2981595061156</v>
      </c>
      <c r="V19" s="81">
        <f t="shared" ref="V19:V49" si="9">+X123/C59*1000000</f>
        <v>465.38619557806089</v>
      </c>
      <c r="W19" s="81">
        <f t="shared" ref="W19:W49" si="10">+Y123/C59*1000000</f>
        <v>5145.6843550841759</v>
      </c>
      <c r="X19" s="81">
        <f t="shared" ref="X19:X49" si="11">+Z123/C59*1000000</f>
        <v>-370.86073136976682</v>
      </c>
      <c r="Y19" s="81">
        <f t="shared" ref="Y19:Y49" si="12">+AA123/C59*1000000</f>
        <v>3905.871992012691</v>
      </c>
      <c r="AA19" s="87">
        <f t="shared" ref="AA19:AA44" si="13">+T19-W19</f>
        <v>-368.38471453378406</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0.81758991185294305</v>
      </c>
      <c r="AQ19" s="86">
        <f>+AA123/T123</f>
        <v>1.003218707979856</v>
      </c>
      <c r="AR19" s="86">
        <f>+X123/Y123</f>
        <v>9.044204103157584E-2</v>
      </c>
      <c r="AS19" s="86">
        <f>+X123/V123</f>
        <v>9.7416161973135906E-2</v>
      </c>
      <c r="AV19" s="1" t="str">
        <f>+AI19</f>
        <v>1990-91</v>
      </c>
      <c r="AW19" s="85">
        <f>+AJ19</f>
        <v>1.1964273677114932</v>
      </c>
      <c r="AX19" s="85">
        <f>+AP19</f>
        <v>0.81758991185294305</v>
      </c>
      <c r="AZ19" s="1" t="str">
        <f>+AI19</f>
        <v>1990-91</v>
      </c>
      <c r="BA19" s="85">
        <f>+AK19</f>
        <v>2.2618835223652352</v>
      </c>
      <c r="BB19" s="85">
        <f>+AQ19</f>
        <v>1.003218707979856</v>
      </c>
      <c r="BD19" s="1" t="str">
        <f>+AI19</f>
        <v>1990-91</v>
      </c>
      <c r="BE19" s="85">
        <f>+AL19</f>
        <v>0.14783972966449432</v>
      </c>
      <c r="BF19" s="85">
        <f>+AR19</f>
        <v>9.044204103157584E-2</v>
      </c>
      <c r="BH19" s="1" t="str">
        <f>+AI19</f>
        <v>1990-91</v>
      </c>
      <c r="BI19" s="85">
        <f>+AM19</f>
        <v>0.16514998314796089</v>
      </c>
      <c r="BJ19" s="85">
        <f>+AS19</f>
        <v>9.7416161973135906E-2</v>
      </c>
      <c r="BU19" s="1" t="str">
        <f>+BH19</f>
        <v>1990-91</v>
      </c>
      <c r="BV19" s="161">
        <f>+C123/B59*1000000</f>
        <v>2420.6398691995396</v>
      </c>
      <c r="BW19" s="161">
        <f>+U123/C59*1000000</f>
        <v>883.95917456386735</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4705.9530816744664</v>
      </c>
      <c r="O20" s="81">
        <f t="shared" ref="O20:O45" si="19">+W20</f>
        <v>5542.2891463823826</v>
      </c>
      <c r="P20" s="85">
        <f t="shared" si="6"/>
        <v>1.139389131399466</v>
      </c>
      <c r="Q20" s="85">
        <f t="shared" si="6"/>
        <v>1.0533672944789165</v>
      </c>
      <c r="S20" s="13" t="str">
        <f t="shared" ref="S20:S48" si="20">+A20</f>
        <v>1991-92</v>
      </c>
      <c r="T20" s="81">
        <f t="shared" si="7"/>
        <v>4705.9530816744664</v>
      </c>
      <c r="U20" s="81">
        <f t="shared" si="8"/>
        <v>5050.1985400701342</v>
      </c>
      <c r="V20" s="81">
        <f t="shared" si="9"/>
        <v>492.09060631224895</v>
      </c>
      <c r="W20" s="81">
        <f t="shared" si="10"/>
        <v>5542.2891463823826</v>
      </c>
      <c r="X20" s="81">
        <f t="shared" si="11"/>
        <v>-835.22776413513475</v>
      </c>
      <c r="Y20" s="81">
        <f t="shared" si="12"/>
        <v>4717.0523472517762</v>
      </c>
      <c r="AA20" s="87">
        <f t="shared" si="13"/>
        <v>-836.33606470791619</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1.0023585584863843</v>
      </c>
      <c r="AQ20" s="86">
        <f t="shared" ref="AQ20:AQ49" si="27">+AA124/T124</f>
        <v>1.230336452324416</v>
      </c>
      <c r="AR20" s="86">
        <f t="shared" ref="AR20:AR49" si="28">+X124/Y124</f>
        <v>8.8788331556727079E-2</v>
      </c>
      <c r="AS20" s="86">
        <f t="shared" ref="AS20:AS49" si="29">+X124/V124</f>
        <v>0.10456768220416551</v>
      </c>
      <c r="AV20" s="1" t="str">
        <f t="shared" ref="AV20:AW46" si="30">+AI20</f>
        <v>1991-92</v>
      </c>
      <c r="AW20" s="85">
        <f t="shared" si="30"/>
        <v>1.2606177606177607</v>
      </c>
      <c r="AX20" s="85">
        <f t="shared" ref="AX20:AX49" si="31">+AP20</f>
        <v>1.0023585584863843</v>
      </c>
      <c r="AZ20" s="1" t="str">
        <f t="shared" ref="AZ20:AZ48" si="32">+AI20</f>
        <v>1991-92</v>
      </c>
      <c r="BA20" s="85">
        <f t="shared" ref="BA20:BA49" si="33">+AK20</f>
        <v>2.3307555026769782</v>
      </c>
      <c r="BB20" s="85">
        <f t="shared" ref="BB20:BB49" si="34">+AQ20</f>
        <v>1.230336452324416</v>
      </c>
      <c r="BD20" s="1" t="str">
        <f t="shared" ref="BD20:BD48" si="35">+AI20</f>
        <v>1991-92</v>
      </c>
      <c r="BE20" s="85">
        <f t="shared" ref="BE20:BE49" si="36">+AL20</f>
        <v>0.14657210401891252</v>
      </c>
      <c r="BF20" s="85">
        <f t="shared" ref="BF20:BF49" si="37">+AR20</f>
        <v>8.8788331556727079E-2</v>
      </c>
      <c r="BH20" s="1" t="str">
        <f t="shared" ref="BH20:BH48" si="38">+AI20</f>
        <v>1991-92</v>
      </c>
      <c r="BI20" s="85">
        <f t="shared" ref="BI20:BI49" si="39">+AM20</f>
        <v>0.15958815958815958</v>
      </c>
      <c r="BJ20" s="85">
        <f t="shared" ref="BJ20:BJ49" si="40">+AS20</f>
        <v>0.10456768220416551</v>
      </c>
      <c r="BU20" s="1" t="str">
        <f t="shared" ref="BU20:BU49" si="41">+BH20</f>
        <v>1991-92</v>
      </c>
      <c r="BV20" s="161">
        <f t="shared" ref="BV20:BV49" si="42">+C124/B60*1000000</f>
        <v>2461.8558977579341</v>
      </c>
      <c r="BW20" s="161">
        <f t="shared" ref="BW20:BW49" si="43">+U124/C60*1000000</f>
        <v>871.99990704481547</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4828.1858243751758</v>
      </c>
      <c r="O21" s="81">
        <f t="shared" si="19"/>
        <v>5715.8967552785371</v>
      </c>
      <c r="P21" s="85">
        <f t="shared" si="6"/>
        <v>1.1402212104298335</v>
      </c>
      <c r="Q21" s="85">
        <f t="shared" si="6"/>
        <v>1.0418662291545062</v>
      </c>
      <c r="S21" s="13" t="str">
        <f t="shared" si="20"/>
        <v>1992-93</v>
      </c>
      <c r="T21" s="81">
        <f t="shared" si="7"/>
        <v>4828.1858243751758</v>
      </c>
      <c r="U21" s="81">
        <f t="shared" si="8"/>
        <v>5164.7927929801372</v>
      </c>
      <c r="V21" s="81">
        <f t="shared" si="9"/>
        <v>551.1039622984008</v>
      </c>
      <c r="W21" s="81">
        <f t="shared" si="10"/>
        <v>5715.8967552785371</v>
      </c>
      <c r="X21" s="81">
        <f t="shared" si="11"/>
        <v>-894.91978200333233</v>
      </c>
      <c r="Y21" s="81">
        <f t="shared" si="12"/>
        <v>5808.740726845218</v>
      </c>
      <c r="AA21" s="87">
        <f t="shared" si="13"/>
        <v>-887.71093090336126</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1.2030897190244203</v>
      </c>
      <c r="AQ21" s="86">
        <f t="shared" si="27"/>
        <v>1.5071787316604868</v>
      </c>
      <c r="AR21" s="86">
        <f t="shared" si="28"/>
        <v>9.6416010626760418E-2</v>
      </c>
      <c r="AS21" s="86">
        <f t="shared" si="29"/>
        <v>0.11414307202430848</v>
      </c>
      <c r="AV21" s="1" t="str">
        <f t="shared" si="30"/>
        <v>1992-93</v>
      </c>
      <c r="AW21" s="85">
        <f t="shared" si="30"/>
        <v>1.3370423995871765</v>
      </c>
      <c r="AX21" s="85">
        <f t="shared" si="31"/>
        <v>1.2030897190244203</v>
      </c>
      <c r="AZ21" s="1" t="str">
        <f t="shared" si="32"/>
        <v>1992-93</v>
      </c>
      <c r="BA21" s="85">
        <f t="shared" si="33"/>
        <v>2.5216048981732242</v>
      </c>
      <c r="BB21" s="85">
        <f t="shared" si="34"/>
        <v>1.5071787316604868</v>
      </c>
      <c r="BD21" s="1" t="str">
        <f t="shared" si="35"/>
        <v>1992-93</v>
      </c>
      <c r="BE21" s="85">
        <f t="shared" si="36"/>
        <v>0.14117143051497033</v>
      </c>
      <c r="BF21" s="85">
        <f t="shared" si="37"/>
        <v>9.6416010626760418E-2</v>
      </c>
      <c r="BH21" s="1" t="str">
        <f t="shared" si="38"/>
        <v>1992-93</v>
      </c>
      <c r="BI21" s="85">
        <f t="shared" si="39"/>
        <v>0.15271090826198266</v>
      </c>
      <c r="BJ21" s="85">
        <f t="shared" si="40"/>
        <v>0.11414307202430848</v>
      </c>
      <c r="BU21" s="1" t="str">
        <f t="shared" si="41"/>
        <v>1992-93</v>
      </c>
      <c r="BV21" s="161">
        <f t="shared" si="42"/>
        <v>2586.1519128301748</v>
      </c>
      <c r="BW21" s="161">
        <f t="shared" si="43"/>
        <v>974.1367956673314</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5002.4934783821727</v>
      </c>
      <c r="O22" s="81">
        <f t="shared" si="19"/>
        <v>5725.1225774266186</v>
      </c>
      <c r="P22" s="85">
        <f t="shared" si="6"/>
        <v>1.0886196113781261</v>
      </c>
      <c r="Q22" s="85">
        <f t="shared" si="6"/>
        <v>1.0130273670072789</v>
      </c>
      <c r="S22" s="13" t="str">
        <f t="shared" si="20"/>
        <v>1993-94</v>
      </c>
      <c r="T22" s="81">
        <f t="shared" si="7"/>
        <v>5002.4934783821727</v>
      </c>
      <c r="U22" s="81">
        <f t="shared" si="8"/>
        <v>5069.1319514344887</v>
      </c>
      <c r="V22" s="81">
        <f t="shared" si="9"/>
        <v>655.99062599213005</v>
      </c>
      <c r="W22" s="81">
        <f t="shared" si="10"/>
        <v>5725.1225774266186</v>
      </c>
      <c r="X22" s="81">
        <f t="shared" si="11"/>
        <v>-723.70010414810633</v>
      </c>
      <c r="Y22" s="81">
        <f t="shared" si="12"/>
        <v>6752.8616810117683</v>
      </c>
      <c r="AA22" s="87">
        <f t="shared" si="13"/>
        <v>-722.62909904444587</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1.3498991473339557</v>
      </c>
      <c r="AQ22" s="86">
        <f t="shared" si="27"/>
        <v>1.6531506817564936</v>
      </c>
      <c r="AR22" s="86">
        <f t="shared" si="28"/>
        <v>0.11458106217299383</v>
      </c>
      <c r="AS22" s="86">
        <f t="shared" si="29"/>
        <v>0.13113272987299929</v>
      </c>
      <c r="AV22" s="1" t="str">
        <f t="shared" si="30"/>
        <v>1993-94</v>
      </c>
      <c r="AW22" s="85">
        <f t="shared" si="30"/>
        <v>2.0431769294140221</v>
      </c>
      <c r="AX22" s="85">
        <f t="shared" si="31"/>
        <v>1.3498991473339557</v>
      </c>
      <c r="AZ22" s="1" t="str">
        <f t="shared" si="32"/>
        <v>1993-94</v>
      </c>
      <c r="BA22" s="85">
        <f t="shared" si="33"/>
        <v>3.804577805238111</v>
      </c>
      <c r="BB22" s="85">
        <f t="shared" si="34"/>
        <v>1.6531506817564936</v>
      </c>
      <c r="BD22" s="1" t="str">
        <f t="shared" si="35"/>
        <v>1993-94</v>
      </c>
      <c r="BE22" s="85">
        <f t="shared" si="36"/>
        <v>0.14861628399237028</v>
      </c>
      <c r="BF22" s="85">
        <f t="shared" si="37"/>
        <v>0.11458106217299383</v>
      </c>
      <c r="BH22" s="1" t="str">
        <f t="shared" si="38"/>
        <v>1993-94</v>
      </c>
      <c r="BI22" s="85">
        <f t="shared" si="39"/>
        <v>0.15827403729555611</v>
      </c>
      <c r="BJ22" s="85">
        <f t="shared" si="40"/>
        <v>0.13113272987299929</v>
      </c>
      <c r="BU22" s="1" t="str">
        <f t="shared" si="41"/>
        <v>1993-94</v>
      </c>
      <c r="BV22" s="161">
        <f t="shared" si="42"/>
        <v>2521.2413595711555</v>
      </c>
      <c r="BW22" s="161">
        <f t="shared" si="43"/>
        <v>917.65006057783353</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5191.8103746469305</v>
      </c>
      <c r="O23" s="81">
        <f t="shared" si="19"/>
        <v>5750.9671910389015</v>
      </c>
      <c r="P23" s="85">
        <f t="shared" si="6"/>
        <v>1.2309036649349463</v>
      </c>
      <c r="Q23" s="85">
        <f t="shared" si="6"/>
        <v>1.2244171687707941</v>
      </c>
      <c r="S23" s="13" t="str">
        <f t="shared" si="20"/>
        <v>1994-95</v>
      </c>
      <c r="T23" s="81">
        <f t="shared" si="7"/>
        <v>5191.8103746469305</v>
      </c>
      <c r="U23" s="81">
        <f t="shared" si="8"/>
        <v>5045.047446787903</v>
      </c>
      <c r="V23" s="81">
        <f t="shared" si="9"/>
        <v>705.91974425099829</v>
      </c>
      <c r="W23" s="81">
        <f t="shared" si="10"/>
        <v>5750.9671910389015</v>
      </c>
      <c r="X23" s="81">
        <f t="shared" si="11"/>
        <v>-559.13563857198233</v>
      </c>
      <c r="Y23" s="81">
        <f t="shared" si="12"/>
        <v>7254.5269708008691</v>
      </c>
      <c r="AA23" s="87">
        <f t="shared" si="13"/>
        <v>-559.15681639197101</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1.3973019905015722</v>
      </c>
      <c r="AQ23" s="86">
        <f t="shared" si="27"/>
        <v>1.7074052970262663</v>
      </c>
      <c r="AR23" s="86">
        <f t="shared" si="28"/>
        <v>0.1227480040837227</v>
      </c>
      <c r="AS23" s="86">
        <f t="shared" si="29"/>
        <v>0.13596793667546159</v>
      </c>
      <c r="AV23" s="1" t="str">
        <f t="shared" si="30"/>
        <v>1994-95</v>
      </c>
      <c r="AW23" s="85">
        <f t="shared" si="30"/>
        <v>1.8606954197177863</v>
      </c>
      <c r="AX23" s="85">
        <f t="shared" si="31"/>
        <v>1.3973019905015722</v>
      </c>
      <c r="AZ23" s="1" t="str">
        <f t="shared" si="32"/>
        <v>1994-95</v>
      </c>
      <c r="BA23" s="85">
        <f t="shared" si="33"/>
        <v>3.4836541442955751</v>
      </c>
      <c r="BB23" s="85">
        <f t="shared" si="34"/>
        <v>1.7074052970262663</v>
      </c>
      <c r="BD23" s="1" t="str">
        <f t="shared" si="35"/>
        <v>1994-95</v>
      </c>
      <c r="BE23" s="85">
        <f t="shared" si="36"/>
        <v>0.24828003905912019</v>
      </c>
      <c r="BF23" s="85">
        <f t="shared" si="37"/>
        <v>0.1227480040837227</v>
      </c>
      <c r="BH23" s="1" t="str">
        <f t="shared" si="38"/>
        <v>1994-95</v>
      </c>
      <c r="BI23" s="85">
        <f t="shared" si="39"/>
        <v>0.27357047150612895</v>
      </c>
      <c r="BJ23" s="85">
        <f t="shared" si="40"/>
        <v>0.13596793667546159</v>
      </c>
      <c r="BU23" s="1" t="str">
        <f t="shared" si="41"/>
        <v>1994-95</v>
      </c>
      <c r="BV23" s="161">
        <f t="shared" si="42"/>
        <v>2977.2501766858263</v>
      </c>
      <c r="BW23" s="161">
        <f t="shared" si="43"/>
        <v>942.94984725144366</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5347.7047085099539</v>
      </c>
      <c r="O24" s="81">
        <f t="shared" si="19"/>
        <v>5743.3016940880998</v>
      </c>
      <c r="P24" s="85">
        <f t="shared" si="6"/>
        <v>1.2349728315387518</v>
      </c>
      <c r="Q24" s="85">
        <f t="shared" si="6"/>
        <v>1.2082570205730132</v>
      </c>
      <c r="S24" s="13" t="str">
        <f t="shared" si="20"/>
        <v>1995-96</v>
      </c>
      <c r="T24" s="81">
        <f t="shared" si="7"/>
        <v>5347.7047085099539</v>
      </c>
      <c r="U24" s="81">
        <f t="shared" si="8"/>
        <v>5024.4213103526354</v>
      </c>
      <c r="V24" s="81">
        <f t="shared" si="9"/>
        <v>718.88038373546362</v>
      </c>
      <c r="W24" s="81">
        <f t="shared" si="10"/>
        <v>5743.3016940880998</v>
      </c>
      <c r="X24" s="81">
        <f t="shared" si="11"/>
        <v>-395.5969855781442</v>
      </c>
      <c r="Y24" s="81">
        <f t="shared" si="12"/>
        <v>7663.1064630001847</v>
      </c>
      <c r="AA24" s="87">
        <f t="shared" si="13"/>
        <v>-395.5969855781459</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1.4329711307368311</v>
      </c>
      <c r="AQ24" s="86">
        <f t="shared" si="27"/>
        <v>1.7388095340757961</v>
      </c>
      <c r="AR24" s="86">
        <f t="shared" si="28"/>
        <v>0.12516848705256897</v>
      </c>
      <c r="AS24" s="86">
        <f t="shared" si="29"/>
        <v>0.13442783828199956</v>
      </c>
      <c r="AV24" s="1" t="str">
        <f t="shared" si="30"/>
        <v>1995-96</v>
      </c>
      <c r="AW24" s="85">
        <f t="shared" si="30"/>
        <v>1.9004121163212526</v>
      </c>
      <c r="AX24" s="85">
        <f t="shared" si="31"/>
        <v>1.4329711307368311</v>
      </c>
      <c r="AZ24" s="1" t="str">
        <f t="shared" si="32"/>
        <v>1995-96</v>
      </c>
      <c r="BA24" s="85">
        <f t="shared" si="33"/>
        <v>3.2726935992430066</v>
      </c>
      <c r="BB24" s="85">
        <f t="shared" si="34"/>
        <v>1.7388095340757961</v>
      </c>
      <c r="BD24" s="1" t="str">
        <f t="shared" si="35"/>
        <v>1995-96</v>
      </c>
      <c r="BE24" s="85">
        <f t="shared" si="36"/>
        <v>0.208785473407992</v>
      </c>
      <c r="BF24" s="85">
        <f t="shared" si="37"/>
        <v>0.12516848705256897</v>
      </c>
      <c r="BH24" s="1" t="str">
        <f t="shared" si="38"/>
        <v>1995-96</v>
      </c>
      <c r="BI24" s="85">
        <f t="shared" si="39"/>
        <v>0.21937968794657831</v>
      </c>
      <c r="BJ24" s="85">
        <f t="shared" si="40"/>
        <v>0.13442783828199956</v>
      </c>
      <c r="BU24" s="1" t="str">
        <f t="shared" si="41"/>
        <v>1995-96</v>
      </c>
      <c r="BV24" s="161">
        <f t="shared" si="42"/>
        <v>2771.0157085779447</v>
      </c>
      <c r="BW24" s="161">
        <f t="shared" si="43"/>
        <v>940.6053035292681</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5291.8450483931483</v>
      </c>
      <c r="O25" s="81">
        <f t="shared" si="19"/>
        <v>5546.3171193645376</v>
      </c>
      <c r="P25" s="85">
        <f t="shared" si="6"/>
        <v>1.2844037174717104</v>
      </c>
      <c r="Q25" s="85">
        <f t="shared" si="6"/>
        <v>1.2600187243072349</v>
      </c>
      <c r="S25" s="13" t="str">
        <f t="shared" si="20"/>
        <v>1996-97</v>
      </c>
      <c r="T25" s="81">
        <f t="shared" si="7"/>
        <v>5291.8450483931483</v>
      </c>
      <c r="U25" s="81">
        <f t="shared" si="8"/>
        <v>4853.8657958284557</v>
      </c>
      <c r="V25" s="81">
        <f t="shared" si="9"/>
        <v>692.45132353608108</v>
      </c>
      <c r="W25" s="81">
        <f t="shared" si="10"/>
        <v>5546.3171193645376</v>
      </c>
      <c r="X25" s="81">
        <f t="shared" si="11"/>
        <v>-245.35275499838136</v>
      </c>
      <c r="Y25" s="81">
        <f t="shared" si="12"/>
        <v>7817.2985766684769</v>
      </c>
      <c r="AA25" s="87">
        <f t="shared" si="13"/>
        <v>-254.47207097138926</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1.4772349729027261</v>
      </c>
      <c r="AQ25" s="86">
        <f t="shared" si="27"/>
        <v>1.7204387242876999</v>
      </c>
      <c r="AR25" s="86">
        <f t="shared" si="28"/>
        <v>0.12484885170349182</v>
      </c>
      <c r="AS25" s="86">
        <f t="shared" si="29"/>
        <v>0.13085253200041103</v>
      </c>
      <c r="AV25" s="1" t="str">
        <f t="shared" si="30"/>
        <v>1996-97</v>
      </c>
      <c r="AW25" s="85">
        <f t="shared" si="30"/>
        <v>1.9068485502309032</v>
      </c>
      <c r="AX25" s="85">
        <f t="shared" si="31"/>
        <v>1.4772349729027261</v>
      </c>
      <c r="AZ25" s="1" t="str">
        <f t="shared" si="32"/>
        <v>1996-97</v>
      </c>
      <c r="BA25" s="85">
        <f t="shared" si="33"/>
        <v>3.2591327601335456</v>
      </c>
      <c r="BB25" s="85">
        <f t="shared" si="34"/>
        <v>1.7204387242876999</v>
      </c>
      <c r="BD25" s="1" t="str">
        <f t="shared" si="35"/>
        <v>1996-97</v>
      </c>
      <c r="BE25" s="85">
        <f t="shared" si="36"/>
        <v>0.20937105083589655</v>
      </c>
      <c r="BF25" s="85">
        <f t="shared" si="37"/>
        <v>0.12484885170349182</v>
      </c>
      <c r="BH25" s="1" t="str">
        <f t="shared" si="38"/>
        <v>1996-97</v>
      </c>
      <c r="BI25" s="85">
        <f t="shared" si="39"/>
        <v>0.21527304615539911</v>
      </c>
      <c r="BJ25" s="85">
        <f t="shared" si="40"/>
        <v>0.13085253200041103</v>
      </c>
      <c r="BU25" s="1" t="str">
        <f t="shared" si="41"/>
        <v>1996-97</v>
      </c>
      <c r="BV25" s="161">
        <f t="shared" si="42"/>
        <v>2820.165517832831</v>
      </c>
      <c r="BW25" s="161">
        <f t="shared" si="43"/>
        <v>748.06300820161891</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5638.3551311707097</v>
      </c>
      <c r="O26" s="81">
        <f t="shared" si="19"/>
        <v>5755.7445753107304</v>
      </c>
      <c r="P26" s="85">
        <f t="shared" si="6"/>
        <v>1.3292793909865084</v>
      </c>
      <c r="Q26" s="85">
        <f t="shared" si="6"/>
        <v>1.2603532811762277</v>
      </c>
      <c r="S26" s="13" t="str">
        <f t="shared" si="20"/>
        <v>1997-98</v>
      </c>
      <c r="T26" s="81">
        <f t="shared" si="7"/>
        <v>5638.3551311707097</v>
      </c>
      <c r="U26" s="81">
        <f t="shared" si="8"/>
        <v>5022.082852757977</v>
      </c>
      <c r="V26" s="81">
        <f t="shared" si="9"/>
        <v>733.66172255275387</v>
      </c>
      <c r="W26" s="81">
        <f t="shared" si="10"/>
        <v>5755.7445753107304</v>
      </c>
      <c r="X26" s="81">
        <f t="shared" si="11"/>
        <v>-120.80757783833877</v>
      </c>
      <c r="Y26" s="81">
        <f t="shared" si="12"/>
        <v>8722.7907585012999</v>
      </c>
      <c r="AA26" s="87">
        <f t="shared" si="13"/>
        <v>-117.38944414002071</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1.5470452916806889</v>
      </c>
      <c r="AQ26" s="86">
        <f t="shared" si="27"/>
        <v>1.7740875822388202</v>
      </c>
      <c r="AR26" s="86">
        <f t="shared" si="28"/>
        <v>0.12746599730985217</v>
      </c>
      <c r="AS26" s="86">
        <f t="shared" si="29"/>
        <v>0.13011981428711841</v>
      </c>
      <c r="AV26" s="1" t="str">
        <f t="shared" si="30"/>
        <v>1997-98</v>
      </c>
      <c r="AW26" s="85">
        <f t="shared" si="30"/>
        <v>1.7682144803284048</v>
      </c>
      <c r="AX26" s="85">
        <f t="shared" si="31"/>
        <v>1.5470452916806889</v>
      </c>
      <c r="AZ26" s="1" t="str">
        <f t="shared" si="32"/>
        <v>1997-98</v>
      </c>
      <c r="BA26" s="85">
        <f t="shared" si="33"/>
        <v>3.4608494172622351</v>
      </c>
      <c r="BB26" s="85">
        <f t="shared" si="34"/>
        <v>1.7740875822388202</v>
      </c>
      <c r="BD26" s="1" t="str">
        <f t="shared" si="35"/>
        <v>1997-98</v>
      </c>
      <c r="BE26" s="85">
        <f t="shared" si="36"/>
        <v>0.21644441152640662</v>
      </c>
      <c r="BF26" s="85">
        <f t="shared" si="37"/>
        <v>0.12746599730985217</v>
      </c>
      <c r="BH26" s="1" t="str">
        <f t="shared" si="38"/>
        <v>1997-98</v>
      </c>
      <c r="BI26" s="85">
        <f t="shared" si="39"/>
        <v>0.20949395139317759</v>
      </c>
      <c r="BJ26" s="85">
        <f t="shared" si="40"/>
        <v>0.13011981428711841</v>
      </c>
      <c r="BU26" s="1" t="str">
        <f t="shared" si="41"/>
        <v>1997-98</v>
      </c>
      <c r="BV26" s="161">
        <f t="shared" si="42"/>
        <v>3665.6356471371969</v>
      </c>
      <c r="BW26" s="161">
        <f t="shared" si="43"/>
        <v>721.57940609995353</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5991.5079124217409</v>
      </c>
      <c r="O27" s="81">
        <f t="shared" si="19"/>
        <v>6051.6502345800263</v>
      </c>
      <c r="P27" s="85">
        <f t="shared" si="6"/>
        <v>1.2218680630786285</v>
      </c>
      <c r="Q27" s="85">
        <f t="shared" si="6"/>
        <v>1.2670057334117601</v>
      </c>
      <c r="S27" s="13" t="str">
        <f t="shared" si="20"/>
        <v>1998-99</v>
      </c>
      <c r="T27" s="81">
        <f t="shared" si="7"/>
        <v>5991.5079124217409</v>
      </c>
      <c r="U27" s="81">
        <f t="shared" si="8"/>
        <v>5239.1945977854266</v>
      </c>
      <c r="V27" s="81">
        <f t="shared" si="9"/>
        <v>812.45563679459895</v>
      </c>
      <c r="W27" s="81">
        <f t="shared" si="10"/>
        <v>6051.6502345800263</v>
      </c>
      <c r="X27" s="81">
        <f t="shared" si="11"/>
        <v>-66.432855690038508</v>
      </c>
      <c r="Y27" s="81">
        <f t="shared" si="12"/>
        <v>9022.1569897705758</v>
      </c>
      <c r="AA27" s="87">
        <f t="shared" si="13"/>
        <v>-60.142322158285424</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1.5058240966461247</v>
      </c>
      <c r="AQ27" s="86">
        <f t="shared" si="27"/>
        <v>1.7424010022040495</v>
      </c>
      <c r="AR27" s="86">
        <f t="shared" si="28"/>
        <v>0.1342535680849675</v>
      </c>
      <c r="AS27" s="86">
        <f t="shared" si="29"/>
        <v>0.13560119567065848</v>
      </c>
      <c r="AV27" s="1" t="str">
        <f t="shared" si="30"/>
        <v>1998-99</v>
      </c>
      <c r="AW27" s="85">
        <f t="shared" si="30"/>
        <v>1.9864980643202348</v>
      </c>
      <c r="AX27" s="85">
        <f t="shared" si="31"/>
        <v>1.5058240966461247</v>
      </c>
      <c r="AZ27" s="1" t="str">
        <f t="shared" si="32"/>
        <v>1998-99</v>
      </c>
      <c r="BA27" s="85">
        <f t="shared" si="33"/>
        <v>3.7063991105592762</v>
      </c>
      <c r="BB27" s="85">
        <f t="shared" si="34"/>
        <v>1.7424010022040495</v>
      </c>
      <c r="BD27" s="1" t="str">
        <f t="shared" si="35"/>
        <v>1998-99</v>
      </c>
      <c r="BE27" s="85">
        <f t="shared" si="36"/>
        <v>0.24346128860105243</v>
      </c>
      <c r="BF27" s="85">
        <f t="shared" si="37"/>
        <v>0.1342535680849675</v>
      </c>
      <c r="BH27" s="1" t="str">
        <f t="shared" si="38"/>
        <v>1998-99</v>
      </c>
      <c r="BI27" s="85">
        <f t="shared" si="39"/>
        <v>0.25498924622352676</v>
      </c>
      <c r="BJ27" s="85">
        <f t="shared" si="40"/>
        <v>0.13560119567065848</v>
      </c>
      <c r="BU27" s="1" t="str">
        <f t="shared" si="41"/>
        <v>1998-99</v>
      </c>
      <c r="BV27" s="161">
        <f t="shared" si="42"/>
        <v>3397.1265719848179</v>
      </c>
      <c r="BW27" s="161">
        <f t="shared" si="43"/>
        <v>813.50527218106072</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6434.2241581494545</v>
      </c>
      <c r="O28" s="81">
        <f t="shared" si="19"/>
        <v>6325.2268238116094</v>
      </c>
      <c r="P28" s="85">
        <f t="shared" si="6"/>
        <v>1.1362397541222011</v>
      </c>
      <c r="Q28" s="85">
        <f t="shared" si="6"/>
        <v>1.2355471535656424</v>
      </c>
      <c r="S28" s="13" t="str">
        <f t="shared" si="20"/>
        <v>1999-00</v>
      </c>
      <c r="T28" s="81">
        <f t="shared" si="7"/>
        <v>6434.2241581494545</v>
      </c>
      <c r="U28" s="81">
        <f t="shared" si="8"/>
        <v>5466.901131297398</v>
      </c>
      <c r="V28" s="81">
        <f t="shared" si="9"/>
        <v>858.32569251421091</v>
      </c>
      <c r="W28" s="81">
        <f t="shared" si="10"/>
        <v>6325.2268238116094</v>
      </c>
      <c r="X28" s="81">
        <f t="shared" si="11"/>
        <v>102.79346318207828</v>
      </c>
      <c r="Y28" s="81">
        <f t="shared" si="12"/>
        <v>9627.6313571571445</v>
      </c>
      <c r="AA28" s="87">
        <f t="shared" si="13"/>
        <v>108.99733433784513</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1.496315813766449</v>
      </c>
      <c r="AQ28" s="86">
        <f t="shared" si="27"/>
        <v>1.7229726866540362</v>
      </c>
      <c r="AR28" s="86">
        <f t="shared" si="28"/>
        <v>0.13569880044190735</v>
      </c>
      <c r="AS28" s="86">
        <f t="shared" si="29"/>
        <v>0.13340002950115959</v>
      </c>
      <c r="AV28" s="1" t="str">
        <f t="shared" si="30"/>
        <v>1999-00</v>
      </c>
      <c r="AW28" s="85">
        <f t="shared" si="30"/>
        <v>2.0741645514202993</v>
      </c>
      <c r="AX28" s="85">
        <f t="shared" si="31"/>
        <v>1.496315813766449</v>
      </c>
      <c r="AZ28" s="1" t="str">
        <f t="shared" si="32"/>
        <v>1999-00</v>
      </c>
      <c r="BA28" s="85">
        <f t="shared" si="33"/>
        <v>3.5492304086873947</v>
      </c>
      <c r="BB28" s="85">
        <f t="shared" si="34"/>
        <v>1.7229726866540362</v>
      </c>
      <c r="BD28" s="1" t="str">
        <f t="shared" si="35"/>
        <v>1999-00</v>
      </c>
      <c r="BE28" s="85">
        <f t="shared" si="36"/>
        <v>0.21188365337277001</v>
      </c>
      <c r="BF28" s="85">
        <f t="shared" si="37"/>
        <v>0.13569880044190735</v>
      </c>
      <c r="BH28" s="1" t="str">
        <f t="shared" si="38"/>
        <v>1999-00</v>
      </c>
      <c r="BI28" s="85">
        <f t="shared" si="39"/>
        <v>0.22649922173809003</v>
      </c>
      <c r="BJ28" s="85">
        <f t="shared" si="40"/>
        <v>0.13340002950115959</v>
      </c>
      <c r="BU28" s="1" t="str">
        <f t="shared" si="41"/>
        <v>1999-00</v>
      </c>
      <c r="BV28" s="161">
        <f t="shared" si="42"/>
        <v>3038.389061911128</v>
      </c>
      <c r="BW28" s="161">
        <f t="shared" si="43"/>
        <v>846.42150072385652</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6852.2808955814253</v>
      </c>
      <c r="O29" s="81">
        <f t="shared" si="19"/>
        <v>6455.4374935856076</v>
      </c>
      <c r="P29" s="85">
        <f t="shared" si="6"/>
        <v>1.1144955350383456</v>
      </c>
      <c r="Q29" s="85">
        <f t="shared" si="6"/>
        <v>1.2856017183324262</v>
      </c>
      <c r="S29" s="13" t="str">
        <f t="shared" si="20"/>
        <v>2000-01</v>
      </c>
      <c r="T29" s="81">
        <f t="shared" si="7"/>
        <v>6852.2808955814253</v>
      </c>
      <c r="U29" s="81">
        <f t="shared" si="8"/>
        <v>5598.3519853968919</v>
      </c>
      <c r="V29" s="81">
        <f t="shared" si="9"/>
        <v>857.08550818871538</v>
      </c>
      <c r="W29" s="81">
        <f t="shared" si="10"/>
        <v>6455.4374935856076</v>
      </c>
      <c r="X29" s="81">
        <f t="shared" si="11"/>
        <v>395.11429969139397</v>
      </c>
      <c r="Y29" s="81">
        <f t="shared" si="12"/>
        <v>9265.4654765546347</v>
      </c>
      <c r="AA29" s="87">
        <f t="shared" si="13"/>
        <v>396.84340199581766</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1.3521724543617746</v>
      </c>
      <c r="AQ29" s="86">
        <f t="shared" si="27"/>
        <v>1.5552459415078945</v>
      </c>
      <c r="AR29" s="86">
        <f t="shared" si="28"/>
        <v>0.1327695464544969</v>
      </c>
      <c r="AS29" s="86">
        <f t="shared" si="29"/>
        <v>0.12508032307043807</v>
      </c>
      <c r="AV29" s="1" t="str">
        <f t="shared" si="30"/>
        <v>2000-01</v>
      </c>
      <c r="AW29" s="85">
        <f t="shared" si="30"/>
        <v>2.0925108941242412</v>
      </c>
      <c r="AX29" s="85">
        <f t="shared" si="31"/>
        <v>1.3521724543617746</v>
      </c>
      <c r="AZ29" s="1" t="str">
        <f t="shared" si="32"/>
        <v>2000-01</v>
      </c>
      <c r="BA29" s="85">
        <f t="shared" si="33"/>
        <v>3.7089715353335531</v>
      </c>
      <c r="BB29" s="85">
        <f t="shared" si="34"/>
        <v>1.5552459415078945</v>
      </c>
      <c r="BD29" s="1" t="str">
        <f t="shared" si="35"/>
        <v>2000-01</v>
      </c>
      <c r="BE29" s="85">
        <f t="shared" si="36"/>
        <v>0.21714106134350178</v>
      </c>
      <c r="BF29" s="85">
        <f t="shared" si="37"/>
        <v>0.1327695464544969</v>
      </c>
      <c r="BH29" s="1" t="str">
        <f t="shared" si="38"/>
        <v>2000-01</v>
      </c>
      <c r="BI29" s="85">
        <f t="shared" si="39"/>
        <v>0.23597206342277632</v>
      </c>
      <c r="BJ29" s="85">
        <f t="shared" si="40"/>
        <v>0.12508032307043807</v>
      </c>
      <c r="BU29" s="1" t="str">
        <f t="shared" si="41"/>
        <v>2000-01</v>
      </c>
      <c r="BV29" s="161">
        <f t="shared" si="42"/>
        <v>3328.3203842671687</v>
      </c>
      <c r="BW29" s="161">
        <f t="shared" si="43"/>
        <v>894.72445433376731</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6626.6057628610861</v>
      </c>
      <c r="O30" s="81">
        <f t="shared" si="19"/>
        <v>6701.5544281662806</v>
      </c>
      <c r="P30" s="85">
        <f t="shared" si="6"/>
        <v>1.169710976023058</v>
      </c>
      <c r="Q30" s="85">
        <f t="shared" si="6"/>
        <v>1.2903466062882289</v>
      </c>
      <c r="S30" s="13" t="str">
        <f t="shared" si="20"/>
        <v>2001-02</v>
      </c>
      <c r="T30" s="81">
        <f t="shared" si="7"/>
        <v>6626.6057628610861</v>
      </c>
      <c r="U30" s="81">
        <f t="shared" si="8"/>
        <v>5900.0635178480752</v>
      </c>
      <c r="V30" s="81">
        <f t="shared" si="9"/>
        <v>801.49091031820547</v>
      </c>
      <c r="W30" s="81">
        <f t="shared" si="10"/>
        <v>6701.5544281662806</v>
      </c>
      <c r="X30" s="81">
        <f t="shared" si="11"/>
        <v>-43.135173592490943</v>
      </c>
      <c r="Y30" s="81">
        <f t="shared" si="12"/>
        <v>9365.1855591690019</v>
      </c>
      <c r="AA30" s="87">
        <f t="shared" si="13"/>
        <v>-74.948665305194481</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1.4132703671095583</v>
      </c>
      <c r="AQ30" s="86">
        <f t="shared" si="27"/>
        <v>1.6720510904434114</v>
      </c>
      <c r="AR30" s="86">
        <f t="shared" si="28"/>
        <v>0.11959776181919547</v>
      </c>
      <c r="AS30" s="86">
        <f t="shared" si="29"/>
        <v>0.12095044416406565</v>
      </c>
      <c r="AV30" s="1" t="str">
        <f t="shared" si="30"/>
        <v>2001-02</v>
      </c>
      <c r="AW30" s="85">
        <f t="shared" si="30"/>
        <v>2.2074108671960144</v>
      </c>
      <c r="AX30" s="85">
        <f t="shared" si="31"/>
        <v>1.4132703671095583</v>
      </c>
      <c r="AZ30" s="1" t="str">
        <f t="shared" si="32"/>
        <v>2001-02</v>
      </c>
      <c r="BA30" s="85">
        <f t="shared" si="33"/>
        <v>3.7378267937958611</v>
      </c>
      <c r="BB30" s="85">
        <f t="shared" si="34"/>
        <v>1.6720510904434114</v>
      </c>
      <c r="BD30" s="1" t="str">
        <f t="shared" si="35"/>
        <v>2001-02</v>
      </c>
      <c r="BE30" s="85">
        <f t="shared" si="36"/>
        <v>0.20865524533909222</v>
      </c>
      <c r="BF30" s="85">
        <f t="shared" si="37"/>
        <v>0.11959776181919547</v>
      </c>
      <c r="BH30" s="1" t="str">
        <f t="shared" si="38"/>
        <v>2001-02</v>
      </c>
      <c r="BI30" s="85">
        <f t="shared" si="39"/>
        <v>0.23277779013416566</v>
      </c>
      <c r="BJ30" s="85">
        <f t="shared" si="40"/>
        <v>0.12095044416406565</v>
      </c>
      <c r="BU30" s="1" t="str">
        <f t="shared" si="41"/>
        <v>2001-02</v>
      </c>
      <c r="BV30" s="161">
        <f t="shared" si="42"/>
        <v>3173.6571106760712</v>
      </c>
      <c r="BW30" s="161">
        <f t="shared" si="43"/>
        <v>1025.5893748478179</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6744.7410674485154</v>
      </c>
      <c r="O31" s="81">
        <f t="shared" si="19"/>
        <v>6787.2831818198683</v>
      </c>
      <c r="P31" s="85">
        <f t="shared" si="6"/>
        <v>1.1701510828995645</v>
      </c>
      <c r="Q31" s="85">
        <f t="shared" si="6"/>
        <v>1.3455697252356327</v>
      </c>
      <c r="S31" s="13" t="str">
        <f t="shared" si="20"/>
        <v>2002-03</v>
      </c>
      <c r="T31" s="81">
        <f t="shared" si="7"/>
        <v>6744.7410674485154</v>
      </c>
      <c r="U31" s="81">
        <f t="shared" si="8"/>
        <v>6042.915071929342</v>
      </c>
      <c r="V31" s="81">
        <f t="shared" si="9"/>
        <v>744.36810989052594</v>
      </c>
      <c r="W31" s="81">
        <f t="shared" si="10"/>
        <v>6787.2831818198683</v>
      </c>
      <c r="X31" s="81">
        <f t="shared" si="11"/>
        <v>-48.764428437662481</v>
      </c>
      <c r="Y31" s="81">
        <f t="shared" si="12"/>
        <v>9433.987618355628</v>
      </c>
      <c r="AA31" s="87">
        <f t="shared" si="13"/>
        <v>-42.542114371352909</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1.398717537710374</v>
      </c>
      <c r="AQ31" s="86">
        <f t="shared" si="27"/>
        <v>1.6548944333737126</v>
      </c>
      <c r="AR31" s="86">
        <f t="shared" si="28"/>
        <v>0.10967099647239696</v>
      </c>
      <c r="AS31" s="86">
        <f t="shared" si="29"/>
        <v>0.11036274075560838</v>
      </c>
      <c r="AV31" s="1" t="str">
        <f t="shared" si="30"/>
        <v>2002-03</v>
      </c>
      <c r="AW31" s="85">
        <f t="shared" si="30"/>
        <v>2.5891918194124321</v>
      </c>
      <c r="AX31" s="85">
        <f t="shared" si="31"/>
        <v>1.398717537710374</v>
      </c>
      <c r="AZ31" s="1" t="str">
        <f t="shared" si="32"/>
        <v>2002-03</v>
      </c>
      <c r="BA31" s="85">
        <f t="shared" si="33"/>
        <v>4.2283975672156462</v>
      </c>
      <c r="BB31" s="85">
        <f t="shared" si="34"/>
        <v>1.6548944333737126</v>
      </c>
      <c r="BD31" s="1" t="str">
        <f t="shared" si="35"/>
        <v>2002-03</v>
      </c>
      <c r="BE31" s="85">
        <f t="shared" si="36"/>
        <v>0.2063513910859629</v>
      </c>
      <c r="BF31" s="85">
        <f t="shared" si="37"/>
        <v>0.10967099647239696</v>
      </c>
      <c r="BH31" s="1" t="str">
        <f t="shared" si="38"/>
        <v>2002-03</v>
      </c>
      <c r="BI31" s="85">
        <f t="shared" si="39"/>
        <v>0.23878242417590459</v>
      </c>
      <c r="BJ31" s="85">
        <f t="shared" si="40"/>
        <v>0.11036274075560838</v>
      </c>
      <c r="BU31" s="1" t="str">
        <f t="shared" si="41"/>
        <v>2002-03</v>
      </c>
      <c r="BV31" s="161">
        <f t="shared" si="42"/>
        <v>3059.6015654025255</v>
      </c>
      <c r="BW31" s="161">
        <f t="shared" si="43"/>
        <v>1044.0828090705204</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6959.6157397175166</v>
      </c>
      <c r="O32" s="81">
        <f t="shared" si="19"/>
        <v>7132.1234578821977</v>
      </c>
      <c r="P32" s="85">
        <f t="shared" si="6"/>
        <v>1.1693774588839085</v>
      </c>
      <c r="Q32" s="85">
        <f t="shared" si="6"/>
        <v>1.3881717649345326</v>
      </c>
      <c r="S32" s="13" t="str">
        <f t="shared" si="20"/>
        <v>2003-04</v>
      </c>
      <c r="T32" s="81">
        <f t="shared" si="7"/>
        <v>6959.6157397175166</v>
      </c>
      <c r="U32" s="81">
        <f t="shared" si="8"/>
        <v>6390.1320772623676</v>
      </c>
      <c r="V32" s="81">
        <f t="shared" si="9"/>
        <v>741.99138061983092</v>
      </c>
      <c r="W32" s="81">
        <f t="shared" si="10"/>
        <v>7132.1234578821977</v>
      </c>
      <c r="X32" s="81">
        <f t="shared" si="11"/>
        <v>-181.53405728011643</v>
      </c>
      <c r="Y32" s="81">
        <f t="shared" si="12"/>
        <v>9596.7138709816354</v>
      </c>
      <c r="AA32" s="87">
        <f t="shared" si="13"/>
        <v>-172.50771816468114</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1.3789143294527861</v>
      </c>
      <c r="AQ32" s="86">
        <f t="shared" si="27"/>
        <v>1.6444448890617103</v>
      </c>
      <c r="AR32" s="86">
        <f t="shared" si="28"/>
        <v>0.10403512852820929</v>
      </c>
      <c r="AS32" s="86">
        <f t="shared" si="29"/>
        <v>0.10661384311570449</v>
      </c>
      <c r="AV32" s="1" t="str">
        <f t="shared" si="30"/>
        <v>2003-04</v>
      </c>
      <c r="AW32" s="85">
        <f t="shared" si="30"/>
        <v>2.7223966314967192</v>
      </c>
      <c r="AX32" s="85">
        <f t="shared" si="31"/>
        <v>1.3789143294527861</v>
      </c>
      <c r="AZ32" s="1" t="str">
        <f t="shared" si="32"/>
        <v>2003-04</v>
      </c>
      <c r="BA32" s="85">
        <f t="shared" si="33"/>
        <v>4.2915883632461735</v>
      </c>
      <c r="BB32" s="85">
        <f t="shared" si="34"/>
        <v>1.6444448890617103</v>
      </c>
      <c r="BD32" s="1" t="str">
        <f t="shared" si="35"/>
        <v>2003-04</v>
      </c>
      <c r="BE32" s="85">
        <f t="shared" si="36"/>
        <v>0.19122223341359301</v>
      </c>
      <c r="BF32" s="85">
        <f t="shared" si="37"/>
        <v>0.10403512852820929</v>
      </c>
      <c r="BH32" s="1" t="str">
        <f t="shared" si="38"/>
        <v>2003-04</v>
      </c>
      <c r="BI32" s="85">
        <f t="shared" si="39"/>
        <v>0.23262718512595151</v>
      </c>
      <c r="BJ32" s="85">
        <f t="shared" si="40"/>
        <v>0.10661384311570449</v>
      </c>
      <c r="BU32" s="1" t="str">
        <f t="shared" si="41"/>
        <v>2003-04</v>
      </c>
      <c r="BV32" s="161">
        <f t="shared" si="42"/>
        <v>2975.7602060006366</v>
      </c>
      <c r="BW32" s="161">
        <f t="shared" si="43"/>
        <v>1123.7778014468447</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7661.5847893149521</v>
      </c>
      <c r="O33" s="81">
        <f t="shared" si="19"/>
        <v>7451.2093919061026</v>
      </c>
      <c r="P33" s="85">
        <f t="shared" si="6"/>
        <v>1.1310030471925447</v>
      </c>
      <c r="Q33" s="85">
        <f t="shared" si="6"/>
        <v>1.2897351345715338</v>
      </c>
      <c r="S33" s="13" t="str">
        <f t="shared" si="20"/>
        <v>2004-05</v>
      </c>
      <c r="T33" s="81">
        <f t="shared" si="7"/>
        <v>7661.5847893149521</v>
      </c>
      <c r="U33" s="81">
        <f t="shared" si="8"/>
        <v>6722.8193613319409</v>
      </c>
      <c r="V33" s="81">
        <f t="shared" si="9"/>
        <v>728.39003057416119</v>
      </c>
      <c r="W33" s="81">
        <f t="shared" si="10"/>
        <v>7451.2093919061026</v>
      </c>
      <c r="X33" s="81">
        <f t="shared" si="11"/>
        <v>223.37195450272586</v>
      </c>
      <c r="Y33" s="81">
        <f t="shared" si="12"/>
        <v>9341.9783110134231</v>
      </c>
      <c r="AA33" s="87">
        <f t="shared" si="13"/>
        <v>210.37539740884949</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1.2193271454806571</v>
      </c>
      <c r="AQ33" s="86">
        <f t="shared" si="27"/>
        <v>1.4631935259297333</v>
      </c>
      <c r="AR33" s="86">
        <f t="shared" si="28"/>
        <v>9.7754604959213315E-2</v>
      </c>
      <c r="AS33" s="86">
        <f t="shared" si="29"/>
        <v>9.507041305474985E-2</v>
      </c>
      <c r="AV33" s="1" t="str">
        <f t="shared" si="30"/>
        <v>2004-05</v>
      </c>
      <c r="AW33" s="85">
        <f t="shared" si="30"/>
        <v>2.651460901260664</v>
      </c>
      <c r="AX33" s="85">
        <f t="shared" si="31"/>
        <v>1.2193271454806571</v>
      </c>
      <c r="AZ33" s="1" t="str">
        <f t="shared" si="32"/>
        <v>2004-05</v>
      </c>
      <c r="BA33" s="85">
        <f t="shared" si="33"/>
        <v>4.0026566211146495</v>
      </c>
      <c r="BB33" s="85">
        <f t="shared" si="34"/>
        <v>1.4631935259297333</v>
      </c>
      <c r="BD33" s="1" t="str">
        <f t="shared" si="35"/>
        <v>2004-05</v>
      </c>
      <c r="BE33" s="85">
        <f t="shared" si="36"/>
        <v>0.1891064819786826</v>
      </c>
      <c r="BF33" s="85">
        <f t="shared" si="37"/>
        <v>9.7754604959213315E-2</v>
      </c>
      <c r="BH33" s="1" t="str">
        <f t="shared" si="38"/>
        <v>2004-05</v>
      </c>
      <c r="BI33" s="85">
        <f t="shared" si="39"/>
        <v>0.20972554278185615</v>
      </c>
      <c r="BJ33" s="85">
        <f t="shared" si="40"/>
        <v>9.507041305474985E-2</v>
      </c>
      <c r="BU33" s="1" t="str">
        <f t="shared" si="41"/>
        <v>2004-05</v>
      </c>
      <c r="BV33" s="161">
        <f t="shared" si="42"/>
        <v>2925.1781013602576</v>
      </c>
      <c r="BW33" s="161">
        <f t="shared" si="43"/>
        <v>1276.9349494536111</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8415.6195875013964</v>
      </c>
      <c r="O34" s="81">
        <f t="shared" si="19"/>
        <v>7979.133595447026</v>
      </c>
      <c r="P34" s="85">
        <f t="shared" si="6"/>
        <v>1.2835557739677228</v>
      </c>
      <c r="Q34" s="85">
        <f t="shared" si="6"/>
        <v>1.3052101804038738</v>
      </c>
      <c r="S34" s="13" t="str">
        <f t="shared" si="20"/>
        <v>2005-06</v>
      </c>
      <c r="T34" s="81">
        <f t="shared" si="7"/>
        <v>8415.6195875013964</v>
      </c>
      <c r="U34" s="81">
        <f t="shared" si="8"/>
        <v>7261.1933435813398</v>
      </c>
      <c r="V34" s="81">
        <f t="shared" si="9"/>
        <v>717.94025186568638</v>
      </c>
      <c r="W34" s="81">
        <f t="shared" si="10"/>
        <v>7979.133595447026</v>
      </c>
      <c r="X34" s="81">
        <f t="shared" si="11"/>
        <v>415.48822496451101</v>
      </c>
      <c r="Y34" s="81">
        <f t="shared" si="12"/>
        <v>9488.6117787986441</v>
      </c>
      <c r="AA34" s="87">
        <f t="shared" si="13"/>
        <v>436.4859920543704</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1.1275000824527315</v>
      </c>
      <c r="AQ34" s="86">
        <f t="shared" si="27"/>
        <v>1.3461188544269647</v>
      </c>
      <c r="AR34" s="86">
        <f t="shared" si="28"/>
        <v>8.9977219115036547E-2</v>
      </c>
      <c r="AS34" s="86">
        <f t="shared" si="29"/>
        <v>8.5310444988738313E-2</v>
      </c>
      <c r="AV34" s="1" t="str">
        <f t="shared" si="30"/>
        <v>2005-06</v>
      </c>
      <c r="AW34" s="85">
        <f t="shared" si="30"/>
        <v>2.1031219377678836</v>
      </c>
      <c r="AX34" s="85">
        <f t="shared" si="31"/>
        <v>1.1275000824527315</v>
      </c>
      <c r="AZ34" s="1" t="str">
        <f t="shared" si="32"/>
        <v>2005-06</v>
      </c>
      <c r="BA34" s="85">
        <f t="shared" si="33"/>
        <v>3.178834340973113</v>
      </c>
      <c r="BB34" s="85">
        <f t="shared" si="34"/>
        <v>1.3461188544269647</v>
      </c>
      <c r="BD34" s="1" t="str">
        <f t="shared" si="35"/>
        <v>2005-06</v>
      </c>
      <c r="BE34" s="85">
        <f t="shared" si="36"/>
        <v>0.17679329747030884</v>
      </c>
      <c r="BF34" s="85">
        <f t="shared" si="37"/>
        <v>8.9977219115036547E-2</v>
      </c>
      <c r="BH34" s="1" t="str">
        <f t="shared" si="38"/>
        <v>2005-06</v>
      </c>
      <c r="BI34" s="85">
        <f t="shared" si="39"/>
        <v>0.17045162456251256</v>
      </c>
      <c r="BJ34" s="85">
        <f t="shared" si="40"/>
        <v>8.5310444988738313E-2</v>
      </c>
      <c r="BU34" s="1" t="str">
        <f t="shared" si="41"/>
        <v>2005-06</v>
      </c>
      <c r="BV34" s="161">
        <f t="shared" si="42"/>
        <v>3655.3512924958436</v>
      </c>
      <c r="BW34" s="161">
        <f t="shared" si="43"/>
        <v>1366.7533246201033</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8959.5724558626443</v>
      </c>
      <c r="O35" s="81">
        <f t="shared" si="19"/>
        <v>8385.6911227070705</v>
      </c>
      <c r="P35" s="85">
        <f t="shared" si="6"/>
        <v>1.2069139792482713</v>
      </c>
      <c r="Q35" s="85">
        <f t="shared" si="6"/>
        <v>1.253522364479243</v>
      </c>
      <c r="S35" s="13" t="str">
        <f t="shared" si="20"/>
        <v>2006-07</v>
      </c>
      <c r="T35" s="81">
        <f t="shared" si="7"/>
        <v>8959.5724558626443</v>
      </c>
      <c r="U35" s="81">
        <f t="shared" si="8"/>
        <v>7648.3483895115623</v>
      </c>
      <c r="V35" s="81">
        <f t="shared" si="9"/>
        <v>737.3427331955088</v>
      </c>
      <c r="W35" s="81">
        <f t="shared" si="10"/>
        <v>8385.6911227070705</v>
      </c>
      <c r="X35" s="81">
        <f t="shared" si="11"/>
        <v>569.71905565747397</v>
      </c>
      <c r="Y35" s="81">
        <f t="shared" si="12"/>
        <v>9694.6216176801026</v>
      </c>
      <c r="AA35" s="87">
        <f t="shared" si="13"/>
        <v>573.88133315557388</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1.0820406515420813</v>
      </c>
      <c r="AQ35" s="86">
        <f t="shared" si="27"/>
        <v>1.2880867973551999</v>
      </c>
      <c r="AR35" s="86">
        <f t="shared" si="28"/>
        <v>8.7928677840149141E-2</v>
      </c>
      <c r="AS35" s="86">
        <f t="shared" si="29"/>
        <v>8.2296642705649722E-2</v>
      </c>
      <c r="AV35" s="1" t="str">
        <f t="shared" si="30"/>
        <v>2006-07</v>
      </c>
      <c r="AW35" s="85">
        <f t="shared" si="30"/>
        <v>2.0934666699026985</v>
      </c>
      <c r="AX35" s="85">
        <f t="shared" si="31"/>
        <v>1.0820406515420813</v>
      </c>
      <c r="AZ35" s="1" t="str">
        <f t="shared" si="32"/>
        <v>2006-07</v>
      </c>
      <c r="BA35" s="85">
        <f t="shared" si="33"/>
        <v>3.0589232401509885</v>
      </c>
      <c r="BB35" s="85">
        <f t="shared" si="34"/>
        <v>1.2880867973551999</v>
      </c>
      <c r="BD35" s="1" t="str">
        <f t="shared" si="35"/>
        <v>2006-07</v>
      </c>
      <c r="BE35" s="85">
        <f t="shared" si="36"/>
        <v>0.14475168159377508</v>
      </c>
      <c r="BF35" s="85">
        <f t="shared" si="37"/>
        <v>8.7928677840149141E-2</v>
      </c>
      <c r="BH35" s="1" t="str">
        <f t="shared" si="38"/>
        <v>2006-07</v>
      </c>
      <c r="BI35" s="85">
        <f t="shared" si="39"/>
        <v>0.14071194381766461</v>
      </c>
      <c r="BJ35" s="85">
        <f t="shared" si="40"/>
        <v>8.2296642705649722E-2</v>
      </c>
      <c r="BU35" s="1" t="str">
        <f t="shared" si="41"/>
        <v>2006-07</v>
      </c>
      <c r="BV35" s="161">
        <f t="shared" si="42"/>
        <v>3412.9330335459003</v>
      </c>
      <c r="BW35" s="161">
        <f t="shared" si="43"/>
        <v>1433.1995145470032</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9370.7796861280003</v>
      </c>
      <c r="O36" s="81">
        <f t="shared" si="19"/>
        <v>9052.1988042537632</v>
      </c>
      <c r="P36" s="85">
        <f t="shared" si="6"/>
        <v>1.4970150512792515</v>
      </c>
      <c r="Q36" s="85">
        <f t="shared" si="6"/>
        <v>1.2413898755355135</v>
      </c>
      <c r="S36" s="13" t="str">
        <f t="shared" si="20"/>
        <v>2007-08</v>
      </c>
      <c r="T36" s="81">
        <f t="shared" si="7"/>
        <v>9370.7796861280003</v>
      </c>
      <c r="U36" s="81">
        <f t="shared" si="8"/>
        <v>8316.9598571968763</v>
      </c>
      <c r="V36" s="81">
        <f t="shared" si="9"/>
        <v>735.23894705688724</v>
      </c>
      <c r="W36" s="81">
        <f t="shared" si="10"/>
        <v>9052.1988042537632</v>
      </c>
      <c r="X36" s="81">
        <f t="shared" si="11"/>
        <v>309.64536796683819</v>
      </c>
      <c r="Y36" s="81">
        <f t="shared" si="12"/>
        <v>9622.2794043164249</v>
      </c>
      <c r="AA36" s="87">
        <f t="shared" si="13"/>
        <v>318.58088187423709</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1.026838718507141</v>
      </c>
      <c r="AQ36" s="86">
        <f t="shared" si="27"/>
        <v>1.2402494390138425</v>
      </c>
      <c r="AR36" s="86">
        <f t="shared" si="28"/>
        <v>8.1222138726271403E-2</v>
      </c>
      <c r="AS36" s="86">
        <f t="shared" si="29"/>
        <v>7.8460808138013913E-2</v>
      </c>
      <c r="AV36" s="1" t="str">
        <f t="shared" si="30"/>
        <v>2007-08</v>
      </c>
      <c r="AW36" s="85">
        <f t="shared" si="30"/>
        <v>1.4267168004033106</v>
      </c>
      <c r="AX36" s="85">
        <f t="shared" si="31"/>
        <v>1.026838718507141</v>
      </c>
      <c r="AZ36" s="1" t="str">
        <f t="shared" si="32"/>
        <v>2007-08</v>
      </c>
      <c r="BA36" s="85">
        <f t="shared" si="33"/>
        <v>1.9032915898696285</v>
      </c>
      <c r="BB36" s="85">
        <f t="shared" si="34"/>
        <v>1.2402494390138425</v>
      </c>
      <c r="BD36" s="1" t="str">
        <f t="shared" si="35"/>
        <v>2007-08</v>
      </c>
      <c r="BE36" s="85">
        <f t="shared" si="36"/>
        <v>0.13134179266980267</v>
      </c>
      <c r="BF36" s="85">
        <f t="shared" si="37"/>
        <v>8.1222138726271403E-2</v>
      </c>
      <c r="BH36" s="1" t="str">
        <f t="shared" si="38"/>
        <v>2007-08</v>
      </c>
      <c r="BI36" s="85">
        <f t="shared" si="39"/>
        <v>0.10521152795866068</v>
      </c>
      <c r="BJ36" s="85">
        <f t="shared" si="40"/>
        <v>7.8460808138013913E-2</v>
      </c>
      <c r="BU36" s="1" t="str">
        <f t="shared" si="41"/>
        <v>2007-08</v>
      </c>
      <c r="BV36" s="161">
        <f t="shared" si="42"/>
        <v>3512.5913731560845</v>
      </c>
      <c r="BW36" s="161">
        <f t="shared" si="43"/>
        <v>1612.4376126436764</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9156.4097235631816</v>
      </c>
      <c r="O37" s="81">
        <f t="shared" si="19"/>
        <v>9214.6844684744319</v>
      </c>
      <c r="P37" s="85">
        <f t="shared" si="6"/>
        <v>1.8429014234441499</v>
      </c>
      <c r="Q37" s="85">
        <f t="shared" si="6"/>
        <v>1.3326158267437396</v>
      </c>
      <c r="S37" s="13" t="str">
        <f t="shared" si="20"/>
        <v>2008-09</v>
      </c>
      <c r="T37" s="81">
        <f t="shared" si="7"/>
        <v>9156.4097235631816</v>
      </c>
      <c r="U37" s="81">
        <f t="shared" si="8"/>
        <v>8520.2366218249917</v>
      </c>
      <c r="V37" s="81">
        <f t="shared" si="9"/>
        <v>694.4478466494412</v>
      </c>
      <c r="W37" s="81">
        <f t="shared" si="10"/>
        <v>9214.6844684744319</v>
      </c>
      <c r="X37" s="81">
        <f t="shared" si="11"/>
        <v>-56.313113201474884</v>
      </c>
      <c r="Y37" s="81">
        <f t="shared" si="12"/>
        <v>10259.806442121137</v>
      </c>
      <c r="AA37" s="87">
        <f t="shared" si="13"/>
        <v>-58.274744911250309</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1.1205053893250827</v>
      </c>
      <c r="AQ37" s="86">
        <f t="shared" si="27"/>
        <v>1.3703445183903231</v>
      </c>
      <c r="AR37" s="86">
        <f t="shared" si="28"/>
        <v>7.5363171579592117E-2</v>
      </c>
      <c r="AS37" s="86">
        <f t="shared" si="29"/>
        <v>7.5842810404425573E-2</v>
      </c>
      <c r="AV37" s="1" t="str">
        <f t="shared" si="30"/>
        <v>2008-09</v>
      </c>
      <c r="AW37" s="85">
        <f t="shared" si="30"/>
        <v>0.92313357300849708</v>
      </c>
      <c r="AX37" s="85">
        <f t="shared" si="31"/>
        <v>1.1205053893250827</v>
      </c>
      <c r="AZ37" s="1" t="str">
        <f t="shared" si="32"/>
        <v>2008-09</v>
      </c>
      <c r="BA37" s="85">
        <f t="shared" si="33"/>
        <v>1.3118209453035676</v>
      </c>
      <c r="BB37" s="85">
        <f t="shared" si="34"/>
        <v>1.3703445183903231</v>
      </c>
      <c r="BD37" s="1" t="str">
        <f t="shared" si="35"/>
        <v>2008-09</v>
      </c>
      <c r="BE37" s="85">
        <f t="shared" si="36"/>
        <v>0.11855635884137718</v>
      </c>
      <c r="BF37" s="85">
        <f t="shared" si="37"/>
        <v>7.5363171579592117E-2</v>
      </c>
      <c r="BH37" s="1" t="str">
        <f t="shared" si="38"/>
        <v>2008-09</v>
      </c>
      <c r="BI37" s="85">
        <f t="shared" si="39"/>
        <v>8.6274602028438258E-2</v>
      </c>
      <c r="BJ37" s="85">
        <f t="shared" si="40"/>
        <v>7.5842810404425573E-2</v>
      </c>
      <c r="BU37" s="1" t="str">
        <f t="shared" si="41"/>
        <v>2008-09</v>
      </c>
      <c r="BV37" s="161">
        <f t="shared" si="42"/>
        <v>4999.8064678824649</v>
      </c>
      <c r="BW37" s="161">
        <f t="shared" si="43"/>
        <v>1669.3826990213299</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9107.3659245167328</v>
      </c>
      <c r="O38" s="81">
        <f t="shared" si="19"/>
        <v>9897.1990822111165</v>
      </c>
      <c r="P38" s="85">
        <f t="shared" si="6"/>
        <v>1.5505133542002503</v>
      </c>
      <c r="Q38" s="85">
        <f t="shared" si="6"/>
        <v>1.4331462013911684</v>
      </c>
      <c r="S38" s="13" t="str">
        <f t="shared" si="20"/>
        <v>2009-10</v>
      </c>
      <c r="T38" s="81">
        <f t="shared" si="7"/>
        <v>9107.3659245167328</v>
      </c>
      <c r="U38" s="81">
        <f t="shared" si="8"/>
        <v>9215.3364421412152</v>
      </c>
      <c r="V38" s="81">
        <f t="shared" si="9"/>
        <v>681.86264006990291</v>
      </c>
      <c r="W38" s="81">
        <f t="shared" si="10"/>
        <v>9897.1990822111165</v>
      </c>
      <c r="X38" s="81">
        <f t="shared" si="11"/>
        <v>-791.56030685198562</v>
      </c>
      <c r="Y38" s="81">
        <f t="shared" si="12"/>
        <v>11690.775093333474</v>
      </c>
      <c r="AA38" s="87">
        <f t="shared" si="13"/>
        <v>-789.83315769438377</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1.2836615098403246</v>
      </c>
      <c r="AQ38" s="86">
        <f t="shared" si="27"/>
        <v>1.6108875594970709</v>
      </c>
      <c r="AR38" s="86">
        <f t="shared" si="28"/>
        <v>6.8894505850191412E-2</v>
      </c>
      <c r="AS38" s="86">
        <f t="shared" si="29"/>
        <v>7.4869358025282676E-2</v>
      </c>
      <c r="AV38" s="1" t="str">
        <f t="shared" si="30"/>
        <v>2009-10</v>
      </c>
      <c r="AW38" s="85">
        <f t="shared" si="30"/>
        <v>1.1265362602507571</v>
      </c>
      <c r="AX38" s="85">
        <f t="shared" si="31"/>
        <v>1.2836615098403246</v>
      </c>
      <c r="AZ38" s="1" t="str">
        <f t="shared" si="32"/>
        <v>2009-10</v>
      </c>
      <c r="BA38" s="85">
        <f t="shared" si="33"/>
        <v>1.4292479173534633</v>
      </c>
      <c r="BB38" s="85">
        <f t="shared" si="34"/>
        <v>1.6108875594970709</v>
      </c>
      <c r="BD38" s="1" t="str">
        <f t="shared" si="35"/>
        <v>2009-10</v>
      </c>
      <c r="BE38" s="85">
        <f t="shared" si="36"/>
        <v>0.12148834965378254</v>
      </c>
      <c r="BF38" s="85">
        <f t="shared" si="37"/>
        <v>6.8894505850191412E-2</v>
      </c>
      <c r="BH38" s="1" t="str">
        <f t="shared" si="38"/>
        <v>2009-10</v>
      </c>
      <c r="BI38" s="85">
        <f t="shared" si="39"/>
        <v>0.12203070999282149</v>
      </c>
      <c r="BJ38" s="85">
        <f t="shared" si="40"/>
        <v>7.4869358025282676E-2</v>
      </c>
      <c r="BU38" s="1" t="str">
        <f t="shared" si="41"/>
        <v>2009-10</v>
      </c>
      <c r="BV38" s="161">
        <f t="shared" si="42"/>
        <v>2990.8172368881947</v>
      </c>
      <c r="BW38" s="161">
        <f t="shared" si="43"/>
        <v>1850.0157609935845</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9620.6858578617012</v>
      </c>
      <c r="O39" s="81">
        <f t="shared" si="19"/>
        <v>10289.429051085377</v>
      </c>
      <c r="P39" s="85">
        <f t="shared" si="6"/>
        <v>1.6203350649924431</v>
      </c>
      <c r="Q39" s="85">
        <f t="shared" si="6"/>
        <v>1.4045000042289224</v>
      </c>
      <c r="S39" s="13" t="str">
        <f t="shared" si="20"/>
        <v>2010-11</v>
      </c>
      <c r="T39" s="81">
        <f t="shared" si="7"/>
        <v>9620.6858578617012</v>
      </c>
      <c r="U39" s="81">
        <f t="shared" si="8"/>
        <v>9546.481212211107</v>
      </c>
      <c r="V39" s="81">
        <f t="shared" si="9"/>
        <v>742.94783887426843</v>
      </c>
      <c r="W39" s="81">
        <f t="shared" si="10"/>
        <v>10289.429051085377</v>
      </c>
      <c r="X39" s="81">
        <f t="shared" si="11"/>
        <v>-672.48883984588906</v>
      </c>
      <c r="Y39" s="81">
        <f t="shared" si="12"/>
        <v>12829.342886230477</v>
      </c>
      <c r="AA39" s="87">
        <f t="shared" si="13"/>
        <v>-668.74319322367592</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1.3335164535849355</v>
      </c>
      <c r="AQ39" s="86">
        <f t="shared" si="27"/>
        <v>1.6867577210239142</v>
      </c>
      <c r="AR39" s="86">
        <f t="shared" si="28"/>
        <v>7.2204962509158754E-2</v>
      </c>
      <c r="AS39" s="86">
        <f t="shared" si="29"/>
        <v>7.7223999395755819E-2</v>
      </c>
      <c r="AV39" s="1" t="str">
        <f t="shared" si="30"/>
        <v>2010-11</v>
      </c>
      <c r="AW39" s="85">
        <f t="shared" si="30"/>
        <v>1.0145665115253593</v>
      </c>
      <c r="AX39" s="85">
        <f t="shared" si="31"/>
        <v>1.3335164535849355</v>
      </c>
      <c r="AZ39" s="1" t="str">
        <f t="shared" si="32"/>
        <v>2010-11</v>
      </c>
      <c r="BA39" s="85">
        <f t="shared" si="33"/>
        <v>1.2952916168110009</v>
      </c>
      <c r="BB39" s="85">
        <f t="shared" si="34"/>
        <v>1.6867577210239142</v>
      </c>
      <c r="BD39" s="1" t="str">
        <f t="shared" si="35"/>
        <v>2010-11</v>
      </c>
      <c r="BE39" s="85">
        <f t="shared" si="36"/>
        <v>0.11096737758640804</v>
      </c>
      <c r="BF39" s="85">
        <f t="shared" si="37"/>
        <v>7.2204962509158754E-2</v>
      </c>
      <c r="BH39" s="1" t="str">
        <f t="shared" si="38"/>
        <v>2010-11</v>
      </c>
      <c r="BI39" s="85">
        <f t="shared" si="39"/>
        <v>0.10287207030013827</v>
      </c>
      <c r="BJ39" s="85">
        <f t="shared" si="40"/>
        <v>7.7223999395755819E-2</v>
      </c>
      <c r="BU39" s="1" t="str">
        <f t="shared" si="41"/>
        <v>2010-11</v>
      </c>
      <c r="BV39" s="161">
        <f t="shared" si="42"/>
        <v>3378.5049772784741</v>
      </c>
      <c r="BW39" s="161">
        <f t="shared" si="43"/>
        <v>2014.7666874175491</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9906.1274464136168</v>
      </c>
      <c r="O40" s="81">
        <f t="shared" si="19"/>
        <v>10472.528770812711</v>
      </c>
      <c r="P40" s="85">
        <f t="shared" si="6"/>
        <v>1.6942216190703585</v>
      </c>
      <c r="Q40" s="85">
        <f t="shared" si="6"/>
        <v>1.4254216175276366</v>
      </c>
      <c r="S40" s="13" t="str">
        <f t="shared" si="20"/>
        <v>2011-12</v>
      </c>
      <c r="T40" s="81">
        <f t="shared" si="7"/>
        <v>9906.1274464136168</v>
      </c>
      <c r="U40" s="81">
        <f t="shared" si="8"/>
        <v>9700.1267540461195</v>
      </c>
      <c r="V40" s="81">
        <f t="shared" si="9"/>
        <v>772.40201676659149</v>
      </c>
      <c r="W40" s="81">
        <f t="shared" si="10"/>
        <v>10472.528770812711</v>
      </c>
      <c r="X40" s="81">
        <f t="shared" si="11"/>
        <v>-618.47130027541607</v>
      </c>
      <c r="Y40" s="81">
        <f t="shared" si="12"/>
        <v>13968.928762457779</v>
      </c>
      <c r="AA40" s="87">
        <f t="shared" si="13"/>
        <v>-566.40132439909394</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1.4101301278447662</v>
      </c>
      <c r="AQ40" s="86">
        <f t="shared" si="27"/>
        <v>1.7482393169083266</v>
      </c>
      <c r="AR40" s="86">
        <f t="shared" si="28"/>
        <v>7.3755062761851939E-2</v>
      </c>
      <c r="AS40" s="86">
        <f t="shared" si="29"/>
        <v>7.7972146123178501E-2</v>
      </c>
      <c r="AV40" s="1" t="str">
        <f t="shared" si="30"/>
        <v>2011-12</v>
      </c>
      <c r="AW40" s="85">
        <f t="shared" si="30"/>
        <v>0.88934981186565099</v>
      </c>
      <c r="AX40" s="85">
        <f t="shared" si="31"/>
        <v>1.4101301278447662</v>
      </c>
      <c r="AZ40" s="1" t="str">
        <f t="shared" si="32"/>
        <v>2011-12</v>
      </c>
      <c r="BA40" s="85">
        <f t="shared" si="33"/>
        <v>1.0858184232556476</v>
      </c>
      <c r="BB40" s="85">
        <f t="shared" si="34"/>
        <v>1.7482393169083266</v>
      </c>
      <c r="BD40" s="1" t="str">
        <f t="shared" si="35"/>
        <v>2011-12</v>
      </c>
      <c r="BE40" s="85">
        <f t="shared" si="36"/>
        <v>0.10072239940869887</v>
      </c>
      <c r="BF40" s="85">
        <f t="shared" si="37"/>
        <v>7.3755062761851939E-2</v>
      </c>
      <c r="BH40" s="1" t="str">
        <f t="shared" si="38"/>
        <v>2011-12</v>
      </c>
      <c r="BI40" s="85">
        <f t="shared" si="39"/>
        <v>8.9587379995978128E-2</v>
      </c>
      <c r="BJ40" s="85">
        <f t="shared" si="40"/>
        <v>7.7972146123178501E-2</v>
      </c>
      <c r="BU40" s="1" t="str">
        <f t="shared" si="41"/>
        <v>2011-12</v>
      </c>
      <c r="BV40" s="161">
        <f t="shared" si="42"/>
        <v>3036.7574094778088</v>
      </c>
      <c r="BW40" s="161">
        <f t="shared" si="43"/>
        <v>1915.8433775476162</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9965.956904503746</v>
      </c>
      <c r="O41" s="81">
        <f t="shared" si="19"/>
        <v>10514.501900571733</v>
      </c>
      <c r="P41" s="85">
        <f t="shared" si="6"/>
        <v>1.430550157130136</v>
      </c>
      <c r="Q41" s="85">
        <f t="shared" si="6"/>
        <v>1.3911504689890104</v>
      </c>
      <c r="S41" s="13" t="str">
        <f t="shared" si="20"/>
        <v>2012-13</v>
      </c>
      <c r="T41" s="81">
        <f t="shared" si="7"/>
        <v>9965.956904503746</v>
      </c>
      <c r="U41" s="81">
        <f t="shared" si="8"/>
        <v>9729.2520528449713</v>
      </c>
      <c r="V41" s="81">
        <f t="shared" si="9"/>
        <v>785.24984772676055</v>
      </c>
      <c r="W41" s="81">
        <f t="shared" si="10"/>
        <v>10514.501900571733</v>
      </c>
      <c r="X41" s="81">
        <f t="shared" si="11"/>
        <v>-553.00120176831615</v>
      </c>
      <c r="Y41" s="81">
        <f t="shared" si="12"/>
        <v>14998.126693211581</v>
      </c>
      <c r="AA41" s="87">
        <f t="shared" si="13"/>
        <v>-548.54499606798709</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1.5049359371034137</v>
      </c>
      <c r="AQ41" s="86">
        <f t="shared" si="27"/>
        <v>1.8589635500010027</v>
      </c>
      <c r="AR41" s="86">
        <f t="shared" si="28"/>
        <v>7.4682553215769748E-2</v>
      </c>
      <c r="AS41" s="86">
        <f t="shared" si="29"/>
        <v>7.879322128835374E-2</v>
      </c>
      <c r="AV41" s="1" t="str">
        <f t="shared" si="30"/>
        <v>2012-13</v>
      </c>
      <c r="AW41" s="85">
        <f t="shared" si="30"/>
        <v>1.1122180781462325</v>
      </c>
      <c r="AX41" s="85">
        <f t="shared" si="31"/>
        <v>1.5049359371034137</v>
      </c>
      <c r="AZ41" s="1" t="str">
        <f t="shared" si="32"/>
        <v>2012-13</v>
      </c>
      <c r="BA41" s="85">
        <f t="shared" si="33"/>
        <v>1.2816300781422123</v>
      </c>
      <c r="BB41" s="85">
        <f t="shared" si="34"/>
        <v>1.8589635500010027</v>
      </c>
      <c r="BD41" s="1" t="str">
        <f t="shared" si="35"/>
        <v>2012-13</v>
      </c>
      <c r="BE41" s="85">
        <f t="shared" si="36"/>
        <v>0.10126344747197526</v>
      </c>
      <c r="BF41" s="85">
        <f t="shared" si="37"/>
        <v>7.4682553215769748E-2</v>
      </c>
      <c r="BH41" s="1" t="str">
        <f t="shared" si="38"/>
        <v>2012-13</v>
      </c>
      <c r="BI41" s="85">
        <f t="shared" si="39"/>
        <v>0.10389470751621513</v>
      </c>
      <c r="BJ41" s="85">
        <f t="shared" si="40"/>
        <v>7.879322128835374E-2</v>
      </c>
      <c r="BU41" s="1" t="str">
        <f t="shared" si="41"/>
        <v>2012-13</v>
      </c>
      <c r="BV41" s="161">
        <f t="shared" si="42"/>
        <v>1884.5322442777092</v>
      </c>
      <c r="BW41" s="161">
        <f t="shared" si="43"/>
        <v>1897.9521858509841</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10341.247997724451</v>
      </c>
      <c r="O42" s="81">
        <f t="shared" si="19"/>
        <v>10760.151889831104</v>
      </c>
      <c r="P42" s="85">
        <f t="shared" si="6"/>
        <v>1.3728495828262752</v>
      </c>
      <c r="Q42" s="85">
        <f t="shared" si="6"/>
        <v>1.3878743650389582</v>
      </c>
      <c r="S42" s="13" t="str">
        <f t="shared" si="20"/>
        <v>2013-14</v>
      </c>
      <c r="T42" s="81">
        <f t="shared" si="7"/>
        <v>10341.247997724451</v>
      </c>
      <c r="U42" s="81">
        <f t="shared" si="8"/>
        <v>9952.4153735584478</v>
      </c>
      <c r="V42" s="81">
        <f t="shared" si="9"/>
        <v>807.7365162726561</v>
      </c>
      <c r="W42" s="81">
        <f t="shared" si="10"/>
        <v>10760.151889831104</v>
      </c>
      <c r="X42" s="81">
        <f t="shared" si="11"/>
        <v>-421.80164607493725</v>
      </c>
      <c r="Y42" s="81">
        <f t="shared" si="12"/>
        <v>15536.602689475003</v>
      </c>
      <c r="AA42" s="87">
        <f t="shared" si="13"/>
        <v>-418.90389210665307</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1.5023914611557296</v>
      </c>
      <c r="AQ42" s="86">
        <f t="shared" si="27"/>
        <v>1.8589132679909026</v>
      </c>
      <c r="AR42" s="86">
        <f t="shared" si="28"/>
        <v>7.5067389804786E-2</v>
      </c>
      <c r="AS42" s="86">
        <f t="shared" si="29"/>
        <v>7.8108224118635897E-2</v>
      </c>
      <c r="AV42" s="1" t="str">
        <f t="shared" si="30"/>
        <v>2013-14</v>
      </c>
      <c r="AW42" s="85">
        <f t="shared" si="30"/>
        <v>1.2133537193861961</v>
      </c>
      <c r="AX42" s="85">
        <f t="shared" si="31"/>
        <v>1.5023914611557296</v>
      </c>
      <c r="AZ42" s="1" t="str">
        <f t="shared" si="32"/>
        <v>2013-14</v>
      </c>
      <c r="BA42" s="85">
        <f t="shared" si="33"/>
        <v>1.4047792745332039</v>
      </c>
      <c r="BB42" s="85">
        <f t="shared" si="34"/>
        <v>1.8589132679909026</v>
      </c>
      <c r="BD42" s="1" t="str">
        <f t="shared" si="35"/>
        <v>2013-14</v>
      </c>
      <c r="BE42" s="85">
        <f t="shared" si="36"/>
        <v>0.10805139486993399</v>
      </c>
      <c r="BF42" s="85">
        <f t="shared" si="37"/>
        <v>7.5067389804786E-2</v>
      </c>
      <c r="BH42" s="1" t="str">
        <f t="shared" si="38"/>
        <v>2013-14</v>
      </c>
      <c r="BI42" s="85">
        <f t="shared" si="39"/>
        <v>0.11365878897443624</v>
      </c>
      <c r="BJ42" s="85">
        <f t="shared" si="40"/>
        <v>7.8108224118635897E-2</v>
      </c>
      <c r="BU42" s="1" t="str">
        <f t="shared" si="41"/>
        <v>2013-14</v>
      </c>
      <c r="BV42" s="161">
        <f t="shared" si="42"/>
        <v>1934.584631370177</v>
      </c>
      <c r="BW42" s="161">
        <f t="shared" si="43"/>
        <v>1983.3525773174367</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10507.719801407909</v>
      </c>
      <c r="O43" s="81">
        <f t="shared" si="19"/>
        <v>10774.398928111958</v>
      </c>
      <c r="P43" s="85">
        <f t="shared" si="6"/>
        <v>1.2465692379768045</v>
      </c>
      <c r="Q43" s="85">
        <f t="shared" si="6"/>
        <v>1.39240525957066</v>
      </c>
      <c r="S43" s="13" t="str">
        <f t="shared" si="20"/>
        <v>2014-15</v>
      </c>
      <c r="T43" s="81">
        <f t="shared" si="7"/>
        <v>10507.719801407909</v>
      </c>
      <c r="U43" s="81">
        <f t="shared" si="8"/>
        <v>9978.9958851209012</v>
      </c>
      <c r="V43" s="81">
        <f t="shared" si="9"/>
        <v>795.4030429910556</v>
      </c>
      <c r="W43" s="81">
        <f t="shared" si="10"/>
        <v>10774.398928111958</v>
      </c>
      <c r="X43" s="81">
        <f t="shared" si="11"/>
        <v>-268.28416142281276</v>
      </c>
      <c r="Y43" s="81">
        <f t="shared" si="12"/>
        <v>16098.253862666521</v>
      </c>
      <c r="AA43" s="87">
        <f t="shared" si="13"/>
        <v>-266.67912670404803</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1.5320406488674685</v>
      </c>
      <c r="AQ43" s="86">
        <f t="shared" si="27"/>
        <v>1.872878065514334</v>
      </c>
      <c r="AR43" s="86">
        <f t="shared" si="28"/>
        <v>7.3823426095328118E-2</v>
      </c>
      <c r="AS43" s="86">
        <f t="shared" si="29"/>
        <v>7.5697016862257882E-2</v>
      </c>
      <c r="AV43" s="1" t="str">
        <f t="shared" si="30"/>
        <v>2014-15</v>
      </c>
      <c r="AW43" s="85">
        <f t="shared" si="30"/>
        <v>1.4924709407455474</v>
      </c>
      <c r="AX43" s="85">
        <f t="shared" si="31"/>
        <v>1.5320406488674685</v>
      </c>
      <c r="AZ43" s="1" t="str">
        <f t="shared" si="32"/>
        <v>2014-15</v>
      </c>
      <c r="BA43" s="85">
        <f t="shared" si="33"/>
        <v>1.7463567995728768</v>
      </c>
      <c r="BB43" s="85">
        <f t="shared" si="34"/>
        <v>1.872878065514334</v>
      </c>
      <c r="BD43" s="1" t="str">
        <f t="shared" si="35"/>
        <v>2014-15</v>
      </c>
      <c r="BE43" s="85">
        <f t="shared" si="36"/>
        <v>9.6997093864138878E-2</v>
      </c>
      <c r="BF43" s="85">
        <f t="shared" si="37"/>
        <v>7.3823426095328118E-2</v>
      </c>
      <c r="BH43" s="1" t="str">
        <f t="shared" si="38"/>
        <v>2014-15</v>
      </c>
      <c r="BI43" s="85">
        <f t="shared" si="39"/>
        <v>0.11109449529606276</v>
      </c>
      <c r="BJ43" s="85">
        <f t="shared" si="40"/>
        <v>7.5697016862257882E-2</v>
      </c>
      <c r="BU43" s="1" t="str">
        <f t="shared" si="41"/>
        <v>2014-15</v>
      </c>
      <c r="BV43" s="161">
        <f t="shared" si="42"/>
        <v>1904.2783116888031</v>
      </c>
      <c r="BW43" s="161">
        <f t="shared" si="43"/>
        <v>1912.2569364799772</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10665.020026523927</v>
      </c>
      <c r="O44" s="81">
        <f t="shared" si="19"/>
        <v>10949.46331291844</v>
      </c>
      <c r="P44" s="85">
        <f t="shared" si="6"/>
        <v>1.0598125970748933</v>
      </c>
      <c r="Q44" s="85">
        <f t="shared" si="6"/>
        <v>1.413277062018943</v>
      </c>
      <c r="S44" s="13" t="str">
        <f t="shared" si="20"/>
        <v xml:space="preserve">2015-16 </v>
      </c>
      <c r="T44" s="81">
        <f t="shared" si="7"/>
        <v>10665.020026523927</v>
      </c>
      <c r="U44" s="81">
        <f t="shared" si="8"/>
        <v>10147.419197525396</v>
      </c>
      <c r="V44" s="81">
        <f t="shared" si="9"/>
        <v>802.04411539304431</v>
      </c>
      <c r="W44" s="81">
        <f t="shared" si="10"/>
        <v>10949.46331291844</v>
      </c>
      <c r="X44" s="81">
        <f t="shared" si="11"/>
        <v>-287.42746284153225</v>
      </c>
      <c r="Y44" s="81">
        <f t="shared" si="12"/>
        <v>16709.082073861664</v>
      </c>
      <c r="AA44" s="87">
        <f t="shared" si="13"/>
        <v>-284.44328639451305</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1.5667183026666749</v>
      </c>
      <c r="AQ44" s="86">
        <f t="shared" si="27"/>
        <v>1.9248044538840832</v>
      </c>
      <c r="AR44" s="86">
        <f t="shared" si="28"/>
        <v>7.324962808421609E-2</v>
      </c>
      <c r="AS44" s="86">
        <f t="shared" si="29"/>
        <v>7.5203245132063404E-2</v>
      </c>
      <c r="AV44" s="1" t="str">
        <f t="shared" si="30"/>
        <v xml:space="preserve">2015-16 </v>
      </c>
      <c r="AW44" s="85">
        <f t="shared" si="30"/>
        <v>2.0919740244313556</v>
      </c>
      <c r="AX44" s="85">
        <f t="shared" si="31"/>
        <v>1.5667183026666749</v>
      </c>
      <c r="AZ44" s="1" t="str">
        <f t="shared" si="32"/>
        <v xml:space="preserve">2015-16 </v>
      </c>
      <c r="BA44" s="85">
        <f t="shared" si="33"/>
        <v>2.542651972326206</v>
      </c>
      <c r="BB44" s="85">
        <f t="shared" si="34"/>
        <v>1.9248044538840832</v>
      </c>
      <c r="BD44" s="1" t="str">
        <f t="shared" si="35"/>
        <v xml:space="preserve">2015-16 </v>
      </c>
      <c r="BE44" s="85">
        <f t="shared" si="36"/>
        <v>0.1102378600877357</v>
      </c>
      <c r="BF44" s="85">
        <f t="shared" si="37"/>
        <v>7.324962808421609E-2</v>
      </c>
      <c r="BH44" s="1" t="str">
        <f t="shared" si="38"/>
        <v xml:space="preserve">2015-16 </v>
      </c>
      <c r="BI44" s="85">
        <f t="shared" si="39"/>
        <v>0.15092464558807661</v>
      </c>
      <c r="BJ44" s="85">
        <f t="shared" si="40"/>
        <v>7.5203245132063404E-2</v>
      </c>
      <c r="BU44" s="1" t="str">
        <f t="shared" si="41"/>
        <v xml:space="preserve">2015-16 </v>
      </c>
      <c r="BV44" s="161">
        <f t="shared" si="42"/>
        <v>2003.4114009625293</v>
      </c>
      <c r="BW44" s="161">
        <f t="shared" si="43"/>
        <v>1984.0955616286867</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10888.523241106363</v>
      </c>
      <c r="O45" s="81">
        <f t="shared" si="19"/>
        <v>11115.011956252887</v>
      </c>
      <c r="P45" s="85">
        <f t="shared" si="6"/>
        <v>1.2394822670314987</v>
      </c>
      <c r="Q45" s="85">
        <f t="shared" si="6"/>
        <v>1.4089497655272971</v>
      </c>
      <c r="S45" s="13" t="str">
        <f t="shared" si="20"/>
        <v xml:space="preserve">2016-17 </v>
      </c>
      <c r="T45" s="81">
        <f t="shared" si="7"/>
        <v>10888.523241106363</v>
      </c>
      <c r="U45" s="81">
        <f t="shared" si="8"/>
        <v>10333.527636657502</v>
      </c>
      <c r="V45" s="81">
        <f t="shared" si="9"/>
        <v>781.4843195953863</v>
      </c>
      <c r="W45" s="81">
        <f t="shared" si="10"/>
        <v>11115.011956252887</v>
      </c>
      <c r="X45" s="81">
        <f t="shared" si="11"/>
        <v>-226.48871514652535</v>
      </c>
      <c r="Y45" s="81">
        <f t="shared" si="12"/>
        <v>17046.178992839952</v>
      </c>
      <c r="AA45" s="87">
        <f>+T45-W45</f>
        <v>-226.48871514652456</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1.5655179876447527</v>
      </c>
      <c r="AQ45" s="86">
        <f t="shared" si="27"/>
        <v>1.9417170601543281</v>
      </c>
      <c r="AR45" s="86">
        <f t="shared" si="28"/>
        <v>7.0308904990043913E-2</v>
      </c>
      <c r="AS45" s="86">
        <f t="shared" si="29"/>
        <v>7.1771378201694616E-2</v>
      </c>
      <c r="AV45" s="1" t="str">
        <f t="shared" si="30"/>
        <v xml:space="preserve">2016-17 </v>
      </c>
      <c r="AW45" s="85">
        <f t="shared" si="30"/>
        <v>1.8999134561564754</v>
      </c>
      <c r="AX45" s="85">
        <f t="shared" si="31"/>
        <v>1.5655179876447527</v>
      </c>
      <c r="AZ45" s="1" t="str">
        <f t="shared" si="32"/>
        <v xml:space="preserve">2016-17 </v>
      </c>
      <c r="BA45" s="85">
        <f t="shared" si="33"/>
        <v>2.2464135012732283</v>
      </c>
      <c r="BB45" s="85">
        <f t="shared" si="34"/>
        <v>1.9417170601543281</v>
      </c>
      <c r="BD45" s="1" t="str">
        <f t="shared" si="35"/>
        <v xml:space="preserve">2016-17 </v>
      </c>
      <c r="BE45" s="85">
        <f t="shared" si="36"/>
        <v>0.11510158295682589</v>
      </c>
      <c r="BF45" s="85">
        <f t="shared" si="37"/>
        <v>7.0308904990043913E-2</v>
      </c>
      <c r="BH45" s="1" t="str">
        <f t="shared" si="38"/>
        <v xml:space="preserve">2016-17 </v>
      </c>
      <c r="BI45" s="85">
        <f t="shared" si="39"/>
        <v>0.13356031647605318</v>
      </c>
      <c r="BJ45" s="85">
        <f t="shared" si="40"/>
        <v>7.1771378201694616E-2</v>
      </c>
      <c r="BU45" s="1" t="str">
        <f t="shared" si="41"/>
        <v xml:space="preserve">2016-17 </v>
      </c>
      <c r="BV45" s="161">
        <f t="shared" si="42"/>
        <v>2081.7227821725237</v>
      </c>
      <c r="BW45" s="161">
        <f t="shared" si="43"/>
        <v>2109.6031076626577</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11392.303978022697</v>
      </c>
      <c r="O46" s="81">
        <f>+W46</f>
        <v>11590.446923843396</v>
      </c>
      <c r="P46" s="85">
        <f t="shared" ref="P46:Q49" si="44">+L46/N46</f>
        <v>1.2084343359482239</v>
      </c>
      <c r="Q46" s="85">
        <f t="shared" si="44"/>
        <v>1.3363670781063808</v>
      </c>
      <c r="S46" s="13" t="str">
        <f t="shared" si="20"/>
        <v>2017-18</v>
      </c>
      <c r="T46" s="81">
        <f t="shared" si="7"/>
        <v>11392.303978022697</v>
      </c>
      <c r="U46" s="81">
        <f t="shared" si="8"/>
        <v>10805.810541603316</v>
      </c>
      <c r="V46" s="81">
        <f t="shared" si="9"/>
        <v>784.636382240079</v>
      </c>
      <c r="W46" s="81">
        <f t="shared" si="10"/>
        <v>11590.446923843396</v>
      </c>
      <c r="X46" s="81">
        <f t="shared" si="11"/>
        <v>-196.75630217749361</v>
      </c>
      <c r="Y46" s="81">
        <f t="shared" si="12"/>
        <v>17430.568104295347</v>
      </c>
      <c r="AA46" s="87">
        <f>+T46-W46</f>
        <v>-198.14294582069851</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1.530030109617974</v>
      </c>
      <c r="AQ46" s="86">
        <f t="shared" si="27"/>
        <v>1.8893174455796395</v>
      </c>
      <c r="AR46" s="86">
        <f t="shared" si="28"/>
        <v>6.7696818543377904E-2</v>
      </c>
      <c r="AS46" s="86">
        <f t="shared" si="29"/>
        <v>6.8874249120612421E-2</v>
      </c>
      <c r="AV46" s="1" t="str">
        <f t="shared" si="30"/>
        <v>2017-18</v>
      </c>
      <c r="AW46" s="85">
        <f t="shared" si="30"/>
        <v>2.0155801841858918</v>
      </c>
      <c r="AX46" s="85">
        <f t="shared" si="31"/>
        <v>1.530030109617974</v>
      </c>
      <c r="AZ46" s="1" t="str">
        <f t="shared" si="32"/>
        <v>2017-18</v>
      </c>
      <c r="BA46" s="85">
        <f t="shared" si="33"/>
        <v>2.4071431559382894</v>
      </c>
      <c r="BB46" s="85">
        <f t="shared" si="34"/>
        <v>1.8893174455796395</v>
      </c>
      <c r="BD46" s="1" t="str">
        <f t="shared" si="35"/>
        <v>2017-18</v>
      </c>
      <c r="BE46" s="85">
        <f t="shared" si="36"/>
        <v>0.12181403863680342</v>
      </c>
      <c r="BF46" s="85">
        <f t="shared" si="37"/>
        <v>6.7696818543377904E-2</v>
      </c>
      <c r="BH46" s="1" t="str">
        <f t="shared" si="38"/>
        <v>2017-18</v>
      </c>
      <c r="BI46" s="85">
        <f t="shared" si="39"/>
        <v>0.13705303946556008</v>
      </c>
      <c r="BJ46" s="85">
        <f t="shared" si="40"/>
        <v>6.8874249120612421E-2</v>
      </c>
      <c r="BU46" s="1" t="str">
        <f t="shared" si="41"/>
        <v>2017-18</v>
      </c>
      <c r="BV46" s="161">
        <f t="shared" si="42"/>
        <v>2239.4136345843644</v>
      </c>
      <c r="BW46" s="161">
        <f t="shared" si="43"/>
        <v>2166.4493472527583</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11779.763889276768</v>
      </c>
      <c r="O47" s="81">
        <f>+W47</f>
        <v>11914.524956845064</v>
      </c>
      <c r="P47" s="85">
        <f t="shared" si="44"/>
        <v>1.2642601360206354</v>
      </c>
      <c r="Q47" s="85">
        <f t="shared" si="44"/>
        <v>1.338114125181715</v>
      </c>
      <c r="S47" s="13" t="str">
        <f t="shared" si="20"/>
        <v>2018-19</v>
      </c>
      <c r="T47" s="81">
        <f t="shared" si="7"/>
        <v>11779.763889276768</v>
      </c>
      <c r="U47" s="81">
        <f t="shared" si="8"/>
        <v>11117.394688322933</v>
      </c>
      <c r="V47" s="81">
        <f t="shared" si="9"/>
        <v>797.13026852213181</v>
      </c>
      <c r="W47" s="81">
        <f t="shared" si="10"/>
        <v>11914.524956845064</v>
      </c>
      <c r="X47" s="81">
        <f t="shared" si="11"/>
        <v>-123.55716452390651</v>
      </c>
      <c r="Y47" s="81">
        <f t="shared" si="12"/>
        <v>17817.926717192429</v>
      </c>
      <c r="AA47" s="87">
        <f>+T47-W47</f>
        <v>-134.7610675682954</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1.5125877636148766</v>
      </c>
      <c r="AQ47" s="86">
        <f t="shared" si="27"/>
        <v>1.8580778649931868</v>
      </c>
      <c r="AR47" s="86">
        <f t="shared" si="28"/>
        <v>6.6904074766671165E-2</v>
      </c>
      <c r="AS47" s="86">
        <f t="shared" si="29"/>
        <v>6.7669460611835111E-2</v>
      </c>
      <c r="AV47" s="1" t="str">
        <f t="shared" ref="AV47:AW49" si="46">+AI47</f>
        <v>2018-19</v>
      </c>
      <c r="AW47" s="85">
        <f t="shared" si="46"/>
        <v>1.9642226906860865</v>
      </c>
      <c r="AX47" s="85">
        <f t="shared" si="31"/>
        <v>1.5125877636148766</v>
      </c>
      <c r="AZ47" s="1" t="str">
        <f t="shared" si="32"/>
        <v>2018-19</v>
      </c>
      <c r="BA47" s="85">
        <f t="shared" si="33"/>
        <v>2.3136148984198646</v>
      </c>
      <c r="BB47" s="85">
        <f t="shared" si="34"/>
        <v>1.8580778649931868</v>
      </c>
      <c r="BD47" s="1" t="str">
        <f t="shared" si="35"/>
        <v>2018-19</v>
      </c>
      <c r="BE47" s="85">
        <f t="shared" si="36"/>
        <v>0.12408401957274139</v>
      </c>
      <c r="BF47" s="85">
        <f t="shared" si="37"/>
        <v>6.6904074766671165E-2</v>
      </c>
      <c r="BH47" s="1" t="str">
        <f t="shared" si="38"/>
        <v>2018-19</v>
      </c>
      <c r="BI47" s="85">
        <f t="shared" si="39"/>
        <v>0.1328350581321068</v>
      </c>
      <c r="BJ47" s="85">
        <f t="shared" si="40"/>
        <v>6.7669460611835111E-2</v>
      </c>
      <c r="BU47" s="1" t="str">
        <f t="shared" si="41"/>
        <v>2018-19</v>
      </c>
      <c r="BV47" s="161">
        <f t="shared" si="42"/>
        <v>2249.0296065149555</v>
      </c>
      <c r="BW47" s="161">
        <f t="shared" si="43"/>
        <v>2190.3236118329801</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11741.519622699698</v>
      </c>
      <c r="O48" s="81">
        <f>+W48</f>
        <v>12256.631862209309</v>
      </c>
      <c r="P48" s="85">
        <f t="shared" si="44"/>
        <v>1.5548929790527077</v>
      </c>
      <c r="Q48" s="85">
        <f t="shared" si="44"/>
        <v>1.3158885219797967</v>
      </c>
      <c r="S48" s="13" t="str">
        <f t="shared" si="20"/>
        <v>2019-20</v>
      </c>
      <c r="T48" s="81">
        <f t="shared" si="7"/>
        <v>11741.519622699698</v>
      </c>
      <c r="U48" s="81">
        <f t="shared" si="8"/>
        <v>11487.046562913109</v>
      </c>
      <c r="V48" s="81">
        <f t="shared" si="9"/>
        <v>769.58529929620113</v>
      </c>
      <c r="W48" s="81">
        <f t="shared" si="10"/>
        <v>12256.631862209309</v>
      </c>
      <c r="X48" s="81">
        <f t="shared" si="11"/>
        <v>-508.91650781927586</v>
      </c>
      <c r="Y48" s="81">
        <f t="shared" si="12"/>
        <v>18379.40384501858</v>
      </c>
      <c r="AA48" s="87">
        <f>+T48-W48</f>
        <v>-515.11223950961175</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1.5653343379408879</v>
      </c>
      <c r="AQ48" s="86">
        <f t="shared" si="27"/>
        <v>1.9455103582004223</v>
      </c>
      <c r="AR48" s="86">
        <f t="shared" si="28"/>
        <v>6.2789297088138227E-2</v>
      </c>
      <c r="AS48" s="86">
        <f t="shared" si="29"/>
        <v>6.5543926512576262E-2</v>
      </c>
      <c r="AV48" s="1" t="str">
        <f t="shared" si="46"/>
        <v>2019-20</v>
      </c>
      <c r="AW48" s="85">
        <f t="shared" si="46"/>
        <v>1.5067883226954066</v>
      </c>
      <c r="AX48" s="85">
        <f t="shared" si="31"/>
        <v>1.5653343379408879</v>
      </c>
      <c r="AZ48" s="1" t="str">
        <f t="shared" si="32"/>
        <v>2019-20</v>
      </c>
      <c r="BA48" s="85">
        <f t="shared" si="33"/>
        <v>2.4490435374149659</v>
      </c>
      <c r="BB48" s="85">
        <f t="shared" si="34"/>
        <v>1.9455103582004223</v>
      </c>
      <c r="BD48" s="1" t="str">
        <f t="shared" si="35"/>
        <v>2019-20</v>
      </c>
      <c r="BE48" s="85">
        <f t="shared" si="36"/>
        <v>0.12350899759677168</v>
      </c>
      <c r="BF48" s="85">
        <f t="shared" si="37"/>
        <v>6.2789297088138227E-2</v>
      </c>
      <c r="BH48" s="1" t="str">
        <f t="shared" si="38"/>
        <v>2019-20</v>
      </c>
      <c r="BI48" s="85">
        <f t="shared" si="39"/>
        <v>0.1091098671131108</v>
      </c>
      <c r="BJ48" s="85">
        <f t="shared" si="40"/>
        <v>6.5543926512576262E-2</v>
      </c>
      <c r="BU48" s="1" t="str">
        <f t="shared" si="41"/>
        <v>2019-20</v>
      </c>
      <c r="BV48" s="161">
        <f t="shared" si="42"/>
        <v>7024.1997722913748</v>
      </c>
      <c r="BW48" s="161">
        <f t="shared" si="43"/>
        <v>2294.43353161389</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11773.814078054118</v>
      </c>
      <c r="O49" s="81">
        <f>+W49</f>
        <v>13167.221352689001</v>
      </c>
      <c r="P49" s="85">
        <f t="shared" si="44"/>
        <v>1.1597576702394146</v>
      </c>
      <c r="Q49" s="85">
        <f t="shared" si="44"/>
        <v>1.3044011720950892</v>
      </c>
      <c r="S49" s="13" t="s">
        <v>324</v>
      </c>
      <c r="T49" s="81">
        <f t="shared" si="7"/>
        <v>11773.814078054118</v>
      </c>
      <c r="U49" s="81">
        <f t="shared" si="8"/>
        <v>12402.164663462538</v>
      </c>
      <c r="V49" s="81">
        <f t="shared" si="9"/>
        <v>765.0566892264651</v>
      </c>
      <c r="W49" s="81">
        <f t="shared" si="10"/>
        <v>13167.221352689001</v>
      </c>
      <c r="X49" s="81">
        <f t="shared" si="11"/>
        <v>-1595.0680053085173</v>
      </c>
      <c r="Y49" s="81">
        <f t="shared" si="12"/>
        <v>20738.378810966286</v>
      </c>
      <c r="AA49" s="87">
        <f>+T49-W49</f>
        <v>-1393.4072746348829</v>
      </c>
      <c r="AI49" s="13" t="s">
        <v>324</v>
      </c>
      <c r="AJ49" s="86">
        <f t="shared" si="21"/>
        <v>2.3061104918267792</v>
      </c>
      <c r="AK49" s="86">
        <f t="shared" si="22"/>
        <v>2.9111792560242322</v>
      </c>
      <c r="AL49" s="86">
        <f t="shared" si="23"/>
        <v>0.11967197246527828</v>
      </c>
      <c r="AM49" s="86">
        <f t="shared" si="24"/>
        <v>0.15052663013800854</v>
      </c>
      <c r="AO49" s="13" t="s">
        <v>324</v>
      </c>
      <c r="AP49" s="86">
        <f t="shared" si="26"/>
        <v>1.7613985301179276</v>
      </c>
      <c r="AQ49" s="86">
        <f t="shared" si="27"/>
        <v>2.3016403628898217</v>
      </c>
      <c r="AR49" s="86">
        <f t="shared" si="28"/>
        <v>5.8103123562225661E-2</v>
      </c>
      <c r="AS49" s="86">
        <f t="shared" si="29"/>
        <v>6.4979511665000544E-2</v>
      </c>
      <c r="AV49" s="13" t="s">
        <v>324</v>
      </c>
      <c r="AW49" s="85">
        <f t="shared" si="46"/>
        <v>2.3061104918267792</v>
      </c>
      <c r="AX49" s="85">
        <f t="shared" si="31"/>
        <v>1.7613985301179276</v>
      </c>
      <c r="AZ49" s="13" t="s">
        <v>324</v>
      </c>
      <c r="BA49" s="85">
        <f t="shared" si="33"/>
        <v>2.9111792560242322</v>
      </c>
      <c r="BB49" s="85">
        <f t="shared" si="34"/>
        <v>2.3016403628898217</v>
      </c>
      <c r="BD49" s="13" t="s">
        <v>324</v>
      </c>
      <c r="BE49" s="85">
        <f t="shared" si="36"/>
        <v>0.11967197246527828</v>
      </c>
      <c r="BF49" s="85">
        <f t="shared" si="37"/>
        <v>5.8103123562225661E-2</v>
      </c>
      <c r="BH49" s="13" t="s">
        <v>324</v>
      </c>
      <c r="BI49" s="85">
        <f t="shared" si="39"/>
        <v>0.15052663013800854</v>
      </c>
      <c r="BJ49" s="85">
        <f t="shared" si="40"/>
        <v>6.4979511665000544E-2</v>
      </c>
      <c r="BU49" s="1" t="str">
        <f t="shared" si="41"/>
        <v>2020-21</v>
      </c>
      <c r="BV49" s="161">
        <f t="shared" si="42"/>
        <v>2838.0511125199437</v>
      </c>
      <c r="BW49" s="161">
        <f t="shared" si="43"/>
        <v>2763.5537674779503</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11515.18496183193</v>
      </c>
      <c r="O50" s="153">
        <f t="shared" si="48"/>
        <v>12008.767410367931</v>
      </c>
      <c r="P50" s="132">
        <f t="shared" si="48"/>
        <v>1.285365477658496</v>
      </c>
      <c r="Q50" s="132">
        <f t="shared" si="48"/>
        <v>1.3407441325780556</v>
      </c>
      <c r="S50" s="13" t="s">
        <v>333</v>
      </c>
      <c r="T50" s="153">
        <f>+AVERAGE(T45:T49)</f>
        <v>11515.18496183193</v>
      </c>
      <c r="U50" s="153">
        <f t="shared" ref="U50:Y50" si="49">+AVERAGE(U45:U49)</f>
        <v>11229.18881859188</v>
      </c>
      <c r="V50" s="153">
        <f t="shared" si="49"/>
        <v>779.57859177605258</v>
      </c>
      <c r="W50" s="153">
        <f t="shared" si="49"/>
        <v>12008.767410367931</v>
      </c>
      <c r="X50" s="153">
        <f t="shared" si="49"/>
        <v>-530.15733899514373</v>
      </c>
      <c r="Y50" s="153">
        <f t="shared" si="49"/>
        <v>18282.491294062518</v>
      </c>
      <c r="AA50" s="87">
        <f t="shared" ref="AA50:AA53" si="50">+T50-W50</f>
        <v>-493.58244853600081</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1.5869737457872837</v>
      </c>
      <c r="AQ50" s="132">
        <f t="shared" ref="AQ50:AS50" si="52">+AVERAGE(AQ45:AQ49)</f>
        <v>1.9872526183634798</v>
      </c>
      <c r="AR50" s="132">
        <f t="shared" si="52"/>
        <v>6.516044379009138E-2</v>
      </c>
      <c r="AS50" s="132">
        <f t="shared" si="52"/>
        <v>6.7767705222343794E-2</v>
      </c>
      <c r="AV50" s="13" t="s">
        <v>333</v>
      </c>
      <c r="AW50" s="132">
        <f>+AVERAGE(AW45:AW49)</f>
        <v>1.9385230291101281</v>
      </c>
      <c r="AX50" s="132">
        <f t="shared" ref="AX50" si="53">+AVERAGE(AX45:AX49)</f>
        <v>1.5869737457872837</v>
      </c>
      <c r="AZ50" s="13" t="s">
        <v>333</v>
      </c>
      <c r="BA50" s="132">
        <f>+AVERAGE(BA45:BA49)</f>
        <v>2.4654788698141159</v>
      </c>
      <c r="BB50" s="132">
        <f t="shared" ref="BB50" si="54">+AVERAGE(BB45:BB49)</f>
        <v>1.9872526183634798</v>
      </c>
      <c r="BD50" s="13" t="s">
        <v>333</v>
      </c>
      <c r="BE50" s="132">
        <f>+AVERAGE(BE45:BE49)</f>
        <v>0.12083612224568414</v>
      </c>
      <c r="BF50" s="132">
        <f t="shared" ref="BF50" si="55">+AVERAGE(BF45:BF49)</f>
        <v>6.516044379009138E-2</v>
      </c>
      <c r="BH50" s="13" t="s">
        <v>333</v>
      </c>
      <c r="BI50" s="132">
        <f>+AVERAGE(BI45:BI49)</f>
        <v>0.13261698226496788</v>
      </c>
      <c r="BJ50" s="132">
        <f t="shared" ref="BJ50" si="56">+AVERAGE(BJ45:BJ49)</f>
        <v>6.7767705222343794E-2</v>
      </c>
      <c r="BU50" s="158" t="s">
        <v>333</v>
      </c>
      <c r="BV50" s="165">
        <f>+AVERAGE(BV45:BV49)</f>
        <v>3286.4833816166329</v>
      </c>
      <c r="BW50" s="165">
        <f t="shared" ref="BW50" si="57">+AVERAGE(BW45:BW49)</f>
        <v>2304.8726731680472</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10896.199698573329</v>
      </c>
      <c r="O51" s="153">
        <f t="shared" si="59"/>
        <v>11351.48818540856</v>
      </c>
      <c r="P51" s="132">
        <f t="shared" si="59"/>
        <v>1.3230830582370949</v>
      </c>
      <c r="Q51" s="132">
        <f t="shared" si="59"/>
        <v>1.3713849436035486</v>
      </c>
      <c r="S51" s="13" t="s">
        <v>330</v>
      </c>
      <c r="T51" s="153">
        <f t="shared" ref="T51:Y51" si="60">+AVERAGE(T40:T49)</f>
        <v>10896.199698573329</v>
      </c>
      <c r="U51" s="153">
        <f t="shared" si="60"/>
        <v>10565.415335605523</v>
      </c>
      <c r="V51" s="153">
        <f t="shared" si="60"/>
        <v>786.07284980303712</v>
      </c>
      <c r="W51" s="153">
        <f t="shared" si="60"/>
        <v>11351.48818540856</v>
      </c>
      <c r="X51" s="153">
        <f t="shared" si="60"/>
        <v>-479.97724673587334</v>
      </c>
      <c r="Y51" s="153">
        <f t="shared" si="60"/>
        <v>16872.345055198512</v>
      </c>
      <c r="AA51" s="87">
        <f t="shared" si="50"/>
        <v>-455.28848683523029</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1.5451085206574471</v>
      </c>
      <c r="AQ51" s="132">
        <f>+AVERAGE(AQ40:AQ49)</f>
        <v>1.9200061746116046</v>
      </c>
      <c r="AR51" s="132">
        <f>+AVERAGE(AR40:AR49)</f>
        <v>6.9638027891240878E-2</v>
      </c>
      <c r="AS51" s="132">
        <f>+AVERAGE(AS40:AS49)</f>
        <v>7.2461237963620834E-2</v>
      </c>
      <c r="AV51" s="13" t="s">
        <v>330</v>
      </c>
      <c r="AW51" s="132">
        <f>+AVERAGE(AW40:AW49)</f>
        <v>1.6491981720125621</v>
      </c>
      <c r="AX51" s="132">
        <f>+AVERAGE(AX40:AX49)</f>
        <v>1.5451085206574471</v>
      </c>
      <c r="AZ51" s="13" t="s">
        <v>330</v>
      </c>
      <c r="BA51" s="132">
        <f>+AVERAGE(BA40:BA49)</f>
        <v>2.0388630896900728</v>
      </c>
      <c r="BB51" s="132">
        <f>+AVERAGE(BB40:BB49)</f>
        <v>1.9200061746116046</v>
      </c>
      <c r="BD51" s="13" t="s">
        <v>330</v>
      </c>
      <c r="BE51" s="132">
        <f>+AVERAGE(BE40:BE49)</f>
        <v>0.11214528069309035</v>
      </c>
      <c r="BF51" s="132">
        <f>+AVERAGE(BF40:BF49)</f>
        <v>6.9638027891240878E-2</v>
      </c>
      <c r="BH51" s="13" t="s">
        <v>330</v>
      </c>
      <c r="BI51" s="132">
        <f>+AVERAGE(BI40:BI49)</f>
        <v>0.12322449286956083</v>
      </c>
      <c r="BJ51" s="132">
        <f>+AVERAGE(BJ40:BJ49)</f>
        <v>7.2461237963620834E-2</v>
      </c>
      <c r="BU51" s="158" t="s">
        <v>330</v>
      </c>
      <c r="BV51" s="165">
        <f>+AVERAGE(BV40:BV49)</f>
        <v>2719.5980905860192</v>
      </c>
      <c r="BW51" s="165">
        <f>+AVERAGE(BW40:BW49)</f>
        <v>2121.7864004664939</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9579.2488790254538</v>
      </c>
      <c r="O52" s="153">
        <f t="shared" si="62"/>
        <v>9820.2694219019431</v>
      </c>
      <c r="P52" s="132">
        <f t="shared" si="62"/>
        <v>1.3436153897251053</v>
      </c>
      <c r="Q52" s="132">
        <f t="shared" si="62"/>
        <v>1.3499028559923936</v>
      </c>
      <c r="S52" s="13" t="s">
        <v>331</v>
      </c>
      <c r="T52" s="153">
        <f t="shared" ref="T52:Y52" si="63">+AVERAGE(T30:T49)</f>
        <v>9579.2488790254538</v>
      </c>
      <c r="U52" s="153">
        <f t="shared" si="63"/>
        <v>9060.9319625447024</v>
      </c>
      <c r="V52" s="153">
        <f t="shared" si="63"/>
        <v>759.33745935723948</v>
      </c>
      <c r="W52" s="153">
        <f t="shared" si="63"/>
        <v>9820.2694219019431</v>
      </c>
      <c r="X52" s="153">
        <f t="shared" si="63"/>
        <v>-253.76718917384019</v>
      </c>
      <c r="Y52" s="153">
        <f t="shared" si="63"/>
        <v>13502.337656699257</v>
      </c>
      <c r="AA52" s="87">
        <f t="shared" si="50"/>
        <v>-241.02054287648934</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1.3917688695790074</v>
      </c>
      <c r="AQ52" s="132">
        <f>+AVERAGE(AQ30:AQ49)</f>
        <v>1.7088545287315966</v>
      </c>
      <c r="AR52" s="132">
        <f>+AVERAGE(AR30:AR49)</f>
        <v>8.0151472315591152E-2</v>
      </c>
      <c r="AS52" s="132">
        <f>+AVERAGE(AS30:AS49)</f>
        <v>8.1580694219210145E-2</v>
      </c>
      <c r="AV52" s="13" t="s">
        <v>331</v>
      </c>
      <c r="AW52" s="132">
        <f>+AVERAGE(AW30:AW49)</f>
        <v>1.7674991846174977</v>
      </c>
      <c r="AX52" s="132">
        <f>+AVERAGE(AX30:AX49)</f>
        <v>1.3917688695790074</v>
      </c>
      <c r="AZ52" s="13" t="s">
        <v>331</v>
      </c>
      <c r="BA52" s="132">
        <f>+AVERAGE(BA30:BA49)</f>
        <v>2.4413254946367409</v>
      </c>
      <c r="BB52" s="132">
        <f>+AVERAGE(BB30:BB49)</f>
        <v>1.7088545287315966</v>
      </c>
      <c r="BD52" s="13" t="s">
        <v>331</v>
      </c>
      <c r="BE52" s="132">
        <f>+AVERAGE(BE30:BE49)</f>
        <v>0.13603435082818444</v>
      </c>
      <c r="BF52" s="132">
        <f>+AVERAGE(BF30:BF49)</f>
        <v>8.0151472315591152E-2</v>
      </c>
      <c r="BH52" s="13" t="s">
        <v>331</v>
      </c>
      <c r="BI52" s="132">
        <f>+AVERAGE(BI30:BI49)</f>
        <v>0.14368551747868608</v>
      </c>
      <c r="BJ52" s="132">
        <f>+AVERAGE(BJ30:BJ49)</f>
        <v>8.1580694219210145E-2</v>
      </c>
      <c r="BU52" s="158" t="s">
        <v>331</v>
      </c>
      <c r="BV52" s="165">
        <f>+AVERAGE(BV30:BV49)</f>
        <v>3064.0091135273315</v>
      </c>
      <c r="BW52" s="165">
        <f>+AVERAGE(BW30:BW49)</f>
        <v>1781.740226936349</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8871.7276290490208</v>
      </c>
      <c r="O53" s="153">
        <f t="shared" si="65"/>
        <v>9061.5905873876527</v>
      </c>
      <c r="P53" s="132">
        <f t="shared" si="65"/>
        <v>1.3183437702079801</v>
      </c>
      <c r="Q53" s="132">
        <f t="shared" si="65"/>
        <v>1.3322633492256466</v>
      </c>
      <c r="S53" s="13" t="s">
        <v>332</v>
      </c>
      <c r="T53" s="153">
        <f t="shared" ref="T53:Y53" si="66">+AVERAGE(T25:T49)</f>
        <v>8871.7276290490208</v>
      </c>
      <c r="U53" s="153">
        <f t="shared" si="66"/>
        <v>8295.9614245584071</v>
      </c>
      <c r="V53" s="153">
        <f t="shared" si="66"/>
        <v>765.62916282924607</v>
      </c>
      <c r="W53" s="153">
        <f t="shared" si="66"/>
        <v>9061.5905873876527</v>
      </c>
      <c r="X53" s="153">
        <f t="shared" si="66"/>
        <v>-200.4011683652036</v>
      </c>
      <c r="Y53" s="153">
        <f t="shared" si="66"/>
        <v>12580.083851705487</v>
      </c>
      <c r="AA53" s="87">
        <f t="shared" si="50"/>
        <v>-189.86295833863187</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1.4085588008375165</v>
      </c>
      <c r="AQ53" s="132">
        <f>+AVERAGE(AQ25:AQ49)</f>
        <v>1.7076894604609769</v>
      </c>
      <c r="AR53" s="132">
        <f>+AVERAGE(AR25:AR49)</f>
        <v>9.032264841226155E-2</v>
      </c>
      <c r="AS53" s="132">
        <f>+AVERAGE(AS25:AS49)</f>
        <v>9.1466711156559535E-2</v>
      </c>
      <c r="AV53" s="13" t="s">
        <v>332</v>
      </c>
      <c r="AW53" s="132">
        <f>+AVERAGE(AW25:AW49)</f>
        <v>1.8071288093109614</v>
      </c>
      <c r="AX53" s="132">
        <f>+AVERAGE(AX25:AX49)</f>
        <v>1.4085588008375165</v>
      </c>
      <c r="AZ53" s="13" t="s">
        <v>332</v>
      </c>
      <c r="BA53" s="132">
        <f>+AVERAGE(BA25:BA49)</f>
        <v>2.6604437249884332</v>
      </c>
      <c r="BB53" s="132">
        <f>+AVERAGE(BB25:BB49)</f>
        <v>1.7076894604609769</v>
      </c>
      <c r="BD53" s="13" t="s">
        <v>332</v>
      </c>
      <c r="BE53" s="132">
        <f>+AVERAGE(BE25:BE49)</f>
        <v>0.15275953928973265</v>
      </c>
      <c r="BF53" s="132">
        <f>+AVERAGE(BF25:BF49)</f>
        <v>9.032264841226155E-2</v>
      </c>
      <c r="BH53" s="13" t="s">
        <v>332</v>
      </c>
      <c r="BI53" s="132">
        <f>+AVERAGE(BI25:BI49)</f>
        <v>0.16063751514026767</v>
      </c>
      <c r="BJ53" s="132">
        <f>+AVERAGE(BJ25:BJ49)</f>
        <v>9.1466711156559535E-2</v>
      </c>
      <c r="BU53" s="158" t="s">
        <v>332</v>
      </c>
      <c r="BV53" s="165">
        <f>+AVERAGE(BV25:BV49)</f>
        <v>3101.1927781471918</v>
      </c>
      <c r="BW53" s="165">
        <f>+AVERAGE(BW25:BW49)</f>
        <v>1586.3639272106893</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288</v>
      </c>
      <c r="D58" t="s">
        <v>288</v>
      </c>
      <c r="E58" t="s">
        <v>289</v>
      </c>
      <c r="F58" s="1"/>
      <c r="G58" s="1"/>
      <c r="H58" s="1"/>
      <c r="I58" s="1"/>
      <c r="J58" s="1"/>
      <c r="K58" s="1"/>
    </row>
    <row r="59" spans="1:75" x14ac:dyDescent="0.25">
      <c r="A59">
        <f>+'fiscal parms &amp; pop'!A128</f>
        <v>1990</v>
      </c>
      <c r="B59" s="1">
        <f>+'fiscal parms &amp; pop'!S143</f>
        <v>577368</v>
      </c>
      <c r="C59" s="1">
        <f>+'fiscal parms &amp; pop'!U143</f>
        <v>27026876</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
        <f>+'fiscal parms &amp; pop'!U144</f>
        <v>27368027</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
        <f>+'fiscal parms &amp; pop'!U145</f>
        <v>27698772</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
        <f>+'fiscal parms &amp; pop'!U146</f>
        <v>28011071</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
        <f>+'fiscal parms &amp; pop'!U147</f>
        <v>28331528</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
        <f>+'fiscal parms &amp; pop'!U148</f>
        <v>28638062</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
        <f>+'fiscal parms &amp; pop'!U149</f>
        <v>28951723</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
        <f>+'fiscal parms &amp; pop'!U150</f>
        <v>29255731</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
        <f>+'fiscal parms &amp; pop'!U151</f>
        <v>29517006</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
        <f>+'fiscal parms &amp; pop'!U152</f>
        <v>29769714</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
        <f>+'fiscal parms &amp; pop'!U153</f>
        <v>30059355</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
        <f>+'fiscal parms &amp; pop'!U154</f>
        <v>30399414</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
        <f>+'fiscal parms &amp; pop'!U155</f>
        <v>30738082</v>
      </c>
      <c r="D71" s="1">
        <f>+'fiscal parms &amp; pop'!U155</f>
        <v>30738082</v>
      </c>
      <c r="E71" s="1">
        <f>+'fiscal parms &amp; pop'!V155</f>
        <v>1821410</v>
      </c>
      <c r="F71" s="1"/>
    </row>
    <row r="72" spans="1:24" x14ac:dyDescent="0.25">
      <c r="A72">
        <f>+'fiscal parms &amp; pop'!A141</f>
        <v>2003</v>
      </c>
      <c r="B72" s="1">
        <f>+'fiscal parms &amp; pop'!S156</f>
        <v>518445</v>
      </c>
      <c r="C72" s="1">
        <f>+'fiscal parms &amp; pop'!U156</f>
        <v>31020328</v>
      </c>
      <c r="D72" s="1">
        <f>+'fiscal parms &amp; pop'!U156</f>
        <v>31020328</v>
      </c>
      <c r="E72" s="1">
        <f>+'fiscal parms &amp; pop'!V156</f>
        <v>1824331</v>
      </c>
      <c r="F72" s="1"/>
    </row>
    <row r="73" spans="1:24" x14ac:dyDescent="0.25">
      <c r="A73">
        <f>+'fiscal parms &amp; pop'!A142</f>
        <v>2004</v>
      </c>
      <c r="B73" s="1">
        <f>+'fiscal parms &amp; pop'!S157</f>
        <v>517402</v>
      </c>
      <c r="C73" s="1">
        <f>+'fiscal parms &amp; pop'!U157</f>
        <v>31315986</v>
      </c>
      <c r="D73" s="1">
        <f>+'fiscal parms &amp; pop'!U157</f>
        <v>31315986</v>
      </c>
      <c r="E73" s="1">
        <f>+'fiscal parms &amp; pop'!V157</f>
        <v>1826701</v>
      </c>
      <c r="F73" s="1"/>
      <c r="N73" s="150"/>
      <c r="O73" s="152"/>
      <c r="P73" s="150"/>
      <c r="Q73" s="151" t="str">
        <f>+B18</f>
        <v>NL Rev PC</v>
      </c>
      <c r="R73" s="151" t="str">
        <f>+E18</f>
        <v>NL Expend PC</v>
      </c>
      <c r="S73" s="152" t="s">
        <v>334</v>
      </c>
      <c r="T73" s="151" t="str">
        <f>+N18</f>
        <v>ROC Rev PC</v>
      </c>
      <c r="U73" s="151" t="str">
        <f>+O18</f>
        <v>ROC Expend PC</v>
      </c>
      <c r="V73" s="152" t="s">
        <v>338</v>
      </c>
      <c r="W73" s="150" t="s">
        <v>339</v>
      </c>
      <c r="X73" s="150" t="s">
        <v>340</v>
      </c>
    </row>
    <row r="74" spans="1:24" x14ac:dyDescent="0.25">
      <c r="A74">
        <f>+'fiscal parms &amp; pop'!A143</f>
        <v>2005</v>
      </c>
      <c r="B74" s="1">
        <f>+'fiscal parms &amp; pop'!S158</f>
        <v>514315</v>
      </c>
      <c r="C74" s="1">
        <f>+'fiscal parms &amp; pop'!U158</f>
        <v>31622410</v>
      </c>
      <c r="D74" s="1">
        <f>+'fiscal parms &amp; pop'!U158</f>
        <v>31622410</v>
      </c>
      <c r="E74" s="1">
        <f>+'fiscal parms &amp; pop'!V158</f>
        <v>1824007</v>
      </c>
      <c r="F74" s="1"/>
      <c r="P74" s="107" t="s">
        <v>324</v>
      </c>
      <c r="Q74" s="155">
        <f>+L49</f>
        <v>13654.771184996065</v>
      </c>
      <c r="R74" s="155">
        <f>+M49</f>
        <v>17175.338965683019</v>
      </c>
      <c r="S74" s="156">
        <f>+R74/Q74</f>
        <v>1.2578269333839422</v>
      </c>
      <c r="T74" s="155">
        <f>+N49</f>
        <v>11773.814078054118</v>
      </c>
      <c r="U74" s="155">
        <f>+O49</f>
        <v>13167.221352689001</v>
      </c>
      <c r="V74" s="156">
        <f>+U74/T74</f>
        <v>1.1183479937255112</v>
      </c>
      <c r="W74" s="157">
        <f>+P49</f>
        <v>1.1597576702394146</v>
      </c>
      <c r="X74" s="157">
        <f>+Q49</f>
        <v>1.3044011720950892</v>
      </c>
    </row>
    <row r="75" spans="1:24" x14ac:dyDescent="0.25">
      <c r="A75">
        <f>+'fiscal parms &amp; pop'!A144</f>
        <v>2006</v>
      </c>
      <c r="B75" s="1">
        <f>+'fiscal parms &amp; pop'!S159</f>
        <v>510584</v>
      </c>
      <c r="C75" s="1">
        <f>+'fiscal parms &amp; pop'!U159</f>
        <v>31953660</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11515.18496183193</v>
      </c>
      <c r="U75" s="155">
        <f>+O50</f>
        <v>12008.767410367931</v>
      </c>
      <c r="V75" s="156">
        <f>+U75/T75</f>
        <v>1.0428636144510073</v>
      </c>
      <c r="W75" s="157">
        <f>+P50</f>
        <v>1.285365477658496</v>
      </c>
      <c r="X75" s="157">
        <f>+Q50</f>
        <v>1.3407441325780556</v>
      </c>
    </row>
    <row r="76" spans="1:24" x14ac:dyDescent="0.25">
      <c r="A76">
        <f>+'fiscal parms &amp; pop'!A145</f>
        <v>2007</v>
      </c>
      <c r="B76" s="1">
        <f>+'fiscal parms &amp; pop'!S160</f>
        <v>509039</v>
      </c>
      <c r="C76" s="1">
        <f>+'fiscal parms &amp; pop'!U160</f>
        <v>32271563</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10896.199698573329</v>
      </c>
      <c r="U76" s="155">
        <f>+O51</f>
        <v>11351.48818540856</v>
      </c>
      <c r="V76" s="156">
        <f t="shared" ref="V76:V78" si="68">+U76/T76</f>
        <v>1.0417841540564683</v>
      </c>
      <c r="W76" s="157">
        <f>+P51</f>
        <v>1.3230830582370949</v>
      </c>
      <c r="X76" s="157">
        <f>+Q51</f>
        <v>1.3713849436035486</v>
      </c>
    </row>
    <row r="77" spans="1:24" x14ac:dyDescent="0.25">
      <c r="A77">
        <f>+'fiscal parms &amp; pop'!A146</f>
        <v>2008</v>
      </c>
      <c r="B77" s="1">
        <f>+'fiscal parms &amp; pop'!S161</f>
        <v>511543</v>
      </c>
      <c r="C77" s="1">
        <f>+'fiscal parms &amp; pop'!U161</f>
        <v>32625900</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9579.2488790254538</v>
      </c>
      <c r="U77" s="155">
        <f>+O52</f>
        <v>9820.2694219019431</v>
      </c>
      <c r="V77" s="156">
        <f t="shared" si="68"/>
        <v>1.0251606932777604</v>
      </c>
      <c r="W77" s="157">
        <f>+P52</f>
        <v>1.3436153897251053</v>
      </c>
      <c r="X77" s="157">
        <f>+Q52</f>
        <v>1.3499028559923936</v>
      </c>
    </row>
    <row r="78" spans="1:24" x14ac:dyDescent="0.25">
      <c r="A78">
        <f>+'fiscal parms &amp; pop'!A147</f>
        <v>2009</v>
      </c>
      <c r="B78" s="1">
        <f>+'fiscal parms &amp; pop'!S162</f>
        <v>516729</v>
      </c>
      <c r="C78" s="1">
        <f>+'fiscal parms &amp; pop'!U162</f>
        <v>33002361</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8871.7276290490208</v>
      </c>
      <c r="U78" s="155">
        <f>+O53</f>
        <v>9061.5905873876527</v>
      </c>
      <c r="V78" s="156">
        <f t="shared" si="68"/>
        <v>1.021400900284287</v>
      </c>
      <c r="W78" s="157">
        <f>+P53</f>
        <v>1.3183437702079801</v>
      </c>
      <c r="X78" s="157">
        <f>+Q53</f>
        <v>1.3322633492256466</v>
      </c>
    </row>
    <row r="79" spans="1:24" x14ac:dyDescent="0.25">
      <c r="A79">
        <f>+'fiscal parms &amp; pop'!A148</f>
        <v>2010</v>
      </c>
      <c r="B79" s="1">
        <f>+'fiscal parms &amp; pop'!S163</f>
        <v>521972</v>
      </c>
      <c r="C79" s="1">
        <f>+'fiscal parms &amp; pop'!U163</f>
        <v>33372075</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
        <f>+'fiscal parms &amp; pop'!U164</f>
        <v>33704644</v>
      </c>
      <c r="D80" s="1">
        <f>+'fiscal parms &amp; pop'!U164</f>
        <v>33704644</v>
      </c>
      <c r="E80" s="1">
        <f>+'fiscal parms &amp; pop'!V164</f>
        <v>1844037</v>
      </c>
      <c r="F80" s="1"/>
      <c r="G80" s="1"/>
      <c r="H80" s="1"/>
      <c r="I80" s="1"/>
      <c r="J80" s="1"/>
      <c r="N80" s="1"/>
      <c r="Q80" s="151" t="str">
        <f>+F18</f>
        <v>NL Deficit PC</v>
      </c>
      <c r="R80" s="151" t="str">
        <f>+X18</f>
        <v>ROC Deficit PC</v>
      </c>
      <c r="S80" s="151" t="str">
        <f>+D18</f>
        <v>NL Debt Charge PC</v>
      </c>
      <c r="T80" s="151" t="str">
        <f>+V18</f>
        <v>ROC Debt Charge PC</v>
      </c>
      <c r="U80" s="150" t="str">
        <f>+G18</f>
        <v>NL Net Debt PC</v>
      </c>
      <c r="V80" s="150" t="str">
        <f>+Y18</f>
        <v>ROC Net Debt PC</v>
      </c>
    </row>
    <row r="81" spans="1:22" x14ac:dyDescent="0.25">
      <c r="A81">
        <f>+'fiscal parms &amp; pop'!A150</f>
        <v>2012</v>
      </c>
      <c r="B81" s="1">
        <f>+'fiscal parms &amp; pop'!S165</f>
        <v>526450</v>
      </c>
      <c r="C81" s="1">
        <f>+'fiscal parms &amp; pop'!U165</f>
        <v>34109736</v>
      </c>
      <c r="D81" s="1">
        <f>+'fiscal parms &amp; pop'!U165</f>
        <v>34109736</v>
      </c>
      <c r="E81" s="1">
        <f>+'fiscal parms &amp; pop'!V165</f>
        <v>1846800</v>
      </c>
      <c r="F81" s="1"/>
      <c r="G81" s="1"/>
      <c r="H81" s="1"/>
      <c r="I81" s="1"/>
      <c r="J81" s="1"/>
      <c r="N81" s="150"/>
      <c r="O81" s="152"/>
      <c r="P81" s="107" t="s">
        <v>324</v>
      </c>
      <c r="Q81" s="155">
        <f>+F49</f>
        <v>-3520.5677806869526</v>
      </c>
      <c r="R81" s="155">
        <f>+X49</f>
        <v>-1595.0680053085173</v>
      </c>
      <c r="S81" s="155">
        <f>+D49</f>
        <v>2055.4066917830387</v>
      </c>
      <c r="T81" s="155">
        <f>+V49</f>
        <v>765.0566892264651</v>
      </c>
      <c r="U81" s="155">
        <f>+G49</f>
        <v>31489.41109321341</v>
      </c>
      <c r="V81" s="155">
        <f>+Y49</f>
        <v>20738.378810966286</v>
      </c>
    </row>
    <row r="82" spans="1:22" x14ac:dyDescent="0.25">
      <c r="A82">
        <f>+'fiscal parms &amp; pop'!A151</f>
        <v>2013</v>
      </c>
      <c r="B82" s="1">
        <f>+'fiscal parms &amp; pop'!S166</f>
        <v>527399</v>
      </c>
      <c r="C82" s="1">
        <f>+'fiscal parms &amp; pop'!U166</f>
        <v>34509486</v>
      </c>
      <c r="D82" s="1">
        <f>+'fiscal parms &amp; pop'!U166</f>
        <v>34509486</v>
      </c>
      <c r="E82" s="1">
        <f>+'fiscal parms &amp; pop'!V166</f>
        <v>1843957</v>
      </c>
      <c r="F82" s="1"/>
      <c r="G82" s="1"/>
      <c r="H82" s="1"/>
      <c r="I82" s="1"/>
      <c r="J82" s="1"/>
      <c r="N82" s="151" t="str">
        <f>+A45</f>
        <v xml:space="preserve">2016-17 </v>
      </c>
      <c r="O82" s="151" t="str">
        <f>+A49</f>
        <v>2020-21</v>
      </c>
      <c r="P82" s="154" t="s">
        <v>333</v>
      </c>
      <c r="Q82" s="155">
        <f t="shared" ref="Q82:Q85" si="69">+F50</f>
        <v>-1265.958166744663</v>
      </c>
      <c r="R82" s="155">
        <f t="shared" ref="R82:R85" si="70">+X50</f>
        <v>-530.15733899514373</v>
      </c>
      <c r="S82" s="155">
        <f t="shared" ref="S82:S85" si="71">+D50</f>
        <v>1943.0023231240223</v>
      </c>
      <c r="T82" s="155">
        <f t="shared" ref="T82:T85" si="72">+V50</f>
        <v>779.57859177605258</v>
      </c>
      <c r="U82" s="155">
        <f t="shared" ref="U82:U85" si="73">+G50</f>
        <v>28328.155968112191</v>
      </c>
      <c r="V82" s="155">
        <f t="shared" ref="V82:V85" si="74">+Y50</f>
        <v>18282.491294062518</v>
      </c>
    </row>
    <row r="83" spans="1:22" x14ac:dyDescent="0.25">
      <c r="A83">
        <f>+'fiscal parms &amp; pop'!A152</f>
        <v>2014</v>
      </c>
      <c r="B83" s="1">
        <f>+'fiscal parms &amp; pop'!S167</f>
        <v>528386</v>
      </c>
      <c r="C83" s="1">
        <f>+'fiscal parms &amp; pop'!U167</f>
        <v>34890211</v>
      </c>
      <c r="D83" s="1">
        <f>+'fiscal parms &amp; pop'!U167</f>
        <v>34890211</v>
      </c>
      <c r="E83" s="1">
        <f>+'fiscal parms &amp; pop'!V167</f>
        <v>1842824</v>
      </c>
      <c r="F83" s="1"/>
      <c r="N83" s="151" t="str">
        <f>+A40</f>
        <v>2011-12</v>
      </c>
      <c r="O83" s="151" t="str">
        <f>+A49</f>
        <v>2020-21</v>
      </c>
      <c r="P83" s="154" t="s">
        <v>330</v>
      </c>
      <c r="Q83" s="155">
        <f t="shared" si="69"/>
        <v>-1165.703069945916</v>
      </c>
      <c r="R83" s="155">
        <f t="shared" si="70"/>
        <v>-479.97724673587334</v>
      </c>
      <c r="S83" s="155">
        <f t="shared" si="71"/>
        <v>1747.4461804924292</v>
      </c>
      <c r="T83" s="155">
        <f t="shared" si="72"/>
        <v>786.07284980303712</v>
      </c>
      <c r="U83" s="155">
        <f t="shared" si="73"/>
        <v>23284.422240982134</v>
      </c>
      <c r="V83" s="155">
        <f t="shared" si="74"/>
        <v>16872.345055198512</v>
      </c>
    </row>
    <row r="84" spans="1:22" x14ac:dyDescent="0.25">
      <c r="A84">
        <f>+'fiscal parms &amp; pop'!A153</f>
        <v>2015</v>
      </c>
      <c r="B84" s="1">
        <f>+'fiscal parms &amp; pop'!S168</f>
        <v>528815</v>
      </c>
      <c r="C84" s="1">
        <f>+'fiscal parms &amp; pop'!U168</f>
        <v>35185587</v>
      </c>
      <c r="D84" s="1">
        <f>+'fiscal parms &amp; pop'!U168</f>
        <v>35185587</v>
      </c>
      <c r="E84" s="1">
        <f>+'fiscal parms &amp; pop'!V168</f>
        <v>1842280</v>
      </c>
      <c r="F84" s="1"/>
      <c r="N84" s="151" t="str">
        <f>+A30</f>
        <v>2001-02</v>
      </c>
      <c r="O84" s="151" t="str">
        <f>+A49</f>
        <v>2020-21</v>
      </c>
      <c r="P84" s="154" t="s">
        <v>331</v>
      </c>
      <c r="Q84" s="155">
        <f t="shared" si="69"/>
        <v>-367.57438075685184</v>
      </c>
      <c r="R84" s="155">
        <f t="shared" si="70"/>
        <v>-253.76718917384019</v>
      </c>
      <c r="S84" s="155">
        <f t="shared" si="71"/>
        <v>1724.7635058988867</v>
      </c>
      <c r="T84" s="155">
        <f t="shared" si="72"/>
        <v>759.33745935723948</v>
      </c>
      <c r="U84" s="155">
        <f t="shared" si="73"/>
        <v>21409.571125302573</v>
      </c>
      <c r="V84" s="155">
        <f t="shared" si="74"/>
        <v>13502.337656699257</v>
      </c>
    </row>
    <row r="85" spans="1:22" x14ac:dyDescent="0.25">
      <c r="A85">
        <f>+'fiscal parms &amp; pop'!A154</f>
        <v>2016</v>
      </c>
      <c r="B85" s="1">
        <f>+'fiscal parms &amp; pop'!S169</f>
        <v>530305</v>
      </c>
      <c r="C85" s="1">
        <f>+'fiscal parms &amp; pop'!U169</f>
        <v>35614419</v>
      </c>
      <c r="D85" s="1">
        <f>+'fiscal parms &amp; pop'!U169</f>
        <v>35614419</v>
      </c>
      <c r="E85" s="1">
        <f>+'fiscal parms &amp; pop'!V169</f>
        <v>1855474</v>
      </c>
      <c r="F85" s="1"/>
      <c r="N85" s="151" t="str">
        <f>+A25</f>
        <v>1996-97</v>
      </c>
      <c r="O85" s="151" t="str">
        <f>+A49</f>
        <v>2020-21</v>
      </c>
      <c r="P85" s="154" t="s">
        <v>332</v>
      </c>
      <c r="Q85" s="155">
        <f t="shared" si="69"/>
        <v>-352.62524159779497</v>
      </c>
      <c r="R85" s="155">
        <f t="shared" si="70"/>
        <v>-200.4011683652036</v>
      </c>
      <c r="S85" s="155">
        <f t="shared" si="71"/>
        <v>1714.1322980351456</v>
      </c>
      <c r="T85" s="155">
        <f t="shared" si="72"/>
        <v>765.62916282924607</v>
      </c>
      <c r="U85" s="155">
        <f t="shared" si="73"/>
        <v>20003.660885388967</v>
      </c>
      <c r="V85" s="155">
        <f t="shared" si="74"/>
        <v>12580.083851705487</v>
      </c>
    </row>
    <row r="86" spans="1:22" x14ac:dyDescent="0.25">
      <c r="A86">
        <f>+'fiscal parms &amp; pop'!A155</f>
        <v>2017</v>
      </c>
      <c r="B86" s="1">
        <f>+'fiscal parms &amp; pop'!S170</f>
        <v>528817</v>
      </c>
      <c r="C86" s="1">
        <f>+'fiscal parms &amp; pop'!U170</f>
        <v>36058291</v>
      </c>
      <c r="D86" s="1">
        <f>+'fiscal parms &amp; pop'!U170</f>
        <v>36058291</v>
      </c>
      <c r="E86" s="1">
        <f>+'fiscal parms &amp; pop'!V170</f>
        <v>1865545</v>
      </c>
      <c r="F86" s="1"/>
    </row>
    <row r="87" spans="1:22" x14ac:dyDescent="0.25">
      <c r="A87">
        <f>+'fiscal parms &amp; pop'!A156</f>
        <v>2018</v>
      </c>
      <c r="B87" s="1">
        <f>+'fiscal parms &amp; pop'!S171</f>
        <v>525560</v>
      </c>
      <c r="C87" s="1">
        <f>+'fiscal parms &amp; pop'!U171</f>
        <v>36415881</v>
      </c>
      <c r="D87" s="1">
        <f>+'fiscal parms &amp; pop'!U171</f>
        <v>36415881</v>
      </c>
      <c r="E87" s="1">
        <f>+'fiscal parms &amp; pop'!V171</f>
        <v>1882103</v>
      </c>
    </row>
    <row r="88" spans="1:22" x14ac:dyDescent="0.25">
      <c r="A88">
        <f>+'fiscal parms &amp; pop'!A157</f>
        <v>2019</v>
      </c>
      <c r="B88" s="1">
        <f>+'fiscal parms &amp; pop'!S172</f>
        <v>523476</v>
      </c>
      <c r="C88" s="1">
        <f>+'fiscal parms &amp; pop'!U172</f>
        <v>36944789</v>
      </c>
      <c r="D88" s="1">
        <f>+'fiscal parms &amp; pop'!U172</f>
        <v>36944789</v>
      </c>
      <c r="E88" s="1">
        <f>+'fiscal parms &amp; pop'!V172</f>
        <v>1903877</v>
      </c>
    </row>
    <row r="89" spans="1:22" x14ac:dyDescent="0.25">
      <c r="A89">
        <f>+'fiscal parms &amp; pop'!A158</f>
        <v>2020</v>
      </c>
      <c r="B89" s="1">
        <f>+'fiscal parms &amp; pop'!S173</f>
        <v>522103</v>
      </c>
      <c r="C89" s="1">
        <f>+'fiscal parms &amp; pop'!U173</f>
        <v>37356569</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337</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pop'!AC108</f>
        <v>105224.83</v>
      </c>
      <c r="U123" s="14">
        <f>+'fiscal parms &amp; pop'!AD108</f>
        <v>23890.654999999999</v>
      </c>
      <c r="V123" s="14">
        <f>+'fiscal parms &amp; pop'!AE108</f>
        <v>129115.485</v>
      </c>
      <c r="W123" s="14">
        <f>+'fiscal parms &amp; pop'!AF108</f>
        <v>126493.83799999999</v>
      </c>
      <c r="X123" s="14">
        <f>+'fiscal parms &amp; pop'!AG108</f>
        <v>12577.934999999999</v>
      </c>
      <c r="Y123" s="14">
        <f>+'fiscal parms &amp; pop'!AH108</f>
        <v>139071.77299999999</v>
      </c>
      <c r="Z123" s="14">
        <f>+'fiscal parms &amp; pop'!AI108</f>
        <v>-10023.206999999999</v>
      </c>
      <c r="AA123" s="14">
        <f>+'fiscal parms &amp; pop'!AJ108</f>
        <v>105563.518</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pop'!AC109</f>
        <v>104927.734</v>
      </c>
      <c r="U124" s="14">
        <f>+'fiscal parms &amp; pop'!AD109</f>
        <v>23864.917000000001</v>
      </c>
      <c r="V124" s="14">
        <f>+'fiscal parms &amp; pop'!AE109</f>
        <v>128792.651</v>
      </c>
      <c r="W124" s="14">
        <f>+'fiscal parms &amp; pop'!AF109</f>
        <v>138213.97</v>
      </c>
      <c r="X124" s="14">
        <f>+'fiscal parms &amp; pop'!AG109</f>
        <v>13467.548999999999</v>
      </c>
      <c r="Y124" s="14">
        <f>+'fiscal parms &amp; pop'!AH109</f>
        <v>151681.519</v>
      </c>
      <c r="Z124" s="14">
        <f>+'fiscal parms &amp; pop'!AI109</f>
        <v>-22858.536</v>
      </c>
      <c r="AA124" s="14">
        <f>+'fiscal parms &amp; pop'!AJ109</f>
        <v>129096.416</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pop'!AC110</f>
        <v>106752.425323</v>
      </c>
      <c r="U125" s="14">
        <f>+'fiscal parms &amp; pop'!AD110</f>
        <v>26982.393</v>
      </c>
      <c r="V125" s="14">
        <f>+'fiscal parms &amp; pop'!AE110</f>
        <v>133734.81832300001</v>
      </c>
      <c r="W125" s="14">
        <f>+'fiscal parms &amp; pop'!AF110</f>
        <v>143058.41800000001</v>
      </c>
      <c r="X125" s="14">
        <f>+'fiscal parms &amp; pop'!AG110</f>
        <v>15264.903</v>
      </c>
      <c r="Y125" s="14">
        <f>+'fiscal parms &amp; pop'!AH110</f>
        <v>158323.321</v>
      </c>
      <c r="Z125" s="14">
        <f>+'fiscal parms &amp; pop'!AI110</f>
        <v>-24788.179000000004</v>
      </c>
      <c r="AA125" s="14">
        <f>+'fiscal parms &amp; pop'!AJ110</f>
        <v>160894.98499999999</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pop'!AC111</f>
        <v>114420.83900000001</v>
      </c>
      <c r="U126" s="14">
        <f>+'fiscal parms &amp; pop'!AD111</f>
        <v>25704.360999999997</v>
      </c>
      <c r="V126" s="14">
        <f>+'fiscal parms &amp; pop'!AE111</f>
        <v>140125.20000000001</v>
      </c>
      <c r="W126" s="14">
        <f>+'fiscal parms &amp; pop'!AF111</f>
        <v>141991.815</v>
      </c>
      <c r="X126" s="14">
        <f>+'fiscal parms &amp; pop'!AG111</f>
        <v>18375</v>
      </c>
      <c r="Y126" s="14">
        <f>+'fiscal parms &amp; pop'!AH111</f>
        <v>160366.815</v>
      </c>
      <c r="Z126" s="14">
        <f>+'fiscal parms &amp; pop'!AI111</f>
        <v>-20271.615000000002</v>
      </c>
      <c r="AA126" s="14">
        <f>+'fiscal parms &amp; pop'!AJ111</f>
        <v>189154.88800000001</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pop'!AC112</f>
        <v>120376.711</v>
      </c>
      <c r="U127" s="14">
        <f>+'fiscal parms &amp; pop'!AD112</f>
        <v>26715.21</v>
      </c>
      <c r="V127" s="14">
        <f>+'fiscal parms &amp; pop'!AE112</f>
        <v>147091.921</v>
      </c>
      <c r="W127" s="14">
        <f>+'fiscal parms &amp; pop'!AF112</f>
        <v>142933.90299999999</v>
      </c>
      <c r="X127" s="14">
        <f>+'fiscal parms &amp; pop'!AG112</f>
        <v>19999.785</v>
      </c>
      <c r="Y127" s="14">
        <f>+'fiscal parms &amp; pop'!AH112</f>
        <v>162933.68799999999</v>
      </c>
      <c r="Z127" s="14">
        <f>+'fiscal parms &amp; pop'!AI112</f>
        <v>-15841.166999999998</v>
      </c>
      <c r="AA127" s="14">
        <f>+'fiscal parms &amp; pop'!AJ112</f>
        <v>205531.834</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pop'!AC113</f>
        <v>126210.78599999999</v>
      </c>
      <c r="U128" s="14">
        <f>+'fiscal parms &amp; pop'!AD113</f>
        <v>26937.112999999998</v>
      </c>
      <c r="V128" s="14">
        <f>+'fiscal parms &amp; pop'!AE113</f>
        <v>153147.89899999998</v>
      </c>
      <c r="W128" s="14">
        <f>+'fiscal parms &amp; pop'!AF113</f>
        <v>143889.68900000001</v>
      </c>
      <c r="X128" s="14">
        <f>+'fiscal parms &amp; pop'!AG113</f>
        <v>20587.341</v>
      </c>
      <c r="Y128" s="14">
        <f>+'fiscal parms &amp; pop'!AH113</f>
        <v>164477.03000000003</v>
      </c>
      <c r="Z128" s="14">
        <f>+'fiscal parms &amp; pop'!AI113</f>
        <v>-11329.130999999999</v>
      </c>
      <c r="AA128" s="14">
        <f>+'fiscal parms &amp; pop'!AJ113</f>
        <v>219456.51799999998</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pop'!AC114</f>
        <v>131550.31900000002</v>
      </c>
      <c r="U129" s="14">
        <f>+'fiscal parms &amp; pop'!AD114</f>
        <v>21657.713</v>
      </c>
      <c r="V129" s="14">
        <f>+'fiscal parms &amp; pop'!AE114</f>
        <v>153208.03200000001</v>
      </c>
      <c r="W129" s="14">
        <f>+'fiscal parms &amp; pop'!AF114</f>
        <v>140527.77800000002</v>
      </c>
      <c r="X129" s="14">
        <f>+'fiscal parms &amp; pop'!AG114</f>
        <v>20047.658909999998</v>
      </c>
      <c r="Y129" s="14">
        <f>+'fiscal parms &amp; pop'!AH114</f>
        <v>160575.43691000002</v>
      </c>
      <c r="Z129" s="14">
        <f>+'fiscal parms &amp; pop'!AI114</f>
        <v>-7103.385000000002</v>
      </c>
      <c r="AA129" s="14">
        <f>+'fiscal parms &amp; pop'!AJ114</f>
        <v>226324.26300000001</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pop'!AC115</f>
        <v>143843.86799999999</v>
      </c>
      <c r="U130" s="14">
        <f>+'fiscal parms &amp; pop'!AD115</f>
        <v>21110.332999999999</v>
      </c>
      <c r="V130" s="14">
        <f>+'fiscal parms &amp; pop'!AE115</f>
        <v>164954.201</v>
      </c>
      <c r="W130" s="14">
        <f>+'fiscal parms &amp; pop'!AF115</f>
        <v>146924.70499999999</v>
      </c>
      <c r="X130" s="14">
        <f>+'fiscal parms &amp; pop'!AG115</f>
        <v>21463.81</v>
      </c>
      <c r="Y130" s="14">
        <f>+'fiscal parms &amp; pop'!AH115</f>
        <v>168388.51499999998</v>
      </c>
      <c r="Z130" s="14">
        <f>+'fiscal parms &amp; pop'!AI115</f>
        <v>-3534.3140000000003</v>
      </c>
      <c r="AA130" s="14">
        <f>+'fiscal parms &amp; pop'!AJ115</f>
        <v>255191.62</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pop'!AC116</f>
        <v>152839.13500000001</v>
      </c>
      <c r="U131" s="14">
        <f>+'fiscal parms &amp; pop'!AD116</f>
        <v>24012.240000000002</v>
      </c>
      <c r="V131" s="14">
        <f>+'fiscal parms &amp; pop'!AE116</f>
        <v>176851.375</v>
      </c>
      <c r="W131" s="14">
        <f>+'fiscal parms &amp; pop'!AF116</f>
        <v>154645.33837800001</v>
      </c>
      <c r="X131" s="14">
        <f>+'fiscal parms &amp; pop'!AG116</f>
        <v>23981.257905999999</v>
      </c>
      <c r="Y131" s="14">
        <f>+'fiscal parms &amp; pop'!AH116</f>
        <v>178626.59628400003</v>
      </c>
      <c r="Z131" s="14">
        <f>+'fiscal parms &amp; pop'!AI116</f>
        <v>-1960.8990000000008</v>
      </c>
      <c r="AA131" s="14">
        <f>+'fiscal parms &amp; pop'!AJ116</f>
        <v>266307.06200000003</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pop'!AC117</f>
        <v>166347.28700000001</v>
      </c>
      <c r="U132" s="14">
        <f>+'fiscal parms &amp; pop'!AD117</f>
        <v>25197.726000000002</v>
      </c>
      <c r="V132" s="14">
        <f>+'fiscal parms &amp; pop'!AE117</f>
        <v>191545.01300000001</v>
      </c>
      <c r="W132" s="14">
        <f>+'fiscal parms &amp; pop'!AF117</f>
        <v>162748.08314499998</v>
      </c>
      <c r="X132" s="14">
        <f>+'fiscal parms &amp; pop'!AG117</f>
        <v>25552.110385</v>
      </c>
      <c r="Y132" s="14">
        <f>+'fiscal parms &amp; pop'!AH117</f>
        <v>188300.19352999999</v>
      </c>
      <c r="Z132" s="14">
        <f>+'fiscal parms &amp; pop'!AI117</f>
        <v>3060.1320000000005</v>
      </c>
      <c r="AA132" s="14">
        <f>+'fiscal parms &amp; pop'!AJ117</f>
        <v>286611.83200000005</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pop'!AC118</f>
        <v>179080.304</v>
      </c>
      <c r="U133" s="14">
        <f>+'fiscal parms &amp; pop'!AD118</f>
        <v>26894.84</v>
      </c>
      <c r="V133" s="14">
        <f>+'fiscal parms &amp; pop'!AE118</f>
        <v>205975.144</v>
      </c>
      <c r="W133" s="14">
        <f>+'fiscal parms &amp; pop'!AF118</f>
        <v>168282.84974400001</v>
      </c>
      <c r="X133" s="14">
        <f>+'fiscal parms &amp; pop'!AG118</f>
        <v>25763.437556000001</v>
      </c>
      <c r="Y133" s="14">
        <f>+'fiscal parms &amp; pop'!AH118</f>
        <v>194046.2873</v>
      </c>
      <c r="Z133" s="14">
        <f>+'fiscal parms &amp; pop'!AI118</f>
        <v>11876.881000000001</v>
      </c>
      <c r="AA133" s="14">
        <f>+'fiscal parms &amp; pop'!AJ118</f>
        <v>278513.91599999997</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pop'!AC119</f>
        <v>170267.61599999998</v>
      </c>
      <c r="U134" s="14">
        <f>+'fiscal parms &amp; pop'!AD119</f>
        <v>31177.316000000003</v>
      </c>
      <c r="V134" s="14">
        <f>+'fiscal parms &amp; pop'!AE119</f>
        <v>201444.93199999997</v>
      </c>
      <c r="W134" s="14">
        <f>+'fiscal parms &amp; pop'!AF119</f>
        <v>179358.47350536002</v>
      </c>
      <c r="X134" s="14">
        <f>+'fiscal parms &amp; pop'!AG119</f>
        <v>24364.853999999999</v>
      </c>
      <c r="Y134" s="14">
        <f>+'fiscal parms &amp; pop'!AH119</f>
        <v>203723.32750536001</v>
      </c>
      <c r="Z134" s="14">
        <f>+'fiscal parms &amp; pop'!AI119</f>
        <v>-1311.2839999999997</v>
      </c>
      <c r="AA134" s="14">
        <f>+'fiscal parms &amp; pop'!AJ119</f>
        <v>284696.15299999999</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pop'!AC120</f>
        <v>175227.30100000001</v>
      </c>
      <c r="U135" s="14">
        <f>+'fiscal parms &amp; pop'!AD120</f>
        <v>32093.102999999999</v>
      </c>
      <c r="V135" s="14">
        <f>+'fiscal parms &amp; pop'!AE120</f>
        <v>207320.40400000001</v>
      </c>
      <c r="W135" s="14">
        <f>+'fiscal parms &amp; pop'!AF120</f>
        <v>185747.61900000001</v>
      </c>
      <c r="X135" s="14">
        <f>+'fiscal parms &amp; pop'!AG120</f>
        <v>22880.447999999997</v>
      </c>
      <c r="Y135" s="14">
        <f>+'fiscal parms &amp; pop'!AH120</f>
        <v>208628.06700000001</v>
      </c>
      <c r="Z135" s="14">
        <f>+'fiscal parms &amp; pop'!AI120</f>
        <v>-1498.9250000000011</v>
      </c>
      <c r="AA135" s="14">
        <f>+'fiscal parms &amp; pop'!AJ120</f>
        <v>289982.685</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pop'!AC121</f>
        <v>181029.60699999999</v>
      </c>
      <c r="U136" s="14">
        <f>+'fiscal parms &amp; pop'!AD121</f>
        <v>34859.955999999998</v>
      </c>
      <c r="V136" s="14">
        <f>+'fiscal parms &amp; pop'!AE121</f>
        <v>215889.56299999999</v>
      </c>
      <c r="W136" s="14">
        <f>+'fiscal parms &amp; pop'!AF121</f>
        <v>198223.99299999999</v>
      </c>
      <c r="X136" s="14">
        <f>+'fiscal parms &amp; pop'!AG121</f>
        <v>23016.815999999999</v>
      </c>
      <c r="Y136" s="14">
        <f>+'fiscal parms &amp; pop'!AH121</f>
        <v>221240.80899999998</v>
      </c>
      <c r="Z136" s="14">
        <f>+'fiscal parms &amp; pop'!AI121</f>
        <v>-5631.2459999999992</v>
      </c>
      <c r="AA136" s="14">
        <f>+'fiscal parms &amp; pop'!AJ121</f>
        <v>297693.212</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pop'!AC122</f>
        <v>199941.60500000001</v>
      </c>
      <c r="U137" s="14">
        <f>+'fiscal parms &amp; pop'!AD122</f>
        <v>39988.476999999999</v>
      </c>
      <c r="V137" s="14">
        <f>+'fiscal parms &amp; pop'!AE122</f>
        <v>239930.08199999999</v>
      </c>
      <c r="W137" s="14">
        <f>+'fiscal parms &amp; pop'!AF122</f>
        <v>210531.717</v>
      </c>
      <c r="X137" s="14">
        <f>+'fiscal parms &amp; pop'!AG122</f>
        <v>22810.252</v>
      </c>
      <c r="Y137" s="14">
        <f>+'fiscal parms &amp; pop'!AH122</f>
        <v>233341.96900000001</v>
      </c>
      <c r="Z137" s="14">
        <f>+'fiscal parms &amp; pop'!AI122</f>
        <v>6995.1130000000003</v>
      </c>
      <c r="AA137" s="14">
        <f>+'fiscal parms &amp; pop'!AJ122</f>
        <v>292553.26199999999</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pop'!AC123</f>
        <v>222902.139</v>
      </c>
      <c r="U138" s="14">
        <f>+'fiscal parms &amp; pop'!AD123</f>
        <v>43220.034</v>
      </c>
      <c r="V138" s="14">
        <f>+'fiscal parms &amp; pop'!AE123</f>
        <v>266122.17300000001</v>
      </c>
      <c r="W138" s="14">
        <f>+'fiscal parms &amp; pop'!AF123</f>
        <v>229616.43299999999</v>
      </c>
      <c r="X138" s="14">
        <f>+'fiscal parms &amp; pop'!AG123</f>
        <v>22703.001</v>
      </c>
      <c r="Y138" s="14">
        <f>+'fiscal parms &amp; pop'!AH123</f>
        <v>252319.43399999998</v>
      </c>
      <c r="Z138" s="14">
        <f>+'fiscal parms &amp; pop'!AI123</f>
        <v>13138.739000000001</v>
      </c>
      <c r="AA138" s="14">
        <f>+'fiscal parms &amp; pop'!AJ123</f>
        <v>300052.77200000006</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pop'!AC124</f>
        <v>240495.16200000001</v>
      </c>
      <c r="U139" s="14">
        <f>+'fiscal parms &amp; pop'!AD124</f>
        <v>45795.97</v>
      </c>
      <c r="V139" s="14">
        <f>+'fiscal parms &amp; pop'!AE124</f>
        <v>286291.13199999998</v>
      </c>
      <c r="W139" s="14">
        <f>+'fiscal parms &amp; pop'!AF124</f>
        <v>244392.72400000002</v>
      </c>
      <c r="X139" s="14">
        <f>+'fiscal parms &amp; pop'!AG124</f>
        <v>23560.798999999999</v>
      </c>
      <c r="Y139" s="14">
        <f>+'fiscal parms &amp; pop'!AH124</f>
        <v>267953.52300000004</v>
      </c>
      <c r="Z139" s="14">
        <f>+'fiscal parms &amp; pop'!AI124</f>
        <v>18204.609</v>
      </c>
      <c r="AA139" s="14">
        <f>+'fiscal parms &amp; pop'!AJ124</f>
        <v>309778.64299999998</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pop'!AC125</f>
        <v>250373.82500000001</v>
      </c>
      <c r="U140" s="14">
        <f>+'fiscal parms &amp; pop'!AD125</f>
        <v>52035.881999999998</v>
      </c>
      <c r="V140" s="14">
        <f>+'fiscal parms &amp; pop'!AE125</f>
        <v>302409.70699999999</v>
      </c>
      <c r="W140" s="14">
        <f>+'fiscal parms &amp; pop'!AF125</f>
        <v>268401.29399999999</v>
      </c>
      <c r="X140" s="14">
        <f>+'fiscal parms &amp; pop'!AG125</f>
        <v>23727.31</v>
      </c>
      <c r="Y140" s="14">
        <f>+'fiscal parms &amp; pop'!AH125</f>
        <v>292128.60399999999</v>
      </c>
      <c r="Z140" s="14">
        <f>+'fiscal parms &amp; pop'!AI125</f>
        <v>9992.7400000000016</v>
      </c>
      <c r="AA140" s="14">
        <f>+'fiscal parms &amp; pop'!AJ125</f>
        <v>310525.99599999998</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pop'!AC126</f>
        <v>244270.995</v>
      </c>
      <c r="U141" s="14">
        <f>+'fiscal parms &amp; pop'!AD126</f>
        <v>54465.113000000005</v>
      </c>
      <c r="V141" s="14">
        <f>+'fiscal parms &amp; pop'!AE126</f>
        <v>298736.10800000001</v>
      </c>
      <c r="W141" s="14">
        <f>+'fiscal parms &amp; pop'!AF126</f>
        <v>277980.38799999998</v>
      </c>
      <c r="X141" s="14">
        <f>+'fiscal parms &amp; pop'!AG126</f>
        <v>22656.986000000001</v>
      </c>
      <c r="Y141" s="14">
        <f>+'fiscal parms &amp; pop'!AH126</f>
        <v>300637.37399999995</v>
      </c>
      <c r="Z141" s="14">
        <f>+'fiscal parms &amp; pop'!AI126</f>
        <v>-1837.2659999999996</v>
      </c>
      <c r="AA141" s="14">
        <f>+'fiscal parms &amp; pop'!AJ126</f>
        <v>334735.41899999999</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pop'!AC127</f>
        <v>239509.69</v>
      </c>
      <c r="U142" s="14">
        <f>+'fiscal parms &amp; pop'!AD127</f>
        <v>61054.887999999999</v>
      </c>
      <c r="V142" s="14">
        <f>+'fiscal parms &amp; pop'!AE127</f>
        <v>300564.57799999998</v>
      </c>
      <c r="W142" s="14">
        <f>+'fiscal parms &amp; pop'!AF127</f>
        <v>304127.86</v>
      </c>
      <c r="X142" s="14">
        <f>+'fiscal parms &amp; pop'!AG127</f>
        <v>22503.077000000001</v>
      </c>
      <c r="Y142" s="14">
        <f>+'fiscal parms &amp; pop'!AH127</f>
        <v>326630.93699999998</v>
      </c>
      <c r="Z142" s="14">
        <f>+'fiscal parms &amp; pop'!AI127</f>
        <v>-26123.359000000004</v>
      </c>
      <c r="AA142" s="14">
        <f>+'fiscal parms &amp; pop'!AJ127</f>
        <v>385823.18</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pop'!AC128</f>
        <v>253825.30499999999</v>
      </c>
      <c r="U143" s="14">
        <f>+'fiscal parms &amp; pop'!AD128</f>
        <v>67236.945000000007</v>
      </c>
      <c r="V143" s="14">
        <f>+'fiscal parms &amp; pop'!AE128</f>
        <v>321062.25</v>
      </c>
      <c r="W143" s="14">
        <f>+'fiscal parms &amp; pop'!AF128</f>
        <v>318585.88699999999</v>
      </c>
      <c r="X143" s="14">
        <f>+'fiscal parms &amp; pop'!AG128</f>
        <v>24793.711000000003</v>
      </c>
      <c r="Y143" s="14">
        <f>+'fiscal parms &amp; pop'!AH128</f>
        <v>343379.598</v>
      </c>
      <c r="Z143" s="14">
        <f>+'fiscal parms &amp; pop'!AI128</f>
        <v>-22442.347999999998</v>
      </c>
      <c r="AA143" s="14">
        <f>+'fiscal parms &amp; pop'!AJ128</f>
        <v>428141.79299999995</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pop'!AC129</f>
        <v>269309.68</v>
      </c>
      <c r="U144" s="14">
        <f>+'fiscal parms &amp; pop'!AD129</f>
        <v>64572.818999999996</v>
      </c>
      <c r="V144" s="14">
        <f>+'fiscal parms &amp; pop'!AE129</f>
        <v>333882.49900000001</v>
      </c>
      <c r="W144" s="14">
        <f>+'fiscal parms &amp; pop'!AF129</f>
        <v>326939.31900000002</v>
      </c>
      <c r="X144" s="14">
        <f>+'fiscal parms &amp; pop'!AG129</f>
        <v>26033.535</v>
      </c>
      <c r="Y144" s="14">
        <f>+'fiscal parms &amp; pop'!AH129</f>
        <v>352972.85399999999</v>
      </c>
      <c r="Z144" s="14">
        <f>+'fiscal parms &amp; pop'!AI129</f>
        <v>-20845.355</v>
      </c>
      <c r="AA144" s="14">
        <f>+'fiscal parms &amp; pop'!AJ129</f>
        <v>470817.77100000001</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pop'!AC130</f>
        <v>275197.511</v>
      </c>
      <c r="U145" s="14">
        <f>+'fiscal parms &amp; pop'!AD130</f>
        <v>64738.648000000001</v>
      </c>
      <c r="V145" s="14">
        <f>+'fiscal parms &amp; pop'!AE130</f>
        <v>339936.15899999999</v>
      </c>
      <c r="W145" s="14">
        <f>+'fiscal parms &amp; pop'!AF130</f>
        <v>331862.21900000004</v>
      </c>
      <c r="X145" s="14">
        <f>+'fiscal parms &amp; pop'!AG130</f>
        <v>26784.665000000001</v>
      </c>
      <c r="Y145" s="14">
        <f>+'fiscal parms &amp; pop'!AH130</f>
        <v>358646.88400000002</v>
      </c>
      <c r="Z145" s="14">
        <f>+'fiscal parms &amp; pop'!AI130</f>
        <v>-18862.724999999999</v>
      </c>
      <c r="AA145" s="14">
        <f>+'fiscal parms &amp; pop'!AJ130</f>
        <v>511582.14199999999</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pop'!AC131</f>
        <v>288426.67499999999</v>
      </c>
      <c r="U146" s="14">
        <f>+'fiscal parms &amp; pop'!AD131</f>
        <v>68444.478000000003</v>
      </c>
      <c r="V146" s="14">
        <f>+'fiscal parms &amp; pop'!AE131</f>
        <v>356871.15299999999</v>
      </c>
      <c r="W146" s="14">
        <f>+'fiscal parms &amp; pop'!AF131</f>
        <v>343452.739</v>
      </c>
      <c r="X146" s="14">
        <f>+'fiscal parms &amp; pop'!AG131</f>
        <v>27874.572</v>
      </c>
      <c r="Y146" s="14">
        <f>+'fiscal parms &amp; pop'!AH131</f>
        <v>371327.31099999999</v>
      </c>
      <c r="Z146" s="14">
        <f>+'fiscal parms &amp; pop'!AI131</f>
        <v>-14556.158000000001</v>
      </c>
      <c r="AA146" s="14">
        <f>+'fiscal parms &amp; pop'!AJ131</f>
        <v>536160.17299999995</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pop'!AC132</f>
        <v>299897.51300000004</v>
      </c>
      <c r="U147" s="14">
        <f>+'fiscal parms &amp; pop'!AD132</f>
        <v>66719.047999999995</v>
      </c>
      <c r="V147" s="14">
        <f>+'fiscal parms &amp; pop'!AE132</f>
        <v>366616.56100000005</v>
      </c>
      <c r="W147" s="14">
        <f>+'fiscal parms &amp; pop'!AF132</f>
        <v>348169.272</v>
      </c>
      <c r="X147" s="14">
        <f>+'fiscal parms &amp; pop'!AG132</f>
        <v>27751.78</v>
      </c>
      <c r="Y147" s="14">
        <f>+'fiscal parms &amp; pop'!AH132</f>
        <v>375921.05200000003</v>
      </c>
      <c r="Z147" s="14">
        <f>+'fiscal parms &amp; pop'!AI132</f>
        <v>-9360.4909999999982</v>
      </c>
      <c r="AA147" s="14">
        <f>+'fiscal parms &amp; pop'!AJ132</f>
        <v>561671.47399999993</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pop'!AC133</f>
        <v>305443.42300000001</v>
      </c>
      <c r="U148" s="14">
        <f>+'fiscal parms &amp; pop'!AD133</f>
        <v>69811.56700000001</v>
      </c>
      <c r="V148" s="14">
        <f>+'fiscal parms &amp; pop'!AE133</f>
        <v>375254.99</v>
      </c>
      <c r="W148" s="14">
        <f>+'fiscal parms &amp; pop'!AF133</f>
        <v>357042.90100000001</v>
      </c>
      <c r="X148" s="14">
        <f>+'fiscal parms &amp; pop'!AG133</f>
        <v>28220.393</v>
      </c>
      <c r="Y148" s="14">
        <f>+'fiscal parms &amp; pop'!AH133</f>
        <v>385263.29399999999</v>
      </c>
      <c r="Z148" s="14">
        <f>+'fiscal parms &amp; pop'!AI133</f>
        <v>-10113.304</v>
      </c>
      <c r="AA148" s="14">
        <f>+'fiscal parms &amp; pop'!AJ133</f>
        <v>587918.86100000003</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pop'!AC134</f>
        <v>312656.14</v>
      </c>
      <c r="U149" s="14">
        <f>+'fiscal parms &amp; pop'!AD134</f>
        <v>75132.289000000004</v>
      </c>
      <c r="V149" s="14">
        <f>+'fiscal parms &amp; pop'!AE134</f>
        <v>387788.429</v>
      </c>
      <c r="W149" s="14">
        <f>+'fiscal parms &amp; pop'!AF134</f>
        <v>368022.58299999998</v>
      </c>
      <c r="X149" s="14">
        <f>+'fiscal parms &amp; pop'!AG134</f>
        <v>27832.11</v>
      </c>
      <c r="Y149" s="14">
        <f>+'fiscal parms &amp; pop'!AH134</f>
        <v>395854.69299999997</v>
      </c>
      <c r="Z149" s="14">
        <f>+'fiscal parms &amp; pop'!AI134</f>
        <v>-8066.264000000001</v>
      </c>
      <c r="AA149" s="14">
        <f>+'fiscal parms &amp; pop'!AJ134</f>
        <v>607089.76100000006</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pop'!AC135</f>
        <v>332668.55099999998</v>
      </c>
      <c r="U150" s="14">
        <f>+'fiscal parms &amp; pop'!AD135</f>
        <v>78118.46100000001</v>
      </c>
      <c r="V150" s="14">
        <f>+'fiscal parms &amp; pop'!AE135</f>
        <v>410787.01199999999</v>
      </c>
      <c r="W150" s="14">
        <f>+'fiscal parms &amp; pop'!AF135</f>
        <v>389639.06099999999</v>
      </c>
      <c r="X150" s="14">
        <f>+'fiscal parms &amp; pop'!AG135</f>
        <v>28292.647000000001</v>
      </c>
      <c r="Y150" s="14">
        <f>+'fiscal parms &amp; pop'!AH135</f>
        <v>417931.70799999998</v>
      </c>
      <c r="Z150" s="14">
        <f>+'fiscal parms &amp; pop'!AI135</f>
        <v>-7094.6959999999981</v>
      </c>
      <c r="AA150" s="14">
        <f>+'fiscal parms &amp; pop'!AJ135</f>
        <v>628516.49699999997</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pop'!AC136</f>
        <v>349207.91599999997</v>
      </c>
      <c r="U151" s="14">
        <f>+'fiscal parms &amp; pop'!AD136</f>
        <v>79762.563999999998</v>
      </c>
      <c r="V151" s="14">
        <f>+'fiscal parms &amp; pop'!AE136</f>
        <v>428970.48</v>
      </c>
      <c r="W151" s="14">
        <f>+'fiscal parms &amp; pop'!AF136</f>
        <v>404849.72200000001</v>
      </c>
      <c r="X151" s="14">
        <f>+'fiscal parms &amp; pop'!AG136</f>
        <v>29028.200999999997</v>
      </c>
      <c r="Y151" s="14">
        <f>+'fiscal parms &amp; pop'!AH136</f>
        <v>433877.92300000001</v>
      </c>
      <c r="Z151" s="14">
        <f>+'fiscal parms &amp; pop'!AI136</f>
        <v>-4499.4430000000011</v>
      </c>
      <c r="AA151" s="14">
        <f>+'fiscal parms &amp; pop'!AJ136</f>
        <v>648855.49900000007</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pop'!AC137</f>
        <v>349020.60229999997</v>
      </c>
      <c r="U152" s="14">
        <f>+'fiscal parms &amp; pop'!AD137</f>
        <v>84767.362699999998</v>
      </c>
      <c r="V152" s="14">
        <f>+'fiscal parms &amp; pop'!AE137</f>
        <v>433787.96499999997</v>
      </c>
      <c r="W152" s="14">
        <f>+'fiscal parms &amp; pop'!AF137</f>
        <v>424386.51150000002</v>
      </c>
      <c r="X152" s="14">
        <f>+'fiscal parms &amp; pop'!AG137</f>
        <v>28432.166499999999</v>
      </c>
      <c r="Y152" s="14">
        <f>+'fiscal parms &amp; pop'!AH137</f>
        <v>452818.67800000001</v>
      </c>
      <c r="Z152" s="14">
        <f>+'fiscal parms &amp; pop'!AI137</f>
        <v>-18801.812999999998</v>
      </c>
      <c r="AA152" s="14">
        <f>+'fiscal parms &amp; pop'!AJ137</f>
        <v>679023.19700000004</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pop'!AC138</f>
        <v>336592.41100000002</v>
      </c>
      <c r="U153" s="14">
        <f>+'fiscal parms &amp; pop'!AD138</f>
        <v>103236.887</v>
      </c>
      <c r="V153" s="14">
        <f>+'fiscal parms &amp; pop'!AE138</f>
        <v>439829.29800000001</v>
      </c>
      <c r="W153" s="14">
        <f>+'fiscal parms &amp; pop'!AF138</f>
        <v>463302.32</v>
      </c>
      <c r="X153" s="14">
        <f>+'fiscal parms &amp; pop'!AG138</f>
        <v>28579.893</v>
      </c>
      <c r="Y153" s="14">
        <f>+'fiscal parms &amp; pop'!AH138</f>
        <v>491882.21299999999</v>
      </c>
      <c r="Z153" s="14">
        <f>+'fiscal parms &amp; pop'!AI138</f>
        <v>-59586.267999999996</v>
      </c>
      <c r="AA153" s="14">
        <f>+'fiscal parms &amp; pop'!AJ138</f>
        <v>774714.679</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DE396096-6EAD-4B49-AB7B-4CC9E991CAB7}"/>
    <hyperlink ref="A4" r:id="rId2" xr:uid="{29EA7BA5-3D06-4FB6-8334-3DDEEC52883F}"/>
  </hyperlinks>
  <pageMargins left="0.7" right="0.7" top="0.75" bottom="0.75" header="0.3" footer="0.3"/>
  <pageSetup scale="7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5FEAC-E79C-4421-A144-0C0096AD2A42}">
  <dimension ref="A1:BW195"/>
  <sheetViews>
    <sheetView topLeftCell="AP49" workbookViewId="0">
      <selection activeCell="BE62" sqref="BE62"/>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315</v>
      </c>
      <c r="O18" t="s">
        <v>316</v>
      </c>
      <c r="P18" t="s">
        <v>317</v>
      </c>
      <c r="Q18" t="s">
        <v>318</v>
      </c>
      <c r="T18" t="s">
        <v>315</v>
      </c>
      <c r="U18" t="s">
        <v>319</v>
      </c>
      <c r="V18" t="s">
        <v>320</v>
      </c>
      <c r="W18" t="s">
        <v>316</v>
      </c>
      <c r="X18" t="s">
        <v>321</v>
      </c>
      <c r="Y18" t="s">
        <v>404</v>
      </c>
      <c r="AJ18" t="s">
        <v>222</v>
      </c>
      <c r="AK18" t="s">
        <v>223</v>
      </c>
      <c r="AL18" t="s">
        <v>224</v>
      </c>
      <c r="AM18" t="s">
        <v>225</v>
      </c>
      <c r="AP18" t="s">
        <v>342</v>
      </c>
      <c r="AQ18" t="s">
        <v>343</v>
      </c>
      <c r="AR18" t="s">
        <v>344</v>
      </c>
      <c r="AS18" t="s">
        <v>345</v>
      </c>
      <c r="AW18" t="str">
        <f>+AJ18</f>
        <v>NL Net Debt/Total Revenue</v>
      </c>
      <c r="AX18" t="str">
        <f>+AP18</f>
        <v>RAC Net Debt/Total Revenue</v>
      </c>
      <c r="BA18" t="str">
        <f>+AK18</f>
        <v>NL Net Debt/Own Source Revenue</v>
      </c>
      <c r="BB18" t="str">
        <f>+AQ18</f>
        <v>RAC Net Debt/Own Source Revenue</v>
      </c>
      <c r="BE18" t="str">
        <f>+AL18</f>
        <v>NL Debt Cost/Total Expenditure</v>
      </c>
      <c r="BF18" t="str">
        <f>+AR18</f>
        <v>RAC Debt Cost/Total Expenditure</v>
      </c>
      <c r="BI18" t="str">
        <f>+AM18</f>
        <v>NL Debt Cost/Total Revenue</v>
      </c>
      <c r="BJ18" t="str">
        <f>+AS18</f>
        <v>RAC Debt Cost/Total Revenue</v>
      </c>
      <c r="BV18" t="s">
        <v>420</v>
      </c>
      <c r="BW18" t="s">
        <v>431</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4899.6889968675096</v>
      </c>
      <c r="O19" s="81">
        <f>+W19</f>
        <v>5155.7233503891894</v>
      </c>
      <c r="P19" s="85">
        <f t="shared" ref="P19:Q45" si="6">+L19/N19</f>
        <v>1.0488087983228669</v>
      </c>
      <c r="Q19" s="85">
        <f t="shared" si="6"/>
        <v>1.1134291952638216</v>
      </c>
      <c r="S19" s="13" t="str">
        <f>+A19</f>
        <v>1990-91</v>
      </c>
      <c r="T19" s="81">
        <f t="shared" ref="T19:T49" si="7">+V123/C59*1000000</f>
        <v>4899.6889968675096</v>
      </c>
      <c r="U19" s="81">
        <f t="shared" ref="U19:U49" si="8">+W123/C59*1000000</f>
        <v>4458.3666243498774</v>
      </c>
      <c r="V19" s="81">
        <f t="shared" ref="V19:V49" si="9">+X123/C59*1000000</f>
        <v>697.3567260393113</v>
      </c>
      <c r="W19" s="81">
        <f t="shared" ref="W19:W49" si="10">+Y123/C59*1000000</f>
        <v>5155.7233503891894</v>
      </c>
      <c r="X19" s="81">
        <f t="shared" ref="X19:X49" si="11">+Z123/C59*1000000</f>
        <v>-256.03435352167952</v>
      </c>
      <c r="Y19" s="81">
        <f t="shared" ref="Y19:Y49" si="12">+AA123/C59*1000000</f>
        <v>4596.2096809059567</v>
      </c>
      <c r="AA19" s="87">
        <f t="shared" ref="AA19:AA44" si="13">+T19-W19</f>
        <v>-256.0343535216798</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0.93806151448478181</v>
      </c>
      <c r="AQ19" s="86">
        <f>+AA123/T123</f>
        <v>1.5330261999737813</v>
      </c>
      <c r="AR19" s="86">
        <f>+X123/Y123</f>
        <v>0.13525875588081548</v>
      </c>
      <c r="AS19" s="86">
        <f>+X123/V123</f>
        <v>0.14232673267326734</v>
      </c>
      <c r="AV19" s="1" t="str">
        <f>+AI19</f>
        <v>1990-91</v>
      </c>
      <c r="AW19" s="85">
        <f>+AJ19</f>
        <v>1.1964273677114932</v>
      </c>
      <c r="AX19" s="85">
        <f>+AP19</f>
        <v>0.93806151448478181</v>
      </c>
      <c r="AZ19" s="1" t="str">
        <f>+AI19</f>
        <v>1990-91</v>
      </c>
      <c r="BA19" s="85">
        <f>+AK19</f>
        <v>2.2618835223652352</v>
      </c>
      <c r="BB19" s="85">
        <f>+AQ19</f>
        <v>1.5330261999737813</v>
      </c>
      <c r="BD19" s="1" t="str">
        <f>+AI19</f>
        <v>1990-91</v>
      </c>
      <c r="BE19" s="85">
        <f>+AL19</f>
        <v>0.14783972966449432</v>
      </c>
      <c r="BF19" s="85">
        <f>+AR19</f>
        <v>0.13525875588081548</v>
      </c>
      <c r="BH19" s="1" t="str">
        <f>+AI19</f>
        <v>1990-91</v>
      </c>
      <c r="BI19" s="85">
        <f>+AM19</f>
        <v>0.16514998314796089</v>
      </c>
      <c r="BJ19" s="85">
        <f>+AS19</f>
        <v>0.14232673267326734</v>
      </c>
      <c r="BU19" s="1" t="str">
        <f>+BH19</f>
        <v>1990-91</v>
      </c>
      <c r="BV19" s="161">
        <f>+C123/B59*1000000</f>
        <v>2420.6398691995396</v>
      </c>
      <c r="BW19" s="161">
        <f>+U123/C59*1000000</f>
        <v>1901.5604058593685</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4891.7167577286345</v>
      </c>
      <c r="O20" s="81">
        <f t="shared" ref="O20:O45" si="19">+W20</f>
        <v>5351.0376038930035</v>
      </c>
      <c r="P20" s="85">
        <f t="shared" si="6"/>
        <v>1.0961206585937737</v>
      </c>
      <c r="Q20" s="85">
        <f t="shared" si="6"/>
        <v>1.0910157161103382</v>
      </c>
      <c r="S20" s="13" t="str">
        <f t="shared" ref="S20:S48" si="20">+A20</f>
        <v>1991-92</v>
      </c>
      <c r="T20" s="81">
        <f t="shared" si="7"/>
        <v>4891.7167577286345</v>
      </c>
      <c r="U20" s="81">
        <f t="shared" si="8"/>
        <v>4647.0359957675028</v>
      </c>
      <c r="V20" s="81">
        <f t="shared" si="9"/>
        <v>704.00160812550075</v>
      </c>
      <c r="W20" s="81">
        <f t="shared" si="10"/>
        <v>5351.0376038930035</v>
      </c>
      <c r="X20" s="81">
        <f t="shared" si="11"/>
        <v>-459.32084616436941</v>
      </c>
      <c r="Y20" s="81">
        <f t="shared" si="12"/>
        <v>5191.5093207065702</v>
      </c>
      <c r="AA20" s="87">
        <f t="shared" si="13"/>
        <v>-459.32084616436896</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1.0612857566833322</v>
      </c>
      <c r="AQ20" s="86">
        <f t="shared" ref="AQ20:AQ49" si="27">+AA124/T124</f>
        <v>1.7191169128931456</v>
      </c>
      <c r="AR20" s="86">
        <f t="shared" ref="AR20:AR49" si="28">+X124/Y124</f>
        <v>0.13156356958009852</v>
      </c>
      <c r="AS20" s="86">
        <f t="shared" ref="AS20:AS49" si="29">+X124/V124</f>
        <v>0.14391708330479647</v>
      </c>
      <c r="AV20" s="1" t="str">
        <f t="shared" ref="AV20:AW46" si="30">+AI20</f>
        <v>1991-92</v>
      </c>
      <c r="AW20" s="85">
        <f t="shared" si="30"/>
        <v>1.2606177606177607</v>
      </c>
      <c r="AX20" s="85">
        <f t="shared" ref="AX20:AX49" si="31">+AP20</f>
        <v>1.0612857566833322</v>
      </c>
      <c r="AZ20" s="1" t="str">
        <f t="shared" ref="AZ20:AZ48" si="32">+AI20</f>
        <v>1991-92</v>
      </c>
      <c r="BA20" s="85">
        <f t="shared" ref="BA20:BA49" si="33">+AK20</f>
        <v>2.3307555026769782</v>
      </c>
      <c r="BB20" s="85">
        <f t="shared" ref="BB20:BB49" si="34">+AQ20</f>
        <v>1.7191169128931456</v>
      </c>
      <c r="BD20" s="1" t="str">
        <f t="shared" ref="BD20:BD48" si="35">+AI20</f>
        <v>1991-92</v>
      </c>
      <c r="BE20" s="85">
        <f t="shared" ref="BE20:BE49" si="36">+AL20</f>
        <v>0.14657210401891252</v>
      </c>
      <c r="BF20" s="85">
        <f t="shared" ref="BF20:BF49" si="37">+AR20</f>
        <v>0.13156356958009852</v>
      </c>
      <c r="BH20" s="1" t="str">
        <f t="shared" ref="BH20:BH48" si="38">+AI20</f>
        <v>1991-92</v>
      </c>
      <c r="BI20" s="85">
        <f t="shared" ref="BI20:BI49" si="39">+AM20</f>
        <v>0.15958815958815958</v>
      </c>
      <c r="BJ20" s="85">
        <f t="shared" ref="BJ20:BJ49" si="40">+AS20</f>
        <v>0.14391708330479647</v>
      </c>
      <c r="BU20" s="1" t="str">
        <f t="shared" ref="BU20:BU49" si="41">+BH20</f>
        <v>1991-92</v>
      </c>
      <c r="BV20" s="161">
        <f t="shared" ref="BV20:BV49" si="42">+C124/B60*1000000</f>
        <v>2461.8558977579341</v>
      </c>
      <c r="BW20" s="161">
        <f t="shared" ref="BW20:BW49" si="43">+U124/C60*1000000</f>
        <v>1871.846915386355</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4883.9551178576057</v>
      </c>
      <c r="O21" s="81">
        <f t="shared" si="19"/>
        <v>5423.712980267449</v>
      </c>
      <c r="P21" s="85">
        <f t="shared" si="6"/>
        <v>1.1272011621728695</v>
      </c>
      <c r="Q21" s="85">
        <f t="shared" si="6"/>
        <v>1.0979931682087039</v>
      </c>
      <c r="S21" s="13" t="str">
        <f t="shared" si="20"/>
        <v>1992-93</v>
      </c>
      <c r="T21" s="81">
        <f t="shared" si="7"/>
        <v>4883.9551178576057</v>
      </c>
      <c r="U21" s="81">
        <f t="shared" si="8"/>
        <v>4635.2338941469607</v>
      </c>
      <c r="V21" s="81">
        <f t="shared" si="9"/>
        <v>788.4790861204882</v>
      </c>
      <c r="W21" s="81">
        <f t="shared" si="10"/>
        <v>5423.712980267449</v>
      </c>
      <c r="X21" s="81">
        <f t="shared" si="11"/>
        <v>-539.75786240984348</v>
      </c>
      <c r="Y21" s="81">
        <f t="shared" si="12"/>
        <v>7331.7990056711551</v>
      </c>
      <c r="AA21" s="87">
        <f t="shared" si="13"/>
        <v>-539.75786240984326</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1.5012011430783421</v>
      </c>
      <c r="AQ21" s="86">
        <f t="shared" si="27"/>
        <v>2.5618831118364809</v>
      </c>
      <c r="AR21" s="86">
        <f t="shared" si="28"/>
        <v>0.14537625589501743</v>
      </c>
      <c r="AS21" s="86">
        <f t="shared" si="29"/>
        <v>0.1614427379231041</v>
      </c>
      <c r="AV21" s="1" t="str">
        <f t="shared" si="30"/>
        <v>1992-93</v>
      </c>
      <c r="AW21" s="85">
        <f t="shared" si="30"/>
        <v>1.3370423995871765</v>
      </c>
      <c r="AX21" s="85">
        <f t="shared" si="31"/>
        <v>1.5012011430783421</v>
      </c>
      <c r="AZ21" s="1" t="str">
        <f t="shared" si="32"/>
        <v>1992-93</v>
      </c>
      <c r="BA21" s="85">
        <f t="shared" si="33"/>
        <v>2.5216048981732242</v>
      </c>
      <c r="BB21" s="85">
        <f t="shared" si="34"/>
        <v>2.5618831118364809</v>
      </c>
      <c r="BD21" s="1" t="str">
        <f t="shared" si="35"/>
        <v>1992-93</v>
      </c>
      <c r="BE21" s="85">
        <f t="shared" si="36"/>
        <v>0.14117143051497033</v>
      </c>
      <c r="BF21" s="85">
        <f t="shared" si="37"/>
        <v>0.14537625589501743</v>
      </c>
      <c r="BH21" s="1" t="str">
        <f t="shared" si="38"/>
        <v>1992-93</v>
      </c>
      <c r="BI21" s="85">
        <f t="shared" si="39"/>
        <v>0.15271090826198266</v>
      </c>
      <c r="BJ21" s="85">
        <f t="shared" si="40"/>
        <v>0.1614427379231041</v>
      </c>
      <c r="BU21" s="1" t="str">
        <f t="shared" si="41"/>
        <v>1992-93</v>
      </c>
      <c r="BV21" s="161">
        <f t="shared" si="42"/>
        <v>2586.1519128301748</v>
      </c>
      <c r="BW21" s="161">
        <f t="shared" si="43"/>
        <v>2022.0763023111112</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4954.7507526674399</v>
      </c>
      <c r="O22" s="81">
        <f t="shared" si="19"/>
        <v>5434.9614441463682</v>
      </c>
      <c r="P22" s="85">
        <f t="shared" si="6"/>
        <v>1.0991092747553857</v>
      </c>
      <c r="Q22" s="85">
        <f t="shared" si="6"/>
        <v>1.0671107624233263</v>
      </c>
      <c r="S22" s="13" t="str">
        <f t="shared" si="20"/>
        <v>1993-94</v>
      </c>
      <c r="T22" s="81">
        <f t="shared" si="7"/>
        <v>4954.7507526674399</v>
      </c>
      <c r="U22" s="81">
        <f t="shared" si="8"/>
        <v>4569.83546030448</v>
      </c>
      <c r="V22" s="81">
        <f t="shared" si="9"/>
        <v>865.12598384188948</v>
      </c>
      <c r="W22" s="81">
        <f t="shared" si="10"/>
        <v>5434.9614441463682</v>
      </c>
      <c r="X22" s="81">
        <f t="shared" si="11"/>
        <v>-480.21069147892899</v>
      </c>
      <c r="Y22" s="81">
        <f t="shared" si="12"/>
        <v>7952.234843322175</v>
      </c>
      <c r="AA22" s="87">
        <f t="shared" si="13"/>
        <v>-480.21069147892831</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1.6049717211387495</v>
      </c>
      <c r="AQ22" s="86">
        <f t="shared" si="27"/>
        <v>2.5735550547421275</v>
      </c>
      <c r="AR22" s="86">
        <f t="shared" si="28"/>
        <v>0.15917794316161313</v>
      </c>
      <c r="AS22" s="86">
        <f t="shared" si="29"/>
        <v>0.17460534889189738</v>
      </c>
      <c r="AV22" s="1" t="str">
        <f t="shared" si="30"/>
        <v>1993-94</v>
      </c>
      <c r="AW22" s="85">
        <f t="shared" si="30"/>
        <v>2.0431769294140221</v>
      </c>
      <c r="AX22" s="85">
        <f t="shared" si="31"/>
        <v>1.6049717211387495</v>
      </c>
      <c r="AZ22" s="1" t="str">
        <f t="shared" si="32"/>
        <v>1993-94</v>
      </c>
      <c r="BA22" s="85">
        <f t="shared" si="33"/>
        <v>3.804577805238111</v>
      </c>
      <c r="BB22" s="85">
        <f t="shared" si="34"/>
        <v>2.5735550547421275</v>
      </c>
      <c r="BD22" s="1" t="str">
        <f t="shared" si="35"/>
        <v>1993-94</v>
      </c>
      <c r="BE22" s="85">
        <f t="shared" si="36"/>
        <v>0.14861628399237028</v>
      </c>
      <c r="BF22" s="85">
        <f t="shared" si="37"/>
        <v>0.15917794316161313</v>
      </c>
      <c r="BH22" s="1" t="str">
        <f t="shared" si="38"/>
        <v>1993-94</v>
      </c>
      <c r="BI22" s="85">
        <f t="shared" si="39"/>
        <v>0.15827403729555611</v>
      </c>
      <c r="BJ22" s="85">
        <f t="shared" si="40"/>
        <v>0.17460534889189738</v>
      </c>
      <c r="BU22" s="1" t="str">
        <f t="shared" si="41"/>
        <v>1993-94</v>
      </c>
      <c r="BV22" s="161">
        <f t="shared" si="42"/>
        <v>2521.2413595711555</v>
      </c>
      <c r="BW22" s="161">
        <f t="shared" si="43"/>
        <v>1864.7702882242588</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5296.6954304711471</v>
      </c>
      <c r="O23" s="81">
        <f t="shared" si="19"/>
        <v>5464.561862431945</v>
      </c>
      <c r="P23" s="85">
        <f t="shared" si="6"/>
        <v>1.2065293354486366</v>
      </c>
      <c r="Q23" s="85">
        <f t="shared" si="6"/>
        <v>1.2885905847558283</v>
      </c>
      <c r="S23" s="13" t="str">
        <f t="shared" si="20"/>
        <v>1994-95</v>
      </c>
      <c r="T23" s="81">
        <f t="shared" si="7"/>
        <v>5296.6954304711471</v>
      </c>
      <c r="U23" s="81">
        <f t="shared" si="8"/>
        <v>4540.3793331429606</v>
      </c>
      <c r="V23" s="81">
        <f t="shared" si="9"/>
        <v>924.1825292889838</v>
      </c>
      <c r="W23" s="81">
        <f t="shared" si="10"/>
        <v>5464.561862431945</v>
      </c>
      <c r="X23" s="81">
        <f t="shared" si="11"/>
        <v>-167.53503051378817</v>
      </c>
      <c r="Y23" s="81">
        <f t="shared" si="12"/>
        <v>8326.5718232547715</v>
      </c>
      <c r="AA23" s="87">
        <f t="shared" si="13"/>
        <v>-167.86643196079785</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1.5720314548110825</v>
      </c>
      <c r="AQ23" s="86">
        <f t="shared" si="27"/>
        <v>2.611023760607198</v>
      </c>
      <c r="AR23" s="86">
        <f t="shared" si="28"/>
        <v>0.16912289631902641</v>
      </c>
      <c r="AS23" s="86">
        <f t="shared" si="29"/>
        <v>0.17448285283165255</v>
      </c>
      <c r="AV23" s="1" t="str">
        <f t="shared" si="30"/>
        <v>1994-95</v>
      </c>
      <c r="AW23" s="85">
        <f t="shared" si="30"/>
        <v>1.8606954197177863</v>
      </c>
      <c r="AX23" s="85">
        <f t="shared" si="31"/>
        <v>1.5720314548110825</v>
      </c>
      <c r="AZ23" s="1" t="str">
        <f t="shared" si="32"/>
        <v>1994-95</v>
      </c>
      <c r="BA23" s="85">
        <f t="shared" si="33"/>
        <v>3.4836541442955751</v>
      </c>
      <c r="BB23" s="85">
        <f t="shared" si="34"/>
        <v>2.611023760607198</v>
      </c>
      <c r="BD23" s="1" t="str">
        <f t="shared" si="35"/>
        <v>1994-95</v>
      </c>
      <c r="BE23" s="85">
        <f t="shared" si="36"/>
        <v>0.24828003905912019</v>
      </c>
      <c r="BF23" s="85">
        <f t="shared" si="37"/>
        <v>0.16912289631902641</v>
      </c>
      <c r="BH23" s="1" t="str">
        <f t="shared" si="38"/>
        <v>1994-95</v>
      </c>
      <c r="BI23" s="85">
        <f t="shared" si="39"/>
        <v>0.27357047150612895</v>
      </c>
      <c r="BJ23" s="85">
        <f t="shared" si="40"/>
        <v>0.17448285283165255</v>
      </c>
      <c r="BU23" s="1" t="str">
        <f t="shared" si="41"/>
        <v>1994-95</v>
      </c>
      <c r="BV23" s="161">
        <f t="shared" si="42"/>
        <v>2977.2501766858263</v>
      </c>
      <c r="BW23" s="161">
        <f t="shared" si="43"/>
        <v>2107.6889002056346</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5413.8098173785402</v>
      </c>
      <c r="O24" s="81">
        <f t="shared" si="19"/>
        <v>5494.2640605510524</v>
      </c>
      <c r="P24" s="85">
        <f t="shared" si="6"/>
        <v>1.2198932450308264</v>
      </c>
      <c r="Q24" s="85">
        <f t="shared" si="6"/>
        <v>1.2630234944431911</v>
      </c>
      <c r="S24" s="13" t="str">
        <f t="shared" si="20"/>
        <v>1995-96</v>
      </c>
      <c r="T24" s="81">
        <f t="shared" si="7"/>
        <v>5413.8098173785402</v>
      </c>
      <c r="U24" s="81">
        <f t="shared" si="8"/>
        <v>4605.591575966183</v>
      </c>
      <c r="V24" s="81">
        <f t="shared" si="9"/>
        <v>888.67248458486949</v>
      </c>
      <c r="W24" s="81">
        <f t="shared" si="10"/>
        <v>5494.2640605510524</v>
      </c>
      <c r="X24" s="81">
        <f t="shared" si="11"/>
        <v>-80.454243172512037</v>
      </c>
      <c r="Y24" s="81">
        <f t="shared" si="12"/>
        <v>8518.9729348798282</v>
      </c>
      <c r="AA24" s="87">
        <f t="shared" si="13"/>
        <v>-80.454243172512179</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1.573563391076944</v>
      </c>
      <c r="AQ24" s="86">
        <f t="shared" si="27"/>
        <v>2.5971617601693229</v>
      </c>
      <c r="AR24" s="86">
        <f t="shared" si="28"/>
        <v>0.16174549945015554</v>
      </c>
      <c r="AS24" s="86">
        <f t="shared" si="29"/>
        <v>0.1641491878292799</v>
      </c>
      <c r="AV24" s="1" t="str">
        <f t="shared" si="30"/>
        <v>1995-96</v>
      </c>
      <c r="AW24" s="85">
        <f t="shared" si="30"/>
        <v>1.9004121163212526</v>
      </c>
      <c r="AX24" s="85">
        <f t="shared" si="31"/>
        <v>1.573563391076944</v>
      </c>
      <c r="AZ24" s="1" t="str">
        <f t="shared" si="32"/>
        <v>1995-96</v>
      </c>
      <c r="BA24" s="85">
        <f t="shared" si="33"/>
        <v>3.2726935992430066</v>
      </c>
      <c r="BB24" s="85">
        <f t="shared" si="34"/>
        <v>2.5971617601693229</v>
      </c>
      <c r="BD24" s="1" t="str">
        <f t="shared" si="35"/>
        <v>1995-96</v>
      </c>
      <c r="BE24" s="85">
        <f t="shared" si="36"/>
        <v>0.208785473407992</v>
      </c>
      <c r="BF24" s="85">
        <f t="shared" si="37"/>
        <v>0.16174549945015554</v>
      </c>
      <c r="BH24" s="1" t="str">
        <f t="shared" si="38"/>
        <v>1995-96</v>
      </c>
      <c r="BI24" s="85">
        <f t="shared" si="39"/>
        <v>0.21937968794657831</v>
      </c>
      <c r="BJ24" s="85">
        <f t="shared" si="40"/>
        <v>0.1641491878292799</v>
      </c>
      <c r="BU24" s="1" t="str">
        <f t="shared" si="41"/>
        <v>1995-96</v>
      </c>
      <c r="BV24" s="161">
        <f t="shared" si="42"/>
        <v>2771.0157085779447</v>
      </c>
      <c r="BW24" s="161">
        <f t="shared" si="43"/>
        <v>2133.7010981109224</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5374.7188528536853</v>
      </c>
      <c r="O25" s="81">
        <f t="shared" si="19"/>
        <v>5377.529175543551</v>
      </c>
      <c r="P25" s="85">
        <f t="shared" si="6"/>
        <v>1.2645992541231537</v>
      </c>
      <c r="Q25" s="85">
        <f t="shared" si="6"/>
        <v>1.299567737006039</v>
      </c>
      <c r="S25" s="13" t="str">
        <f t="shared" si="20"/>
        <v>1996-97</v>
      </c>
      <c r="T25" s="81">
        <f t="shared" si="7"/>
        <v>5374.7188528536853</v>
      </c>
      <c r="U25" s="81">
        <f t="shared" si="8"/>
        <v>4556.512500192378</v>
      </c>
      <c r="V25" s="81">
        <f t="shared" si="9"/>
        <v>821.01667535117281</v>
      </c>
      <c r="W25" s="81">
        <f t="shared" si="10"/>
        <v>5377.529175543551</v>
      </c>
      <c r="X25" s="81">
        <f t="shared" si="11"/>
        <v>-2.7993791127729883</v>
      </c>
      <c r="Y25" s="81">
        <f t="shared" si="12"/>
        <v>8718.652230598922</v>
      </c>
      <c r="AA25" s="87">
        <f t="shared" si="13"/>
        <v>-2.810322689865643</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1.6221596830073799</v>
      </c>
      <c r="AQ25" s="86">
        <f t="shared" si="27"/>
        <v>2.5529633587737113</v>
      </c>
      <c r="AR25" s="86">
        <f t="shared" si="28"/>
        <v>0.15267544787763723</v>
      </c>
      <c r="AS25" s="86">
        <f t="shared" si="29"/>
        <v>0.1527552785231282</v>
      </c>
      <c r="AV25" s="1" t="str">
        <f t="shared" si="30"/>
        <v>1996-97</v>
      </c>
      <c r="AW25" s="85">
        <f t="shared" si="30"/>
        <v>1.9068485502309032</v>
      </c>
      <c r="AX25" s="85">
        <f t="shared" si="31"/>
        <v>1.6221596830073799</v>
      </c>
      <c r="AZ25" s="1" t="str">
        <f t="shared" si="32"/>
        <v>1996-97</v>
      </c>
      <c r="BA25" s="85">
        <f t="shared" si="33"/>
        <v>3.2591327601335456</v>
      </c>
      <c r="BB25" s="85">
        <f t="shared" si="34"/>
        <v>2.5529633587737113</v>
      </c>
      <c r="BD25" s="1" t="str">
        <f t="shared" si="35"/>
        <v>1996-97</v>
      </c>
      <c r="BE25" s="85">
        <f t="shared" si="36"/>
        <v>0.20937105083589655</v>
      </c>
      <c r="BF25" s="85">
        <f t="shared" si="37"/>
        <v>0.15267544787763723</v>
      </c>
      <c r="BH25" s="1" t="str">
        <f t="shared" si="38"/>
        <v>1996-97</v>
      </c>
      <c r="BI25" s="85">
        <f t="shared" si="39"/>
        <v>0.21527304615539911</v>
      </c>
      <c r="BJ25" s="85">
        <f t="shared" si="40"/>
        <v>0.1527552785231282</v>
      </c>
      <c r="BU25" s="1" t="str">
        <f t="shared" si="41"/>
        <v>1996-97</v>
      </c>
      <c r="BV25" s="161">
        <f t="shared" si="42"/>
        <v>2820.165517832831</v>
      </c>
      <c r="BW25" s="161">
        <f t="shared" si="43"/>
        <v>1959.6082518198984</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5328.5427631289922</v>
      </c>
      <c r="O26" s="81">
        <f t="shared" si="19"/>
        <v>5555.9475850737608</v>
      </c>
      <c r="P26" s="85">
        <f t="shared" si="6"/>
        <v>1.4065664118884016</v>
      </c>
      <c r="Q26" s="85">
        <f t="shared" si="6"/>
        <v>1.305676745510342</v>
      </c>
      <c r="S26" s="13" t="str">
        <f t="shared" si="20"/>
        <v>1997-98</v>
      </c>
      <c r="T26" s="81">
        <f t="shared" si="7"/>
        <v>5328.5427631289922</v>
      </c>
      <c r="U26" s="81">
        <f t="shared" si="8"/>
        <v>4709.2099540474283</v>
      </c>
      <c r="V26" s="81">
        <f t="shared" si="9"/>
        <v>846.73763102633268</v>
      </c>
      <c r="W26" s="81">
        <f t="shared" si="10"/>
        <v>5555.9475850737608</v>
      </c>
      <c r="X26" s="81">
        <f t="shared" si="11"/>
        <v>-227.40482194476937</v>
      </c>
      <c r="Y26" s="81">
        <f t="shared" si="12"/>
        <v>9157.0009577113342</v>
      </c>
      <c r="AA26" s="87">
        <f t="shared" si="13"/>
        <v>-227.40482194476863</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1.7184812742938784</v>
      </c>
      <c r="AQ26" s="86">
        <f t="shared" si="27"/>
        <v>2.8594599238516403</v>
      </c>
      <c r="AR26" s="86">
        <f t="shared" si="28"/>
        <v>0.15240201928850475</v>
      </c>
      <c r="AS26" s="86">
        <f t="shared" si="29"/>
        <v>0.15890604029404787</v>
      </c>
      <c r="AV26" s="1" t="str">
        <f t="shared" si="30"/>
        <v>1997-98</v>
      </c>
      <c r="AW26" s="85">
        <f t="shared" si="30"/>
        <v>1.7682144803284048</v>
      </c>
      <c r="AX26" s="85">
        <f t="shared" si="31"/>
        <v>1.7184812742938784</v>
      </c>
      <c r="AZ26" s="1" t="str">
        <f t="shared" si="32"/>
        <v>1997-98</v>
      </c>
      <c r="BA26" s="85">
        <f t="shared" si="33"/>
        <v>3.4608494172622351</v>
      </c>
      <c r="BB26" s="85">
        <f t="shared" si="34"/>
        <v>2.8594599238516403</v>
      </c>
      <c r="BD26" s="1" t="str">
        <f t="shared" si="35"/>
        <v>1997-98</v>
      </c>
      <c r="BE26" s="85">
        <f t="shared" si="36"/>
        <v>0.21644441152640662</v>
      </c>
      <c r="BF26" s="85">
        <f t="shared" si="37"/>
        <v>0.15240201928850475</v>
      </c>
      <c r="BH26" s="1" t="str">
        <f t="shared" si="38"/>
        <v>1997-98</v>
      </c>
      <c r="BI26" s="85">
        <f t="shared" si="39"/>
        <v>0.20949395139317759</v>
      </c>
      <c r="BJ26" s="85">
        <f t="shared" si="40"/>
        <v>0.15890604029404787</v>
      </c>
      <c r="BU26" s="1" t="str">
        <f t="shared" si="41"/>
        <v>1997-98</v>
      </c>
      <c r="BV26" s="161">
        <f t="shared" si="42"/>
        <v>3665.6356471371969</v>
      </c>
      <c r="BW26" s="161">
        <f t="shared" si="43"/>
        <v>2126.1894511171836</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5772.0730184746199</v>
      </c>
      <c r="O27" s="81">
        <f t="shared" si="19"/>
        <v>6002.6495234219019</v>
      </c>
      <c r="P27" s="85">
        <f t="shared" si="6"/>
        <v>1.2683193965910187</v>
      </c>
      <c r="Q27" s="85">
        <f t="shared" si="6"/>
        <v>1.2773485298279676</v>
      </c>
      <c r="S27" s="13" t="str">
        <f t="shared" si="20"/>
        <v>1998-99</v>
      </c>
      <c r="T27" s="81">
        <f t="shared" si="7"/>
        <v>5772.0730184746199</v>
      </c>
      <c r="U27" s="81">
        <f t="shared" si="8"/>
        <v>5056.0796724178699</v>
      </c>
      <c r="V27" s="81">
        <f t="shared" si="9"/>
        <v>946.56985100403153</v>
      </c>
      <c r="W27" s="81">
        <f t="shared" si="10"/>
        <v>6002.6495234219019</v>
      </c>
      <c r="X27" s="81">
        <f t="shared" si="11"/>
        <v>-230.56424866761657</v>
      </c>
      <c r="Y27" s="81">
        <f t="shared" si="12"/>
        <v>9460.4574929737064</v>
      </c>
      <c r="AA27" s="87">
        <f t="shared" si="13"/>
        <v>-230.57650494728205</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1.6390051655087707</v>
      </c>
      <c r="AQ27" s="86">
        <f t="shared" si="27"/>
        <v>2.8636790975659583</v>
      </c>
      <c r="AR27" s="86">
        <f t="shared" si="28"/>
        <v>0.15769200705631486</v>
      </c>
      <c r="AS27" s="86">
        <f t="shared" si="29"/>
        <v>0.16399131611370027</v>
      </c>
      <c r="AV27" s="1" t="str">
        <f t="shared" si="30"/>
        <v>1998-99</v>
      </c>
      <c r="AW27" s="85">
        <f t="shared" si="30"/>
        <v>1.9864980643202348</v>
      </c>
      <c r="AX27" s="85">
        <f t="shared" si="31"/>
        <v>1.6390051655087707</v>
      </c>
      <c r="AZ27" s="1" t="str">
        <f t="shared" si="32"/>
        <v>1998-99</v>
      </c>
      <c r="BA27" s="85">
        <f t="shared" si="33"/>
        <v>3.7063991105592762</v>
      </c>
      <c r="BB27" s="85">
        <f t="shared" si="34"/>
        <v>2.8636790975659583</v>
      </c>
      <c r="BD27" s="1" t="str">
        <f t="shared" si="35"/>
        <v>1998-99</v>
      </c>
      <c r="BE27" s="85">
        <f t="shared" si="36"/>
        <v>0.24346128860105243</v>
      </c>
      <c r="BF27" s="85">
        <f t="shared" si="37"/>
        <v>0.15769200705631486</v>
      </c>
      <c r="BH27" s="1" t="str">
        <f t="shared" si="38"/>
        <v>1998-99</v>
      </c>
      <c r="BI27" s="85">
        <f t="shared" si="39"/>
        <v>0.25498924622352676</v>
      </c>
      <c r="BJ27" s="85">
        <f t="shared" si="40"/>
        <v>0.16399131611370027</v>
      </c>
      <c r="BU27" s="1" t="str">
        <f t="shared" si="41"/>
        <v>1998-99</v>
      </c>
      <c r="BV27" s="161">
        <f t="shared" si="42"/>
        <v>3397.1265719848179</v>
      </c>
      <c r="BW27" s="161">
        <f t="shared" si="43"/>
        <v>2468.4704950582177</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5772.287174034117</v>
      </c>
      <c r="O28" s="81">
        <f t="shared" si="19"/>
        <v>6208.5673758943158</v>
      </c>
      <c r="P28" s="85">
        <f t="shared" si="6"/>
        <v>1.2665380385628839</v>
      </c>
      <c r="Q28" s="85">
        <f t="shared" si="6"/>
        <v>1.2587631775022416</v>
      </c>
      <c r="S28" s="13" t="str">
        <f t="shared" si="20"/>
        <v>1999-00</v>
      </c>
      <c r="T28" s="81">
        <f t="shared" si="7"/>
        <v>5772.287174034117</v>
      </c>
      <c r="U28" s="81">
        <f t="shared" si="8"/>
        <v>5234.7043032604543</v>
      </c>
      <c r="V28" s="81">
        <f t="shared" si="9"/>
        <v>973.86307263386038</v>
      </c>
      <c r="W28" s="81">
        <f t="shared" si="10"/>
        <v>6208.5673758943158</v>
      </c>
      <c r="X28" s="81">
        <f t="shared" si="11"/>
        <v>-436.27222126408657</v>
      </c>
      <c r="Y28" s="81">
        <f t="shared" si="12"/>
        <v>10619.700702929587</v>
      </c>
      <c r="AA28" s="87">
        <f t="shared" si="13"/>
        <v>-436.28020186019876</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1.8397734524888036</v>
      </c>
      <c r="AQ28" s="86">
        <f t="shared" si="27"/>
        <v>3.0410594093260759</v>
      </c>
      <c r="AR28" s="86">
        <f t="shared" si="28"/>
        <v>0.15685793737457507</v>
      </c>
      <c r="AS28" s="86">
        <f t="shared" si="29"/>
        <v>0.16871355205864613</v>
      </c>
      <c r="AV28" s="1" t="str">
        <f t="shared" si="30"/>
        <v>1999-00</v>
      </c>
      <c r="AW28" s="85">
        <f t="shared" si="30"/>
        <v>2.0741645514202993</v>
      </c>
      <c r="AX28" s="85">
        <f t="shared" si="31"/>
        <v>1.8397734524888036</v>
      </c>
      <c r="AZ28" s="1" t="str">
        <f t="shared" si="32"/>
        <v>1999-00</v>
      </c>
      <c r="BA28" s="85">
        <f t="shared" si="33"/>
        <v>3.5492304086873947</v>
      </c>
      <c r="BB28" s="85">
        <f t="shared" si="34"/>
        <v>3.0410594093260759</v>
      </c>
      <c r="BD28" s="1" t="str">
        <f t="shared" si="35"/>
        <v>1999-00</v>
      </c>
      <c r="BE28" s="85">
        <f t="shared" si="36"/>
        <v>0.21188365337277001</v>
      </c>
      <c r="BF28" s="85">
        <f t="shared" si="37"/>
        <v>0.15685793737457507</v>
      </c>
      <c r="BH28" s="1" t="str">
        <f t="shared" si="38"/>
        <v>1999-00</v>
      </c>
      <c r="BI28" s="85">
        <f t="shared" si="39"/>
        <v>0.22649922173809003</v>
      </c>
      <c r="BJ28" s="85">
        <f t="shared" si="40"/>
        <v>0.16871355205864613</v>
      </c>
      <c r="BU28" s="1" t="str">
        <f t="shared" si="41"/>
        <v>1999-00</v>
      </c>
      <c r="BV28" s="161">
        <f t="shared" si="42"/>
        <v>3038.389061911128</v>
      </c>
      <c r="BW28" s="161">
        <f t="shared" si="43"/>
        <v>2280.1815379646787</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6306.1135495889748</v>
      </c>
      <c r="O29" s="81">
        <f t="shared" si="19"/>
        <v>6168.4506548741001</v>
      </c>
      <c r="P29" s="85">
        <f t="shared" si="6"/>
        <v>1.2110210834138588</v>
      </c>
      <c r="Q29" s="85">
        <f t="shared" si="6"/>
        <v>1.3454142699161489</v>
      </c>
      <c r="S29" s="13" t="str">
        <f t="shared" si="20"/>
        <v>2000-01</v>
      </c>
      <c r="T29" s="81">
        <f t="shared" si="7"/>
        <v>6306.1135495889748</v>
      </c>
      <c r="U29" s="81">
        <f t="shared" si="8"/>
        <v>5146.6589250486604</v>
      </c>
      <c r="V29" s="81">
        <f t="shared" si="9"/>
        <v>1021.79172982544</v>
      </c>
      <c r="W29" s="81">
        <f t="shared" si="10"/>
        <v>6168.4506548741001</v>
      </c>
      <c r="X29" s="81">
        <f t="shared" si="11"/>
        <v>137.67624043831108</v>
      </c>
      <c r="Y29" s="81">
        <f t="shared" si="12"/>
        <v>11012.594408636165</v>
      </c>
      <c r="AA29" s="87">
        <f t="shared" si="13"/>
        <v>137.66289471487471</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1.7463362056577549</v>
      </c>
      <c r="AQ29" s="86">
        <f t="shared" si="27"/>
        <v>2.7603598742050917</v>
      </c>
      <c r="AR29" s="86">
        <f t="shared" si="28"/>
        <v>0.16564803497585814</v>
      </c>
      <c r="AS29" s="86">
        <f t="shared" si="29"/>
        <v>0.16203192692146168</v>
      </c>
      <c r="AV29" s="1" t="str">
        <f t="shared" si="30"/>
        <v>2000-01</v>
      </c>
      <c r="AW29" s="85">
        <f t="shared" si="30"/>
        <v>2.0925108941242412</v>
      </c>
      <c r="AX29" s="85">
        <f t="shared" si="31"/>
        <v>1.7463362056577549</v>
      </c>
      <c r="AZ29" s="1" t="str">
        <f t="shared" si="32"/>
        <v>2000-01</v>
      </c>
      <c r="BA29" s="85">
        <f t="shared" si="33"/>
        <v>3.7089715353335531</v>
      </c>
      <c r="BB29" s="85">
        <f t="shared" si="34"/>
        <v>2.7603598742050917</v>
      </c>
      <c r="BD29" s="1" t="str">
        <f t="shared" si="35"/>
        <v>2000-01</v>
      </c>
      <c r="BE29" s="85">
        <f t="shared" si="36"/>
        <v>0.21714106134350178</v>
      </c>
      <c r="BF29" s="85">
        <f t="shared" si="37"/>
        <v>0.16564803497585814</v>
      </c>
      <c r="BH29" s="1" t="str">
        <f t="shared" si="38"/>
        <v>2000-01</v>
      </c>
      <c r="BI29" s="85">
        <f t="shared" si="39"/>
        <v>0.23597206342277632</v>
      </c>
      <c r="BJ29" s="85">
        <f t="shared" si="40"/>
        <v>0.16203192692146168</v>
      </c>
      <c r="BU29" s="1" t="str">
        <f t="shared" si="41"/>
        <v>2000-01</v>
      </c>
      <c r="BV29" s="161">
        <f t="shared" si="42"/>
        <v>3328.3203842671687</v>
      </c>
      <c r="BW29" s="161">
        <f t="shared" si="43"/>
        <v>2316.5633059608699</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6626.5187811817086</v>
      </c>
      <c r="O30" s="81">
        <f t="shared" si="19"/>
        <v>6475.5084594345717</v>
      </c>
      <c r="P30" s="85">
        <f t="shared" si="6"/>
        <v>1.1697263300012841</v>
      </c>
      <c r="Q30" s="85">
        <f t="shared" si="6"/>
        <v>1.3353898102999744</v>
      </c>
      <c r="S30" s="13" t="str">
        <f t="shared" si="20"/>
        <v>2001-02</v>
      </c>
      <c r="T30" s="81">
        <f t="shared" si="7"/>
        <v>6626.5187811817086</v>
      </c>
      <c r="U30" s="81">
        <f t="shared" si="8"/>
        <v>5421.0299756731138</v>
      </c>
      <c r="V30" s="81">
        <f t="shared" si="9"/>
        <v>1054.4784837614591</v>
      </c>
      <c r="W30" s="81">
        <f t="shared" si="10"/>
        <v>6475.5084594345717</v>
      </c>
      <c r="X30" s="81">
        <f t="shared" si="11"/>
        <v>151.01032174713785</v>
      </c>
      <c r="Y30" s="81">
        <f t="shared" si="12"/>
        <v>10971.062823843098</v>
      </c>
      <c r="AA30" s="87">
        <f t="shared" si="13"/>
        <v>151.01032174713691</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1.6556299296999242</v>
      </c>
      <c r="AQ30" s="86">
        <f t="shared" si="27"/>
        <v>2.6382858304746306</v>
      </c>
      <c r="AR30" s="86">
        <f t="shared" si="28"/>
        <v>0.16284103254086921</v>
      </c>
      <c r="AS30" s="86">
        <f t="shared" si="29"/>
        <v>0.15913008301674408</v>
      </c>
      <c r="AV30" s="1" t="str">
        <f t="shared" si="30"/>
        <v>2001-02</v>
      </c>
      <c r="AW30" s="85">
        <f t="shared" si="30"/>
        <v>2.2074108671960144</v>
      </c>
      <c r="AX30" s="85">
        <f t="shared" si="31"/>
        <v>1.6556299296999242</v>
      </c>
      <c r="AZ30" s="1" t="str">
        <f t="shared" si="32"/>
        <v>2001-02</v>
      </c>
      <c r="BA30" s="85">
        <f t="shared" si="33"/>
        <v>3.7378267937958611</v>
      </c>
      <c r="BB30" s="85">
        <f t="shared" si="34"/>
        <v>2.6382858304746306</v>
      </c>
      <c r="BD30" s="1" t="str">
        <f t="shared" si="35"/>
        <v>2001-02</v>
      </c>
      <c r="BE30" s="85">
        <f t="shared" si="36"/>
        <v>0.20865524533909222</v>
      </c>
      <c r="BF30" s="85">
        <f t="shared" si="37"/>
        <v>0.16284103254086921</v>
      </c>
      <c r="BH30" s="1" t="str">
        <f t="shared" si="38"/>
        <v>2001-02</v>
      </c>
      <c r="BI30" s="85">
        <f t="shared" si="39"/>
        <v>0.23277779013416566</v>
      </c>
      <c r="BJ30" s="85">
        <f t="shared" si="40"/>
        <v>0.15913008301674408</v>
      </c>
      <c r="BU30" s="1" t="str">
        <f t="shared" si="41"/>
        <v>2001-02</v>
      </c>
      <c r="BV30" s="161">
        <f t="shared" si="42"/>
        <v>3173.6571106760712</v>
      </c>
      <c r="BW30" s="161">
        <f t="shared" si="43"/>
        <v>2468.1130856663776</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6610.4314789091968</v>
      </c>
      <c r="O31" s="81">
        <f t="shared" si="19"/>
        <v>6685.2476927215739</v>
      </c>
      <c r="P31" s="85">
        <f t="shared" si="6"/>
        <v>1.1939260075734699</v>
      </c>
      <c r="Q31" s="85">
        <f t="shared" si="6"/>
        <v>1.3661068648213137</v>
      </c>
      <c r="S31" s="13" t="str">
        <f t="shared" si="20"/>
        <v>2002-03</v>
      </c>
      <c r="T31" s="81">
        <f t="shared" si="7"/>
        <v>6610.4314789091968</v>
      </c>
      <c r="U31" s="81">
        <f t="shared" si="8"/>
        <v>5691.7102684184238</v>
      </c>
      <c r="V31" s="81">
        <f t="shared" si="9"/>
        <v>993.53742430314981</v>
      </c>
      <c r="W31" s="81">
        <f t="shared" si="10"/>
        <v>6685.2476927215739</v>
      </c>
      <c r="X31" s="81">
        <f t="shared" si="11"/>
        <v>-74.816213812376958</v>
      </c>
      <c r="Y31" s="81">
        <f t="shared" si="12"/>
        <v>11123.139765346627</v>
      </c>
      <c r="AA31" s="87">
        <f t="shared" si="13"/>
        <v>-74.8162138123771</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1.6826647096842886</v>
      </c>
      <c r="AQ31" s="86">
        <f t="shared" si="27"/>
        <v>2.5772407780037305</v>
      </c>
      <c r="AR31" s="86">
        <f t="shared" si="28"/>
        <v>0.14861639687409689</v>
      </c>
      <c r="AS31" s="86">
        <f t="shared" si="29"/>
        <v>0.15029842264806226</v>
      </c>
      <c r="AV31" s="1" t="str">
        <f t="shared" si="30"/>
        <v>2002-03</v>
      </c>
      <c r="AW31" s="85">
        <f t="shared" si="30"/>
        <v>2.5891918194124321</v>
      </c>
      <c r="AX31" s="85">
        <f t="shared" si="31"/>
        <v>1.6826647096842886</v>
      </c>
      <c r="AZ31" s="1" t="str">
        <f t="shared" si="32"/>
        <v>2002-03</v>
      </c>
      <c r="BA31" s="85">
        <f t="shared" si="33"/>
        <v>4.2283975672156462</v>
      </c>
      <c r="BB31" s="85">
        <f t="shared" si="34"/>
        <v>2.5772407780037305</v>
      </c>
      <c r="BD31" s="1" t="str">
        <f t="shared" si="35"/>
        <v>2002-03</v>
      </c>
      <c r="BE31" s="85">
        <f t="shared" si="36"/>
        <v>0.2063513910859629</v>
      </c>
      <c r="BF31" s="85">
        <f t="shared" si="37"/>
        <v>0.14861639687409689</v>
      </c>
      <c r="BH31" s="1" t="str">
        <f t="shared" si="38"/>
        <v>2002-03</v>
      </c>
      <c r="BI31" s="85">
        <f t="shared" si="39"/>
        <v>0.23878242417590459</v>
      </c>
      <c r="BJ31" s="85">
        <f t="shared" si="40"/>
        <v>0.15029842264806226</v>
      </c>
      <c r="BU31" s="1" t="str">
        <f t="shared" si="41"/>
        <v>2002-03</v>
      </c>
      <c r="BV31" s="161">
        <f t="shared" si="42"/>
        <v>3059.6015654025255</v>
      </c>
      <c r="BW31" s="161">
        <f t="shared" si="43"/>
        <v>2294.5212774718489</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6694.1887190427624</v>
      </c>
      <c r="O32" s="81">
        <f t="shared" si="19"/>
        <v>6849.7175128855461</v>
      </c>
      <c r="P32" s="85">
        <f t="shared" si="6"/>
        <v>1.2157437010056504</v>
      </c>
      <c r="Q32" s="85">
        <f t="shared" si="6"/>
        <v>1.4454044841461691</v>
      </c>
      <c r="S32" s="13" t="str">
        <f t="shared" si="20"/>
        <v>2003-04</v>
      </c>
      <c r="T32" s="81">
        <f t="shared" si="7"/>
        <v>6694.1887190427624</v>
      </c>
      <c r="U32" s="81">
        <f t="shared" si="8"/>
        <v>5902.5302974076531</v>
      </c>
      <c r="V32" s="81">
        <f t="shared" si="9"/>
        <v>947.18721547789301</v>
      </c>
      <c r="W32" s="81">
        <f t="shared" si="10"/>
        <v>6849.7175128855461</v>
      </c>
      <c r="X32" s="81">
        <f t="shared" si="11"/>
        <v>-155.52879384278407</v>
      </c>
      <c r="Y32" s="81">
        <f t="shared" si="12"/>
        <v>11349.143877947585</v>
      </c>
      <c r="AA32" s="87">
        <f t="shared" si="13"/>
        <v>-155.52879384278367</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1.6953725618256039</v>
      </c>
      <c r="AQ32" s="86">
        <f t="shared" si="27"/>
        <v>2.5634343238498642</v>
      </c>
      <c r="AR32" s="86">
        <f t="shared" si="28"/>
        <v>0.1382812084872207</v>
      </c>
      <c r="AS32" s="86">
        <f t="shared" si="29"/>
        <v>0.14149395172912549</v>
      </c>
      <c r="AV32" s="1" t="str">
        <f t="shared" si="30"/>
        <v>2003-04</v>
      </c>
      <c r="AW32" s="85">
        <f t="shared" si="30"/>
        <v>2.7223966314967192</v>
      </c>
      <c r="AX32" s="85">
        <f t="shared" si="31"/>
        <v>1.6953725618256039</v>
      </c>
      <c r="AZ32" s="1" t="str">
        <f t="shared" si="32"/>
        <v>2003-04</v>
      </c>
      <c r="BA32" s="85">
        <f t="shared" si="33"/>
        <v>4.2915883632461735</v>
      </c>
      <c r="BB32" s="85">
        <f t="shared" si="34"/>
        <v>2.5634343238498642</v>
      </c>
      <c r="BD32" s="1" t="str">
        <f t="shared" si="35"/>
        <v>2003-04</v>
      </c>
      <c r="BE32" s="85">
        <f t="shared" si="36"/>
        <v>0.19122223341359301</v>
      </c>
      <c r="BF32" s="85">
        <f t="shared" si="37"/>
        <v>0.1382812084872207</v>
      </c>
      <c r="BH32" s="1" t="str">
        <f t="shared" si="38"/>
        <v>2003-04</v>
      </c>
      <c r="BI32" s="85">
        <f t="shared" si="39"/>
        <v>0.23262718512595151</v>
      </c>
      <c r="BJ32" s="85">
        <f t="shared" si="40"/>
        <v>0.14149395172912549</v>
      </c>
      <c r="BU32" s="1" t="str">
        <f t="shared" si="41"/>
        <v>2003-04</v>
      </c>
      <c r="BV32" s="161">
        <f t="shared" si="42"/>
        <v>2975.7602060006366</v>
      </c>
      <c r="BW32" s="161">
        <f t="shared" si="43"/>
        <v>2266.8687864208855</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7342.0778770034076</v>
      </c>
      <c r="O33" s="81">
        <f t="shared" si="19"/>
        <v>7145.1261043816139</v>
      </c>
      <c r="P33" s="85">
        <f t="shared" si="6"/>
        <v>1.1802211701104841</v>
      </c>
      <c r="Q33" s="85">
        <f t="shared" si="6"/>
        <v>1.3449848760398349</v>
      </c>
      <c r="S33" s="13" t="str">
        <f t="shared" si="20"/>
        <v>2004-05</v>
      </c>
      <c r="T33" s="81">
        <f t="shared" si="7"/>
        <v>7342.0778770034076</v>
      </c>
      <c r="U33" s="81">
        <f t="shared" si="8"/>
        <v>6204.5249879427438</v>
      </c>
      <c r="V33" s="81">
        <f t="shared" si="9"/>
        <v>940.60111643886989</v>
      </c>
      <c r="W33" s="81">
        <f t="shared" si="10"/>
        <v>7145.1261043816139</v>
      </c>
      <c r="X33" s="81">
        <f t="shared" si="11"/>
        <v>196.951772621792</v>
      </c>
      <c r="Y33" s="81">
        <f t="shared" si="12"/>
        <v>11264.991369687759</v>
      </c>
      <c r="AA33" s="87">
        <f t="shared" si="13"/>
        <v>196.95177262179368</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1.5343056227953618</v>
      </c>
      <c r="AQ33" s="86">
        <f t="shared" si="27"/>
        <v>2.4385564741621883</v>
      </c>
      <c r="AR33" s="86">
        <f t="shared" si="28"/>
        <v>0.13164233950497586</v>
      </c>
      <c r="AS33" s="86">
        <f t="shared" si="29"/>
        <v>0.12811102418090484</v>
      </c>
      <c r="AV33" s="1" t="str">
        <f t="shared" si="30"/>
        <v>2004-05</v>
      </c>
      <c r="AW33" s="85">
        <f t="shared" si="30"/>
        <v>2.651460901260664</v>
      </c>
      <c r="AX33" s="85">
        <f t="shared" si="31"/>
        <v>1.5343056227953618</v>
      </c>
      <c r="AZ33" s="1" t="str">
        <f t="shared" si="32"/>
        <v>2004-05</v>
      </c>
      <c r="BA33" s="85">
        <f t="shared" si="33"/>
        <v>4.0026566211146495</v>
      </c>
      <c r="BB33" s="85">
        <f t="shared" si="34"/>
        <v>2.4385564741621883</v>
      </c>
      <c r="BD33" s="1" t="str">
        <f t="shared" si="35"/>
        <v>2004-05</v>
      </c>
      <c r="BE33" s="85">
        <f t="shared" si="36"/>
        <v>0.1891064819786826</v>
      </c>
      <c r="BF33" s="85">
        <f t="shared" si="37"/>
        <v>0.13164233950497586</v>
      </c>
      <c r="BH33" s="1" t="str">
        <f t="shared" si="38"/>
        <v>2004-05</v>
      </c>
      <c r="BI33" s="85">
        <f t="shared" si="39"/>
        <v>0.20972554278185615</v>
      </c>
      <c r="BJ33" s="85">
        <f t="shared" si="40"/>
        <v>0.12811102418090484</v>
      </c>
      <c r="BU33" s="1" t="str">
        <f t="shared" si="41"/>
        <v>2004-05</v>
      </c>
      <c r="BV33" s="161">
        <f t="shared" si="42"/>
        <v>2925.1781013602576</v>
      </c>
      <c r="BW33" s="161">
        <f t="shared" si="43"/>
        <v>2722.5451784391644</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7840.2451306382045</v>
      </c>
      <c r="O34" s="81">
        <f t="shared" si="19"/>
        <v>7585.4418321859521</v>
      </c>
      <c r="P34" s="85">
        <f t="shared" si="6"/>
        <v>1.3777524724120451</v>
      </c>
      <c r="Q34" s="85">
        <f t="shared" si="6"/>
        <v>1.3729518503971991</v>
      </c>
      <c r="S34" s="13" t="str">
        <f t="shared" si="20"/>
        <v>2005-06</v>
      </c>
      <c r="T34" s="81">
        <f t="shared" si="7"/>
        <v>7840.2451306382045</v>
      </c>
      <c r="U34" s="81">
        <f t="shared" si="8"/>
        <v>6659.8088713475336</v>
      </c>
      <c r="V34" s="81">
        <f t="shared" si="9"/>
        <v>925.63296083841772</v>
      </c>
      <c r="W34" s="81">
        <f t="shared" si="10"/>
        <v>7585.4418321859521</v>
      </c>
      <c r="X34" s="81">
        <f t="shared" si="11"/>
        <v>254.8032984522537</v>
      </c>
      <c r="Y34" s="81">
        <f t="shared" si="12"/>
        <v>11218.449271302139</v>
      </c>
      <c r="AA34" s="87">
        <f t="shared" si="13"/>
        <v>254.80329845225242</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1.4308799131117145</v>
      </c>
      <c r="AQ34" s="86">
        <f t="shared" si="27"/>
        <v>2.2248697725966249</v>
      </c>
      <c r="AR34" s="86">
        <f t="shared" si="28"/>
        <v>0.12202756033417125</v>
      </c>
      <c r="AS34" s="86">
        <f t="shared" si="29"/>
        <v>0.11806173728181253</v>
      </c>
      <c r="AV34" s="1" t="str">
        <f t="shared" si="30"/>
        <v>2005-06</v>
      </c>
      <c r="AW34" s="85">
        <f t="shared" si="30"/>
        <v>2.1031219377678836</v>
      </c>
      <c r="AX34" s="85">
        <f t="shared" si="31"/>
        <v>1.4308799131117145</v>
      </c>
      <c r="AZ34" s="1" t="str">
        <f t="shared" si="32"/>
        <v>2005-06</v>
      </c>
      <c r="BA34" s="85">
        <f t="shared" si="33"/>
        <v>3.178834340973113</v>
      </c>
      <c r="BB34" s="85">
        <f t="shared" si="34"/>
        <v>2.2248697725966249</v>
      </c>
      <c r="BD34" s="1" t="str">
        <f t="shared" si="35"/>
        <v>2005-06</v>
      </c>
      <c r="BE34" s="85">
        <f t="shared" si="36"/>
        <v>0.17679329747030884</v>
      </c>
      <c r="BF34" s="85">
        <f t="shared" si="37"/>
        <v>0.12202756033417125</v>
      </c>
      <c r="BH34" s="1" t="str">
        <f t="shared" si="38"/>
        <v>2005-06</v>
      </c>
      <c r="BI34" s="85">
        <f t="shared" si="39"/>
        <v>0.17045162456251256</v>
      </c>
      <c r="BJ34" s="85">
        <f t="shared" si="40"/>
        <v>0.11806173728181253</v>
      </c>
      <c r="BU34" s="1" t="str">
        <f t="shared" si="41"/>
        <v>2005-06</v>
      </c>
      <c r="BV34" s="161">
        <f t="shared" si="42"/>
        <v>3655.3512924958436</v>
      </c>
      <c r="BW34" s="161">
        <f t="shared" si="43"/>
        <v>2797.9503368134001</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8605.5998238662341</v>
      </c>
      <c r="O35" s="81">
        <f t="shared" si="19"/>
        <v>8340.0479755872439</v>
      </c>
      <c r="P35" s="85">
        <f t="shared" si="6"/>
        <v>1.2565577608058289</v>
      </c>
      <c r="Q35" s="85">
        <f t="shared" si="6"/>
        <v>1.260382601478766</v>
      </c>
      <c r="S35" s="13" t="str">
        <f t="shared" si="20"/>
        <v>2006-07</v>
      </c>
      <c r="T35" s="81">
        <f t="shared" si="7"/>
        <v>8605.5998238662341</v>
      </c>
      <c r="U35" s="81">
        <f t="shared" si="8"/>
        <v>7457.1148872013673</v>
      </c>
      <c r="V35" s="81">
        <f t="shared" si="9"/>
        <v>882.93308838587791</v>
      </c>
      <c r="W35" s="81">
        <f t="shared" si="10"/>
        <v>8340.0479755872439</v>
      </c>
      <c r="X35" s="81">
        <f t="shared" si="11"/>
        <v>265.55184827898989</v>
      </c>
      <c r="Y35" s="81">
        <f t="shared" si="12"/>
        <v>11191.469701204001</v>
      </c>
      <c r="AA35" s="87">
        <f t="shared" si="13"/>
        <v>265.55184827899029</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1.3004868841526045</v>
      </c>
      <c r="AQ35" s="86">
        <f t="shared" si="27"/>
        <v>2.0183948321341729</v>
      </c>
      <c r="AR35" s="86">
        <f t="shared" si="28"/>
        <v>0.10586666779020636</v>
      </c>
      <c r="AS35" s="86">
        <f t="shared" si="29"/>
        <v>0.10259983109337785</v>
      </c>
      <c r="AV35" s="1" t="str">
        <f t="shared" si="30"/>
        <v>2006-07</v>
      </c>
      <c r="AW35" s="85">
        <f t="shared" si="30"/>
        <v>2.0934666699026985</v>
      </c>
      <c r="AX35" s="85">
        <f t="shared" si="31"/>
        <v>1.3004868841526045</v>
      </c>
      <c r="AZ35" s="1" t="str">
        <f t="shared" si="32"/>
        <v>2006-07</v>
      </c>
      <c r="BA35" s="85">
        <f t="shared" si="33"/>
        <v>3.0589232401509885</v>
      </c>
      <c r="BB35" s="85">
        <f t="shared" si="34"/>
        <v>2.0183948321341729</v>
      </c>
      <c r="BD35" s="1" t="str">
        <f t="shared" si="35"/>
        <v>2006-07</v>
      </c>
      <c r="BE35" s="85">
        <f t="shared" si="36"/>
        <v>0.14475168159377508</v>
      </c>
      <c r="BF35" s="85">
        <f t="shared" si="37"/>
        <v>0.10586666779020636</v>
      </c>
      <c r="BH35" s="1" t="str">
        <f t="shared" si="38"/>
        <v>2006-07</v>
      </c>
      <c r="BI35" s="85">
        <f t="shared" si="39"/>
        <v>0.14071194381766461</v>
      </c>
      <c r="BJ35" s="85">
        <f t="shared" si="40"/>
        <v>0.10259983109337785</v>
      </c>
      <c r="BU35" s="1" t="str">
        <f t="shared" si="41"/>
        <v>2006-07</v>
      </c>
      <c r="BV35" s="161">
        <f t="shared" si="42"/>
        <v>3412.9330335459003</v>
      </c>
      <c r="BW35" s="161">
        <f t="shared" si="43"/>
        <v>3060.862231880541</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9373.0345248237409</v>
      </c>
      <c r="O36" s="81">
        <f t="shared" si="19"/>
        <v>9012.3462833276226</v>
      </c>
      <c r="P36" s="85">
        <f t="shared" si="6"/>
        <v>1.4966549195143688</v>
      </c>
      <c r="Q36" s="85">
        <f t="shared" si="6"/>
        <v>1.2468792913254727</v>
      </c>
      <c r="S36" s="13" t="str">
        <f t="shared" si="20"/>
        <v>2007-08</v>
      </c>
      <c r="T36" s="81">
        <f t="shared" si="7"/>
        <v>9373.0345248237409</v>
      </c>
      <c r="U36" s="81">
        <f t="shared" si="8"/>
        <v>8121.6357505421565</v>
      </c>
      <c r="V36" s="81">
        <f t="shared" si="9"/>
        <v>890.71053278546526</v>
      </c>
      <c r="W36" s="81">
        <f t="shared" si="10"/>
        <v>9012.3462833276226</v>
      </c>
      <c r="X36" s="81">
        <f t="shared" si="11"/>
        <v>361.03858818534178</v>
      </c>
      <c r="Y36" s="81">
        <f t="shared" si="12"/>
        <v>11292.298587778347</v>
      </c>
      <c r="AA36" s="87">
        <f t="shared" si="13"/>
        <v>360.68824149611828</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1.2047644290514012</v>
      </c>
      <c r="AQ36" s="86">
        <f t="shared" si="27"/>
        <v>1.9045186346336171</v>
      </c>
      <c r="AR36" s="86">
        <f t="shared" si="28"/>
        <v>9.8832257969629272E-2</v>
      </c>
      <c r="AS36" s="86">
        <f t="shared" si="29"/>
        <v>9.5029046401833767E-2</v>
      </c>
      <c r="AV36" s="1" t="str">
        <f t="shared" si="30"/>
        <v>2007-08</v>
      </c>
      <c r="AW36" s="85">
        <f t="shared" si="30"/>
        <v>1.4267168004033106</v>
      </c>
      <c r="AX36" s="85">
        <f t="shared" si="31"/>
        <v>1.2047644290514012</v>
      </c>
      <c r="AZ36" s="1" t="str">
        <f t="shared" si="32"/>
        <v>2007-08</v>
      </c>
      <c r="BA36" s="85">
        <f t="shared" si="33"/>
        <v>1.9032915898696285</v>
      </c>
      <c r="BB36" s="85">
        <f t="shared" si="34"/>
        <v>1.9045186346336171</v>
      </c>
      <c r="BD36" s="1" t="str">
        <f t="shared" si="35"/>
        <v>2007-08</v>
      </c>
      <c r="BE36" s="85">
        <f t="shared" si="36"/>
        <v>0.13134179266980267</v>
      </c>
      <c r="BF36" s="85">
        <f t="shared" si="37"/>
        <v>9.8832257969629272E-2</v>
      </c>
      <c r="BH36" s="1" t="str">
        <f t="shared" si="38"/>
        <v>2007-08</v>
      </c>
      <c r="BI36" s="85">
        <f t="shared" si="39"/>
        <v>0.10521152795866068</v>
      </c>
      <c r="BJ36" s="85">
        <f t="shared" si="40"/>
        <v>9.5029046401833767E-2</v>
      </c>
      <c r="BU36" s="1" t="str">
        <f t="shared" si="41"/>
        <v>2007-08</v>
      </c>
      <c r="BV36" s="161">
        <f t="shared" si="42"/>
        <v>3512.5913731560845</v>
      </c>
      <c r="BW36" s="161">
        <f t="shared" si="43"/>
        <v>3443.8205058962189</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9424.0278805633225</v>
      </c>
      <c r="O37" s="81">
        <f t="shared" si="19"/>
        <v>9509.8348379672861</v>
      </c>
      <c r="P37" s="85">
        <f t="shared" si="6"/>
        <v>1.7905677622192873</v>
      </c>
      <c r="Q37" s="85">
        <f t="shared" si="6"/>
        <v>1.2912563225717919</v>
      </c>
      <c r="S37" s="13" t="str">
        <f t="shared" si="20"/>
        <v>2008-09</v>
      </c>
      <c r="T37" s="81">
        <f t="shared" si="7"/>
        <v>9424.0278805633225</v>
      </c>
      <c r="U37" s="81">
        <f t="shared" si="8"/>
        <v>8644.3021184923946</v>
      </c>
      <c r="V37" s="81">
        <f t="shared" si="9"/>
        <v>865.53271947488975</v>
      </c>
      <c r="W37" s="81">
        <f t="shared" si="10"/>
        <v>9509.8348379672861</v>
      </c>
      <c r="X37" s="81">
        <f t="shared" si="11"/>
        <v>-85.806957403962954</v>
      </c>
      <c r="Y37" s="81">
        <f t="shared" si="12"/>
        <v>11675.354820574872</v>
      </c>
      <c r="AA37" s="87">
        <f t="shared" si="13"/>
        <v>-85.806957403963679</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1.2388922198176879</v>
      </c>
      <c r="AQ37" s="86">
        <f t="shared" si="27"/>
        <v>1.9514472423091098</v>
      </c>
      <c r="AR37" s="86">
        <f t="shared" si="28"/>
        <v>9.1014484922421243E-2</v>
      </c>
      <c r="AS37" s="86">
        <f t="shared" si="29"/>
        <v>9.1843183238030965E-2</v>
      </c>
      <c r="AV37" s="1" t="str">
        <f t="shared" si="30"/>
        <v>2008-09</v>
      </c>
      <c r="AW37" s="85">
        <f t="shared" si="30"/>
        <v>0.92313357300849708</v>
      </c>
      <c r="AX37" s="85">
        <f t="shared" si="31"/>
        <v>1.2388922198176879</v>
      </c>
      <c r="AZ37" s="1" t="str">
        <f t="shared" si="32"/>
        <v>2008-09</v>
      </c>
      <c r="BA37" s="85">
        <f t="shared" si="33"/>
        <v>1.3118209453035676</v>
      </c>
      <c r="BB37" s="85">
        <f t="shared" si="34"/>
        <v>1.9514472423091098</v>
      </c>
      <c r="BD37" s="1" t="str">
        <f t="shared" si="35"/>
        <v>2008-09</v>
      </c>
      <c r="BE37" s="85">
        <f t="shared" si="36"/>
        <v>0.11855635884137718</v>
      </c>
      <c r="BF37" s="85">
        <f t="shared" si="37"/>
        <v>9.1014484922421243E-2</v>
      </c>
      <c r="BH37" s="1" t="str">
        <f t="shared" si="38"/>
        <v>2008-09</v>
      </c>
      <c r="BI37" s="85">
        <f t="shared" si="39"/>
        <v>8.6274602028438258E-2</v>
      </c>
      <c r="BJ37" s="85">
        <f t="shared" si="40"/>
        <v>9.1843183238030965E-2</v>
      </c>
      <c r="BU37" s="1" t="str">
        <f t="shared" si="41"/>
        <v>2008-09</v>
      </c>
      <c r="BV37" s="161">
        <f t="shared" si="42"/>
        <v>4999.8064678824649</v>
      </c>
      <c r="BW37" s="161">
        <f t="shared" si="43"/>
        <v>3441.1068118083936</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9429.2491973718552</v>
      </c>
      <c r="O38" s="81">
        <f t="shared" si="19"/>
        <v>9997.1275512743869</v>
      </c>
      <c r="P38" s="85">
        <f t="shared" si="6"/>
        <v>1.4975839742879391</v>
      </c>
      <c r="Q38" s="85">
        <f t="shared" si="6"/>
        <v>1.4188208759299958</v>
      </c>
      <c r="S38" s="13" t="str">
        <f t="shared" si="20"/>
        <v>2009-10</v>
      </c>
      <c r="T38" s="81">
        <f t="shared" si="7"/>
        <v>9429.2491973718552</v>
      </c>
      <c r="U38" s="81">
        <f t="shared" si="8"/>
        <v>9157.9934323710931</v>
      </c>
      <c r="V38" s="81">
        <f t="shared" si="9"/>
        <v>839.13411890329473</v>
      </c>
      <c r="W38" s="81">
        <f t="shared" si="10"/>
        <v>9997.1275512743869</v>
      </c>
      <c r="X38" s="81">
        <f t="shared" si="11"/>
        <v>-567.87835390253179</v>
      </c>
      <c r="Y38" s="81">
        <f t="shared" si="12"/>
        <v>12642.173630253325</v>
      </c>
      <c r="AA38" s="87">
        <f t="shared" si="13"/>
        <v>-567.87835390253167</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1.3407402186143287</v>
      </c>
      <c r="AQ38" s="86">
        <f t="shared" si="27"/>
        <v>2.2184704307154859</v>
      </c>
      <c r="AR38" s="86">
        <f t="shared" si="28"/>
        <v>8.39375225132869E-2</v>
      </c>
      <c r="AS38" s="86">
        <f t="shared" si="29"/>
        <v>8.8992676016790423E-2</v>
      </c>
      <c r="AV38" s="1" t="str">
        <f t="shared" si="30"/>
        <v>2009-10</v>
      </c>
      <c r="AW38" s="85">
        <f t="shared" si="30"/>
        <v>1.1265362602507571</v>
      </c>
      <c r="AX38" s="85">
        <f t="shared" si="31"/>
        <v>1.3407402186143287</v>
      </c>
      <c r="AZ38" s="1" t="str">
        <f t="shared" si="32"/>
        <v>2009-10</v>
      </c>
      <c r="BA38" s="85">
        <f t="shared" si="33"/>
        <v>1.4292479173534633</v>
      </c>
      <c r="BB38" s="85">
        <f t="shared" si="34"/>
        <v>2.2184704307154859</v>
      </c>
      <c r="BD38" s="1" t="str">
        <f t="shared" si="35"/>
        <v>2009-10</v>
      </c>
      <c r="BE38" s="85">
        <f t="shared" si="36"/>
        <v>0.12148834965378254</v>
      </c>
      <c r="BF38" s="85">
        <f t="shared" si="37"/>
        <v>8.39375225132869E-2</v>
      </c>
      <c r="BH38" s="1" t="str">
        <f t="shared" si="38"/>
        <v>2009-10</v>
      </c>
      <c r="BI38" s="85">
        <f t="shared" si="39"/>
        <v>0.12203070999282149</v>
      </c>
      <c r="BJ38" s="85">
        <f t="shared" si="40"/>
        <v>8.8992676016790423E-2</v>
      </c>
      <c r="BU38" s="1" t="str">
        <f t="shared" si="41"/>
        <v>2009-10</v>
      </c>
      <c r="BV38" s="161">
        <f t="shared" si="42"/>
        <v>2990.8172368881947</v>
      </c>
      <c r="BW38" s="161">
        <f t="shared" si="43"/>
        <v>3730.6500836680698</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10024.880838634688</v>
      </c>
      <c r="O39" s="81">
        <f t="shared" si="19"/>
        <v>10076.631850587573</v>
      </c>
      <c r="P39" s="85">
        <f t="shared" si="6"/>
        <v>1.5550044829154581</v>
      </c>
      <c r="Q39" s="85">
        <f t="shared" si="6"/>
        <v>1.4341600804756933</v>
      </c>
      <c r="S39" s="13" t="str">
        <f t="shared" si="20"/>
        <v>2010-11</v>
      </c>
      <c r="T39" s="81">
        <f t="shared" si="7"/>
        <v>10024.880838634688</v>
      </c>
      <c r="U39" s="81">
        <f t="shared" si="8"/>
        <v>9206.9452497420789</v>
      </c>
      <c r="V39" s="81">
        <f t="shared" si="9"/>
        <v>869.68660084549447</v>
      </c>
      <c r="W39" s="81">
        <f t="shared" si="10"/>
        <v>10076.631850587573</v>
      </c>
      <c r="X39" s="81">
        <f t="shared" si="11"/>
        <v>-51.751011952885158</v>
      </c>
      <c r="Y39" s="81">
        <f t="shared" si="12"/>
        <v>13181.355567714414</v>
      </c>
      <c r="AA39" s="87">
        <f t="shared" si="13"/>
        <v>-51.751011952885165</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1.314864064709383</v>
      </c>
      <c r="AQ39" s="86">
        <f t="shared" si="27"/>
        <v>2.0717345456434177</v>
      </c>
      <c r="AR39" s="86">
        <f t="shared" si="28"/>
        <v>8.6307271491196005E-2</v>
      </c>
      <c r="AS39" s="86">
        <f t="shared" si="29"/>
        <v>8.6752811813366068E-2</v>
      </c>
      <c r="AV39" s="1" t="str">
        <f t="shared" si="30"/>
        <v>2010-11</v>
      </c>
      <c r="AW39" s="85">
        <f t="shared" si="30"/>
        <v>1.0145665115253593</v>
      </c>
      <c r="AX39" s="85">
        <f t="shared" si="31"/>
        <v>1.314864064709383</v>
      </c>
      <c r="AZ39" s="1" t="str">
        <f t="shared" si="32"/>
        <v>2010-11</v>
      </c>
      <c r="BA39" s="85">
        <f t="shared" si="33"/>
        <v>1.2952916168110009</v>
      </c>
      <c r="BB39" s="85">
        <f t="shared" si="34"/>
        <v>2.0717345456434177</v>
      </c>
      <c r="BD39" s="1" t="str">
        <f t="shared" si="35"/>
        <v>2010-11</v>
      </c>
      <c r="BE39" s="85">
        <f t="shared" si="36"/>
        <v>0.11096737758640804</v>
      </c>
      <c r="BF39" s="85">
        <f t="shared" si="37"/>
        <v>8.6307271491196005E-2</v>
      </c>
      <c r="BH39" s="1" t="str">
        <f t="shared" si="38"/>
        <v>2010-11</v>
      </c>
      <c r="BI39" s="85">
        <f t="shared" si="39"/>
        <v>0.10287207030013827</v>
      </c>
      <c r="BJ39" s="85">
        <f t="shared" si="40"/>
        <v>8.6752811813366068E-2</v>
      </c>
      <c r="BU39" s="1" t="str">
        <f t="shared" si="41"/>
        <v>2010-11</v>
      </c>
      <c r="BV39" s="161">
        <f t="shared" si="42"/>
        <v>3378.5049772784741</v>
      </c>
      <c r="BW39" s="161">
        <f t="shared" si="43"/>
        <v>3662.4076176165549</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9965.1178365726937</v>
      </c>
      <c r="O40" s="81">
        <f t="shared" si="19"/>
        <v>10283.653744474759</v>
      </c>
      <c r="P40" s="85">
        <f t="shared" si="6"/>
        <v>1.6841923553964153</v>
      </c>
      <c r="Q40" s="85">
        <f t="shared" si="6"/>
        <v>1.4516016652269155</v>
      </c>
      <c r="S40" s="13" t="str">
        <f t="shared" si="20"/>
        <v>2011-12</v>
      </c>
      <c r="T40" s="81">
        <f t="shared" si="7"/>
        <v>9965.1178365726937</v>
      </c>
      <c r="U40" s="81">
        <f t="shared" si="8"/>
        <v>9409.9456789641426</v>
      </c>
      <c r="V40" s="81">
        <f t="shared" si="9"/>
        <v>873.70806551061617</v>
      </c>
      <c r="W40" s="81">
        <f t="shared" si="10"/>
        <v>10283.653744474759</v>
      </c>
      <c r="X40" s="81">
        <f t="shared" si="11"/>
        <v>-318.53590790206545</v>
      </c>
      <c r="Y40" s="81">
        <f t="shared" si="12"/>
        <v>13742.441176614137</v>
      </c>
      <c r="AA40" s="87">
        <f t="shared" si="13"/>
        <v>-318.53590790206545</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1.3790545583092249</v>
      </c>
      <c r="AQ40" s="86">
        <f t="shared" si="27"/>
        <v>2.1436324062288707</v>
      </c>
      <c r="AR40" s="86">
        <f t="shared" si="28"/>
        <v>8.4960859945332701E-2</v>
      </c>
      <c r="AS40" s="86">
        <f t="shared" si="29"/>
        <v>8.7676641645324571E-2</v>
      </c>
      <c r="AV40" s="1" t="str">
        <f t="shared" si="30"/>
        <v>2011-12</v>
      </c>
      <c r="AW40" s="85">
        <f t="shared" si="30"/>
        <v>0.88934981186565099</v>
      </c>
      <c r="AX40" s="85">
        <f t="shared" si="31"/>
        <v>1.3790545583092249</v>
      </c>
      <c r="AZ40" s="1" t="str">
        <f t="shared" si="32"/>
        <v>2011-12</v>
      </c>
      <c r="BA40" s="85">
        <f t="shared" si="33"/>
        <v>1.0858184232556476</v>
      </c>
      <c r="BB40" s="85">
        <f t="shared" si="34"/>
        <v>2.1436324062288707</v>
      </c>
      <c r="BD40" s="1" t="str">
        <f t="shared" si="35"/>
        <v>2011-12</v>
      </c>
      <c r="BE40" s="85">
        <f t="shared" si="36"/>
        <v>0.10072239940869887</v>
      </c>
      <c r="BF40" s="85">
        <f t="shared" si="37"/>
        <v>8.4960859945332701E-2</v>
      </c>
      <c r="BH40" s="1" t="str">
        <f t="shared" si="38"/>
        <v>2011-12</v>
      </c>
      <c r="BI40" s="85">
        <f t="shared" si="39"/>
        <v>8.9587379995978128E-2</v>
      </c>
      <c r="BJ40" s="85">
        <f t="shared" si="40"/>
        <v>8.7676641645324571E-2</v>
      </c>
      <c r="BU40" s="1" t="str">
        <f t="shared" si="41"/>
        <v>2011-12</v>
      </c>
      <c r="BV40" s="161">
        <f t="shared" si="42"/>
        <v>3036.7574094778088</v>
      </c>
      <c r="BW40" s="161">
        <f t="shared" si="43"/>
        <v>3554.2979885978425</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10118.373402642408</v>
      </c>
      <c r="O41" s="81">
        <f t="shared" si="19"/>
        <v>10614.460147281785</v>
      </c>
      <c r="P41" s="85">
        <f t="shared" si="6"/>
        <v>1.4090012938212817</v>
      </c>
      <c r="Q41" s="85">
        <f t="shared" si="6"/>
        <v>1.3780497592156906</v>
      </c>
      <c r="S41" s="13" t="str">
        <f t="shared" si="20"/>
        <v>2012-13</v>
      </c>
      <c r="T41" s="81">
        <f t="shared" si="7"/>
        <v>10118.373402642408</v>
      </c>
      <c r="U41" s="81">
        <f t="shared" si="8"/>
        <v>9708.0869612302358</v>
      </c>
      <c r="V41" s="81">
        <f t="shared" si="9"/>
        <v>906.3731860515486</v>
      </c>
      <c r="W41" s="81">
        <f t="shared" si="10"/>
        <v>10614.460147281785</v>
      </c>
      <c r="X41" s="81">
        <f t="shared" si="11"/>
        <v>-496.08674463937615</v>
      </c>
      <c r="Y41" s="81">
        <f t="shared" si="12"/>
        <v>14627.88390729911</v>
      </c>
      <c r="AA41" s="87">
        <f t="shared" si="13"/>
        <v>-496.08674463937678</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1.4456754386509441</v>
      </c>
      <c r="AQ41" s="86">
        <f t="shared" si="27"/>
        <v>2.2614767653624104</v>
      </c>
      <c r="AR41" s="86">
        <f t="shared" si="28"/>
        <v>8.5390417739112059E-2</v>
      </c>
      <c r="AS41" s="86">
        <f t="shared" si="29"/>
        <v>8.9576965583702373E-2</v>
      </c>
      <c r="AV41" s="1" t="str">
        <f t="shared" si="30"/>
        <v>2012-13</v>
      </c>
      <c r="AW41" s="85">
        <f t="shared" si="30"/>
        <v>1.1122180781462325</v>
      </c>
      <c r="AX41" s="85">
        <f t="shared" si="31"/>
        <v>1.4456754386509441</v>
      </c>
      <c r="AZ41" s="1" t="str">
        <f t="shared" si="32"/>
        <v>2012-13</v>
      </c>
      <c r="BA41" s="85">
        <f t="shared" si="33"/>
        <v>1.2816300781422123</v>
      </c>
      <c r="BB41" s="85">
        <f t="shared" si="34"/>
        <v>2.2614767653624104</v>
      </c>
      <c r="BD41" s="1" t="str">
        <f t="shared" si="35"/>
        <v>2012-13</v>
      </c>
      <c r="BE41" s="85">
        <f t="shared" si="36"/>
        <v>0.10126344747197526</v>
      </c>
      <c r="BF41" s="85">
        <f t="shared" si="37"/>
        <v>8.5390417739112059E-2</v>
      </c>
      <c r="BH41" s="1" t="str">
        <f t="shared" si="38"/>
        <v>2012-13</v>
      </c>
      <c r="BI41" s="85">
        <f t="shared" si="39"/>
        <v>0.10389470751621513</v>
      </c>
      <c r="BJ41" s="85">
        <f t="shared" si="40"/>
        <v>8.9576965583702373E-2</v>
      </c>
      <c r="BU41" s="1" t="str">
        <f t="shared" si="41"/>
        <v>2012-13</v>
      </c>
      <c r="BV41" s="161">
        <f t="shared" si="42"/>
        <v>1884.5322442777092</v>
      </c>
      <c r="BW41" s="161">
        <f t="shared" si="43"/>
        <v>3650.0850119124975</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10106.630469148686</v>
      </c>
      <c r="O42" s="81">
        <f t="shared" si="19"/>
        <v>10824.122254477734</v>
      </c>
      <c r="P42" s="85">
        <f t="shared" si="6"/>
        <v>1.4047192130865476</v>
      </c>
      <c r="Q42" s="85">
        <f t="shared" si="6"/>
        <v>1.3796720529135087</v>
      </c>
      <c r="S42" s="13" t="str">
        <f t="shared" si="20"/>
        <v>2013-14</v>
      </c>
      <c r="T42" s="81">
        <f t="shared" si="7"/>
        <v>10106.630469148686</v>
      </c>
      <c r="U42" s="81">
        <f t="shared" si="8"/>
        <v>9937.1709860913252</v>
      </c>
      <c r="V42" s="81">
        <f t="shared" si="9"/>
        <v>886.95126838641033</v>
      </c>
      <c r="W42" s="81">
        <f t="shared" si="10"/>
        <v>10824.122254477734</v>
      </c>
      <c r="X42" s="81">
        <f t="shared" si="11"/>
        <v>-717.49178532905069</v>
      </c>
      <c r="Y42" s="81">
        <f t="shared" si="12"/>
        <v>15465.554782459678</v>
      </c>
      <c r="AA42" s="87">
        <f t="shared" si="13"/>
        <v>-717.49178532904807</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1.5302384736109176</v>
      </c>
      <c r="AQ42" s="86">
        <f t="shared" si="27"/>
        <v>2.4098384025638855</v>
      </c>
      <c r="AR42" s="86">
        <f t="shared" si="28"/>
        <v>8.1942096322821498E-2</v>
      </c>
      <c r="AS42" s="86">
        <f t="shared" si="29"/>
        <v>8.7759344827526981E-2</v>
      </c>
      <c r="AV42" s="1" t="str">
        <f t="shared" si="30"/>
        <v>2013-14</v>
      </c>
      <c r="AW42" s="85">
        <f t="shared" si="30"/>
        <v>1.2133537193861961</v>
      </c>
      <c r="AX42" s="85">
        <f t="shared" si="31"/>
        <v>1.5302384736109176</v>
      </c>
      <c r="AZ42" s="1" t="str">
        <f t="shared" si="32"/>
        <v>2013-14</v>
      </c>
      <c r="BA42" s="85">
        <f t="shared" si="33"/>
        <v>1.4047792745332039</v>
      </c>
      <c r="BB42" s="85">
        <f t="shared" si="34"/>
        <v>2.4098384025638855</v>
      </c>
      <c r="BD42" s="1" t="str">
        <f t="shared" si="35"/>
        <v>2013-14</v>
      </c>
      <c r="BE42" s="85">
        <f t="shared" si="36"/>
        <v>0.10805139486993399</v>
      </c>
      <c r="BF42" s="85">
        <f t="shared" si="37"/>
        <v>8.1942096322821498E-2</v>
      </c>
      <c r="BH42" s="1" t="str">
        <f t="shared" si="38"/>
        <v>2013-14</v>
      </c>
      <c r="BI42" s="85">
        <f t="shared" si="39"/>
        <v>0.11365878897443624</v>
      </c>
      <c r="BJ42" s="85">
        <f t="shared" si="40"/>
        <v>8.7759344827526981E-2</v>
      </c>
      <c r="BU42" s="1" t="str">
        <f t="shared" si="41"/>
        <v>2013-14</v>
      </c>
      <c r="BV42" s="161">
        <f t="shared" si="42"/>
        <v>1934.584631370177</v>
      </c>
      <c r="BW42" s="161">
        <f t="shared" si="43"/>
        <v>3688.957497381989</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10817.005856229354</v>
      </c>
      <c r="O43" s="81">
        <f t="shared" si="19"/>
        <v>11102.093851610354</v>
      </c>
      <c r="P43" s="85">
        <f t="shared" si="6"/>
        <v>1.2109266131321865</v>
      </c>
      <c r="Q43" s="85">
        <f t="shared" si="6"/>
        <v>1.3513063334480357</v>
      </c>
      <c r="S43" s="13" t="str">
        <f t="shared" si="20"/>
        <v>2014-15</v>
      </c>
      <c r="T43" s="81">
        <f t="shared" si="7"/>
        <v>10817.005856229354</v>
      </c>
      <c r="U43" s="81">
        <f t="shared" si="8"/>
        <v>10188.312068868214</v>
      </c>
      <c r="V43" s="81">
        <f t="shared" si="9"/>
        <v>913.78178274213928</v>
      </c>
      <c r="W43" s="81">
        <f t="shared" si="10"/>
        <v>11102.093851610354</v>
      </c>
      <c r="X43" s="81">
        <f t="shared" si="11"/>
        <v>-285.08799538100175</v>
      </c>
      <c r="Y43" s="81">
        <f t="shared" si="12"/>
        <v>16415.349485355084</v>
      </c>
      <c r="AA43" s="87">
        <f t="shared" si="13"/>
        <v>-285.08799538099993</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1.5175502078425636</v>
      </c>
      <c r="AQ43" s="86">
        <f t="shared" si="27"/>
        <v>2.3266388480528071</v>
      </c>
      <c r="AR43" s="86">
        <f t="shared" si="28"/>
        <v>8.2307157096280142E-2</v>
      </c>
      <c r="AS43" s="86">
        <f t="shared" si="29"/>
        <v>8.4476406400011875E-2</v>
      </c>
      <c r="AV43" s="1" t="str">
        <f t="shared" si="30"/>
        <v>2014-15</v>
      </c>
      <c r="AW43" s="85">
        <f t="shared" si="30"/>
        <v>1.4924709407455474</v>
      </c>
      <c r="AX43" s="85">
        <f t="shared" si="31"/>
        <v>1.5175502078425636</v>
      </c>
      <c r="AZ43" s="1" t="str">
        <f t="shared" si="32"/>
        <v>2014-15</v>
      </c>
      <c r="BA43" s="85">
        <f t="shared" si="33"/>
        <v>1.7463567995728768</v>
      </c>
      <c r="BB43" s="85">
        <f t="shared" si="34"/>
        <v>2.3266388480528071</v>
      </c>
      <c r="BD43" s="1" t="str">
        <f t="shared" si="35"/>
        <v>2014-15</v>
      </c>
      <c r="BE43" s="85">
        <f t="shared" si="36"/>
        <v>9.6997093864138878E-2</v>
      </c>
      <c r="BF43" s="85">
        <f t="shared" si="37"/>
        <v>8.2307157096280142E-2</v>
      </c>
      <c r="BH43" s="1" t="str">
        <f t="shared" si="38"/>
        <v>2014-15</v>
      </c>
      <c r="BI43" s="85">
        <f t="shared" si="39"/>
        <v>0.11109449529606276</v>
      </c>
      <c r="BJ43" s="85">
        <f t="shared" si="40"/>
        <v>8.4476406400011875E-2</v>
      </c>
      <c r="BU43" s="1" t="str">
        <f t="shared" si="41"/>
        <v>2014-15</v>
      </c>
      <c r="BV43" s="161">
        <f t="shared" si="42"/>
        <v>1904.2783116888031</v>
      </c>
      <c r="BW43" s="161">
        <f t="shared" si="43"/>
        <v>3761.6136972385857</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10902.954491173979</v>
      </c>
      <c r="O44" s="81">
        <f t="shared" si="19"/>
        <v>11058.628981479471</v>
      </c>
      <c r="P44" s="85">
        <f t="shared" si="6"/>
        <v>1.036684375901584</v>
      </c>
      <c r="Q44" s="85">
        <f t="shared" si="6"/>
        <v>1.3993258447753181</v>
      </c>
      <c r="S44" s="13" t="str">
        <f t="shared" si="20"/>
        <v xml:space="preserve">2015-16 </v>
      </c>
      <c r="T44" s="81">
        <f t="shared" si="7"/>
        <v>10902.954491173979</v>
      </c>
      <c r="U44" s="81">
        <f t="shared" si="8"/>
        <v>10156.582604164405</v>
      </c>
      <c r="V44" s="81">
        <f t="shared" si="9"/>
        <v>902.04637731506625</v>
      </c>
      <c r="W44" s="81">
        <f t="shared" si="10"/>
        <v>11058.628981479471</v>
      </c>
      <c r="X44" s="81">
        <f t="shared" si="11"/>
        <v>-155.67449030549116</v>
      </c>
      <c r="Y44" s="81">
        <f t="shared" si="12"/>
        <v>16768.646459821528</v>
      </c>
      <c r="AA44" s="87">
        <f t="shared" si="13"/>
        <v>-155.67449030549142</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1.5379910531036214</v>
      </c>
      <c r="AQ44" s="86">
        <f t="shared" si="27"/>
        <v>2.3427903545042525</v>
      </c>
      <c r="AR44" s="86">
        <f t="shared" si="28"/>
        <v>8.1569458458709096E-2</v>
      </c>
      <c r="AS44" s="86">
        <f t="shared" si="29"/>
        <v>8.2734122943031563E-2</v>
      </c>
      <c r="AV44" s="1" t="str">
        <f t="shared" si="30"/>
        <v xml:space="preserve">2015-16 </v>
      </c>
      <c r="AW44" s="85">
        <f t="shared" si="30"/>
        <v>2.0919740244313556</v>
      </c>
      <c r="AX44" s="85">
        <f t="shared" si="31"/>
        <v>1.5379910531036214</v>
      </c>
      <c r="AZ44" s="1" t="str">
        <f t="shared" si="32"/>
        <v xml:space="preserve">2015-16 </v>
      </c>
      <c r="BA44" s="85">
        <f t="shared" si="33"/>
        <v>2.542651972326206</v>
      </c>
      <c r="BB44" s="85">
        <f t="shared" si="34"/>
        <v>2.3427903545042525</v>
      </c>
      <c r="BD44" s="1" t="str">
        <f t="shared" si="35"/>
        <v xml:space="preserve">2015-16 </v>
      </c>
      <c r="BE44" s="85">
        <f t="shared" si="36"/>
        <v>0.1102378600877357</v>
      </c>
      <c r="BF44" s="85">
        <f t="shared" si="37"/>
        <v>8.1569458458709096E-2</v>
      </c>
      <c r="BH44" s="1" t="str">
        <f t="shared" si="38"/>
        <v xml:space="preserve">2015-16 </v>
      </c>
      <c r="BI44" s="85">
        <f t="shared" si="39"/>
        <v>0.15092464558807661</v>
      </c>
      <c r="BJ44" s="85">
        <f t="shared" si="40"/>
        <v>8.2734122943031563E-2</v>
      </c>
      <c r="BU44" s="1" t="str">
        <f t="shared" si="41"/>
        <v xml:space="preserve">2015-16 </v>
      </c>
      <c r="BV44" s="161">
        <f t="shared" si="42"/>
        <v>2003.4114009625293</v>
      </c>
      <c r="BW44" s="161">
        <f t="shared" si="43"/>
        <v>3745.4013505004664</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11305.61786368335</v>
      </c>
      <c r="O45" s="81">
        <f t="shared" si="19"/>
        <v>11287.908642212178</v>
      </c>
      <c r="P45" s="85">
        <f t="shared" si="6"/>
        <v>1.1937544355594079</v>
      </c>
      <c r="Q45" s="85">
        <f t="shared" si="6"/>
        <v>1.3873689082698406</v>
      </c>
      <c r="S45" s="13" t="str">
        <f t="shared" si="20"/>
        <v xml:space="preserve">2016-17 </v>
      </c>
      <c r="T45" s="81">
        <f t="shared" si="7"/>
        <v>11305.61786368335</v>
      </c>
      <c r="U45" s="81">
        <f t="shared" si="8"/>
        <v>10413.453381723484</v>
      </c>
      <c r="V45" s="81">
        <f t="shared" si="9"/>
        <v>874.45526048869453</v>
      </c>
      <c r="W45" s="81">
        <f t="shared" si="10"/>
        <v>11287.908642212178</v>
      </c>
      <c r="X45" s="81">
        <f t="shared" si="11"/>
        <v>17.709221471171205</v>
      </c>
      <c r="Y45" s="81">
        <f t="shared" si="12"/>
        <v>16685.666304135764</v>
      </c>
      <c r="AA45" s="87">
        <f>+T45-W45</f>
        <v>17.709221471171986</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1.4758738978552035</v>
      </c>
      <c r="AQ45" s="86">
        <f t="shared" si="27"/>
        <v>2.2439814957426796</v>
      </c>
      <c r="AR45" s="86">
        <f t="shared" si="28"/>
        <v>7.746831483190679E-2</v>
      </c>
      <c r="AS45" s="86">
        <f t="shared" si="29"/>
        <v>7.734696776703176E-2</v>
      </c>
      <c r="AV45" s="1" t="str">
        <f t="shared" si="30"/>
        <v xml:space="preserve">2016-17 </v>
      </c>
      <c r="AW45" s="85">
        <f t="shared" si="30"/>
        <v>1.8999134561564754</v>
      </c>
      <c r="AX45" s="85">
        <f t="shared" si="31"/>
        <v>1.4758738978552035</v>
      </c>
      <c r="AZ45" s="1" t="str">
        <f t="shared" si="32"/>
        <v xml:space="preserve">2016-17 </v>
      </c>
      <c r="BA45" s="85">
        <f t="shared" si="33"/>
        <v>2.2464135012732283</v>
      </c>
      <c r="BB45" s="85">
        <f t="shared" si="34"/>
        <v>2.2439814957426796</v>
      </c>
      <c r="BD45" s="1" t="str">
        <f t="shared" si="35"/>
        <v xml:space="preserve">2016-17 </v>
      </c>
      <c r="BE45" s="85">
        <f t="shared" si="36"/>
        <v>0.11510158295682589</v>
      </c>
      <c r="BF45" s="85">
        <f t="shared" si="37"/>
        <v>7.746831483190679E-2</v>
      </c>
      <c r="BH45" s="1" t="str">
        <f t="shared" si="38"/>
        <v xml:space="preserve">2016-17 </v>
      </c>
      <c r="BI45" s="85">
        <f t="shared" si="39"/>
        <v>0.13356031647605318</v>
      </c>
      <c r="BJ45" s="85">
        <f t="shared" si="40"/>
        <v>7.734696776703176E-2</v>
      </c>
      <c r="BU45" s="1" t="str">
        <f t="shared" si="41"/>
        <v xml:space="preserve">2016-17 </v>
      </c>
      <c r="BV45" s="161">
        <f t="shared" si="42"/>
        <v>2081.7227821725237</v>
      </c>
      <c r="BW45" s="161">
        <f t="shared" si="43"/>
        <v>3869.8763766024208</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11981.88411429368</v>
      </c>
      <c r="O46" s="81">
        <f>+W46</f>
        <v>11784.709026048688</v>
      </c>
      <c r="P46" s="85">
        <f t="shared" ref="P46:Q49" si="44">+L46/N46</f>
        <v>1.1489721617470101</v>
      </c>
      <c r="Q46" s="85">
        <f t="shared" si="44"/>
        <v>1.3143380676881293</v>
      </c>
      <c r="S46" s="13" t="str">
        <f t="shared" si="20"/>
        <v>2017-18</v>
      </c>
      <c r="T46" s="81">
        <f t="shared" si="7"/>
        <v>11981.88411429368</v>
      </c>
      <c r="U46" s="81">
        <f t="shared" si="8"/>
        <v>10917.77577061931</v>
      </c>
      <c r="V46" s="81">
        <f t="shared" si="9"/>
        <v>866.93325542937851</v>
      </c>
      <c r="W46" s="81">
        <f t="shared" si="10"/>
        <v>11784.709026048688</v>
      </c>
      <c r="X46" s="81">
        <f t="shared" si="11"/>
        <v>197.17508824499083</v>
      </c>
      <c r="Y46" s="81">
        <f t="shared" si="12"/>
        <v>16628.451739304066</v>
      </c>
      <c r="AA46" s="87">
        <f>+T46-W46</f>
        <v>197.17508824499237</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1.3877994129042948</v>
      </c>
      <c r="AQ46" s="86">
        <f t="shared" si="27"/>
        <v>2.0945307384870646</v>
      </c>
      <c r="AR46" s="86">
        <f t="shared" si="28"/>
        <v>7.3564247832774349E-2</v>
      </c>
      <c r="AS46" s="86">
        <f t="shared" si="29"/>
        <v>7.2353667182874712E-2</v>
      </c>
      <c r="AV46" s="1" t="str">
        <f t="shared" si="30"/>
        <v>2017-18</v>
      </c>
      <c r="AW46" s="85">
        <f t="shared" si="30"/>
        <v>2.0155801841858918</v>
      </c>
      <c r="AX46" s="85">
        <f t="shared" si="31"/>
        <v>1.3877994129042948</v>
      </c>
      <c r="AZ46" s="1" t="str">
        <f t="shared" si="32"/>
        <v>2017-18</v>
      </c>
      <c r="BA46" s="85">
        <f t="shared" si="33"/>
        <v>2.4071431559382894</v>
      </c>
      <c r="BB46" s="85">
        <f t="shared" si="34"/>
        <v>2.0945307384870646</v>
      </c>
      <c r="BD46" s="1" t="str">
        <f t="shared" si="35"/>
        <v>2017-18</v>
      </c>
      <c r="BE46" s="85">
        <f t="shared" si="36"/>
        <v>0.12181403863680342</v>
      </c>
      <c r="BF46" s="85">
        <f t="shared" si="37"/>
        <v>7.3564247832774349E-2</v>
      </c>
      <c r="BH46" s="1" t="str">
        <f t="shared" si="38"/>
        <v>2017-18</v>
      </c>
      <c r="BI46" s="85">
        <f t="shared" si="39"/>
        <v>0.13705303946556008</v>
      </c>
      <c r="BJ46" s="85">
        <f t="shared" si="40"/>
        <v>7.2353667182874712E-2</v>
      </c>
      <c r="BU46" s="1" t="str">
        <f t="shared" si="41"/>
        <v>2017-18</v>
      </c>
      <c r="BV46" s="161">
        <f t="shared" si="42"/>
        <v>2239.4136345843644</v>
      </c>
      <c r="BW46" s="161">
        <f t="shared" si="43"/>
        <v>4042.8973838744178</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12090.359029234851</v>
      </c>
      <c r="O47" s="81">
        <f>+W47</f>
        <v>11956.21865540834</v>
      </c>
      <c r="P47" s="85">
        <f t="shared" si="44"/>
        <v>1.2317819397204877</v>
      </c>
      <c r="Q47" s="85">
        <f t="shared" si="44"/>
        <v>1.3334478566409209</v>
      </c>
      <c r="S47" s="13" t="str">
        <f t="shared" si="20"/>
        <v>2018-19</v>
      </c>
      <c r="T47" s="81">
        <f t="shared" si="7"/>
        <v>12090.359029234851</v>
      </c>
      <c r="U47" s="81">
        <f t="shared" si="8"/>
        <v>11090.247983240026</v>
      </c>
      <c r="V47" s="81">
        <f t="shared" si="9"/>
        <v>865.97067216831385</v>
      </c>
      <c r="W47" s="81">
        <f t="shared" si="10"/>
        <v>11956.21865540834</v>
      </c>
      <c r="X47" s="81">
        <f t="shared" si="11"/>
        <v>134.14037382651182</v>
      </c>
      <c r="Y47" s="81">
        <f t="shared" si="12"/>
        <v>16511.101677219576</v>
      </c>
      <c r="AA47" s="87">
        <f>+T47-W47</f>
        <v>134.14037382651077</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1.3656419662389874</v>
      </c>
      <c r="AQ47" s="86">
        <f t="shared" si="27"/>
        <v>2.0856237731464575</v>
      </c>
      <c r="AR47" s="86">
        <f t="shared" si="28"/>
        <v>7.2428474012274438E-2</v>
      </c>
      <c r="AS47" s="86">
        <f t="shared" si="29"/>
        <v>7.1624893030419592E-2</v>
      </c>
      <c r="AV47" s="1" t="str">
        <f t="shared" ref="AV47:AW49" si="46">+AI47</f>
        <v>2018-19</v>
      </c>
      <c r="AW47" s="85">
        <f t="shared" si="46"/>
        <v>1.9642226906860865</v>
      </c>
      <c r="AX47" s="85">
        <f t="shared" si="31"/>
        <v>1.3656419662389874</v>
      </c>
      <c r="AZ47" s="1" t="str">
        <f t="shared" si="32"/>
        <v>2018-19</v>
      </c>
      <c r="BA47" s="85">
        <f t="shared" si="33"/>
        <v>2.3136148984198646</v>
      </c>
      <c r="BB47" s="85">
        <f t="shared" si="34"/>
        <v>2.0856237731464575</v>
      </c>
      <c r="BD47" s="1" t="str">
        <f t="shared" si="35"/>
        <v>2018-19</v>
      </c>
      <c r="BE47" s="85">
        <f t="shared" si="36"/>
        <v>0.12408401957274139</v>
      </c>
      <c r="BF47" s="85">
        <f t="shared" si="37"/>
        <v>7.2428474012274438E-2</v>
      </c>
      <c r="BH47" s="1" t="str">
        <f t="shared" si="38"/>
        <v>2018-19</v>
      </c>
      <c r="BI47" s="85">
        <f t="shared" si="39"/>
        <v>0.1328350581321068</v>
      </c>
      <c r="BJ47" s="85">
        <f t="shared" si="40"/>
        <v>7.1624893030419592E-2</v>
      </c>
      <c r="BU47" s="1" t="str">
        <f t="shared" si="41"/>
        <v>2018-19</v>
      </c>
      <c r="BV47" s="161">
        <f t="shared" si="42"/>
        <v>2249.0296065149555</v>
      </c>
      <c r="BW47" s="161">
        <f t="shared" si="43"/>
        <v>4173.7338498477502</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12361.021746677963</v>
      </c>
      <c r="O48" s="81">
        <f>+W48</f>
        <v>12336.552203740051</v>
      </c>
      <c r="P48" s="85">
        <f t="shared" si="44"/>
        <v>1.4769658041942928</v>
      </c>
      <c r="Q48" s="85">
        <f t="shared" si="44"/>
        <v>1.3073637527933846</v>
      </c>
      <c r="S48" s="13" t="str">
        <f t="shared" si="20"/>
        <v>2019-20</v>
      </c>
      <c r="T48" s="81">
        <f t="shared" si="7"/>
        <v>12361.021746677963</v>
      </c>
      <c r="U48" s="81">
        <f t="shared" si="8"/>
        <v>11502.902498428208</v>
      </c>
      <c r="V48" s="81">
        <f t="shared" si="9"/>
        <v>833.6497053118452</v>
      </c>
      <c r="W48" s="81">
        <f t="shared" si="10"/>
        <v>12336.552203740051</v>
      </c>
      <c r="X48" s="81">
        <f t="shared" si="11"/>
        <v>24.994786953149202</v>
      </c>
      <c r="Y48" s="81">
        <f t="shared" si="12"/>
        <v>16479.161731561442</v>
      </c>
      <c r="AA48" s="87">
        <f>+T48-W48</f>
        <v>24.469542937911683</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1.3331553061938617</v>
      </c>
      <c r="AQ48" s="86">
        <f t="shared" si="27"/>
        <v>2.062971683565233</v>
      </c>
      <c r="AR48" s="86">
        <f t="shared" si="28"/>
        <v>6.7575582832544487E-2</v>
      </c>
      <c r="AS48" s="86">
        <f t="shared" si="29"/>
        <v>6.7441812044048005E-2</v>
      </c>
      <c r="AV48" s="1" t="str">
        <f t="shared" si="46"/>
        <v>2019-20</v>
      </c>
      <c r="AW48" s="85">
        <f t="shared" si="46"/>
        <v>1.5067883226954066</v>
      </c>
      <c r="AX48" s="85">
        <f t="shared" si="31"/>
        <v>1.3331553061938617</v>
      </c>
      <c r="AZ48" s="1" t="str">
        <f t="shared" si="32"/>
        <v>2019-20</v>
      </c>
      <c r="BA48" s="85">
        <f t="shared" si="33"/>
        <v>2.4490435374149659</v>
      </c>
      <c r="BB48" s="85">
        <f t="shared" si="34"/>
        <v>2.062971683565233</v>
      </c>
      <c r="BD48" s="1" t="str">
        <f t="shared" si="35"/>
        <v>2019-20</v>
      </c>
      <c r="BE48" s="85">
        <f t="shared" si="36"/>
        <v>0.12350899759677168</v>
      </c>
      <c r="BF48" s="85">
        <f t="shared" si="37"/>
        <v>6.7575582832544487E-2</v>
      </c>
      <c r="BH48" s="1" t="str">
        <f t="shared" si="38"/>
        <v>2019-20</v>
      </c>
      <c r="BI48" s="85">
        <f t="shared" si="39"/>
        <v>0.1091098671131108</v>
      </c>
      <c r="BJ48" s="85">
        <f t="shared" si="40"/>
        <v>6.7441812044048005E-2</v>
      </c>
      <c r="BU48" s="1" t="str">
        <f t="shared" si="41"/>
        <v>2019-20</v>
      </c>
      <c r="BV48" s="161">
        <f t="shared" si="42"/>
        <v>7024.1997722913748</v>
      </c>
      <c r="BW48" s="161">
        <f t="shared" si="43"/>
        <v>4372.9519816668826</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12356.100542997168</v>
      </c>
      <c r="O49" s="81">
        <f>+W49</f>
        <v>12636.198665730775</v>
      </c>
      <c r="P49" s="85">
        <f t="shared" si="44"/>
        <v>1.1051035994308835</v>
      </c>
      <c r="Q49" s="85">
        <f t="shared" si="44"/>
        <v>1.3592172313863931</v>
      </c>
      <c r="S49" s="13" t="s">
        <v>324</v>
      </c>
      <c r="T49" s="81">
        <f t="shared" si="7"/>
        <v>12356.100542997168</v>
      </c>
      <c r="U49" s="81">
        <f t="shared" si="8"/>
        <v>11846.07581965079</v>
      </c>
      <c r="V49" s="81">
        <f t="shared" si="9"/>
        <v>790.12284607998538</v>
      </c>
      <c r="W49" s="81">
        <f t="shared" si="10"/>
        <v>12636.198665730775</v>
      </c>
      <c r="X49" s="81">
        <f t="shared" si="11"/>
        <v>-13.157319214434921</v>
      </c>
      <c r="Y49" s="81">
        <f t="shared" si="12"/>
        <v>16607.225278215752</v>
      </c>
      <c r="AA49" s="87">
        <f>+T49-W49</f>
        <v>-280.09812273360694</v>
      </c>
      <c r="AI49" s="13" t="s">
        <v>324</v>
      </c>
      <c r="AJ49" s="86">
        <f t="shared" si="21"/>
        <v>2.3061104918267792</v>
      </c>
      <c r="AK49" s="86">
        <f t="shared" si="22"/>
        <v>2.9111792560242322</v>
      </c>
      <c r="AL49" s="86">
        <f t="shared" si="23"/>
        <v>0.11967197246527828</v>
      </c>
      <c r="AM49" s="86">
        <f t="shared" si="24"/>
        <v>0.15052663013800854</v>
      </c>
      <c r="AO49" s="13" t="s">
        <v>324</v>
      </c>
      <c r="AP49" s="86">
        <f t="shared" si="26"/>
        <v>1.3440506752454289</v>
      </c>
      <c r="AQ49" s="86">
        <f t="shared" si="27"/>
        <v>2.144711103591483</v>
      </c>
      <c r="AR49" s="86">
        <f t="shared" si="28"/>
        <v>6.2528523567992753E-2</v>
      </c>
      <c r="AS49" s="86">
        <f t="shared" si="29"/>
        <v>6.3945970925899293E-2</v>
      </c>
      <c r="AV49" s="13" t="s">
        <v>324</v>
      </c>
      <c r="AW49" s="85">
        <f t="shared" si="46"/>
        <v>2.3061104918267792</v>
      </c>
      <c r="AX49" s="85">
        <f t="shared" si="31"/>
        <v>1.3440506752454289</v>
      </c>
      <c r="AZ49" s="13" t="s">
        <v>324</v>
      </c>
      <c r="BA49" s="85">
        <f t="shared" si="33"/>
        <v>2.9111792560242322</v>
      </c>
      <c r="BB49" s="85">
        <f t="shared" si="34"/>
        <v>2.144711103591483</v>
      </c>
      <c r="BD49" s="13" t="s">
        <v>324</v>
      </c>
      <c r="BE49" s="85">
        <f t="shared" si="36"/>
        <v>0.11967197246527828</v>
      </c>
      <c r="BF49" s="85">
        <f t="shared" si="37"/>
        <v>6.2528523567992753E-2</v>
      </c>
      <c r="BH49" s="13" t="s">
        <v>324</v>
      </c>
      <c r="BI49" s="85">
        <f t="shared" si="39"/>
        <v>0.15052663013800854</v>
      </c>
      <c r="BJ49" s="85">
        <f t="shared" si="40"/>
        <v>6.3945970925899293E-2</v>
      </c>
      <c r="BU49" s="1" t="str">
        <f t="shared" si="41"/>
        <v>2020-21</v>
      </c>
      <c r="BV49" s="161">
        <f t="shared" si="42"/>
        <v>2838.0511125199437</v>
      </c>
      <c r="BW49" s="161">
        <f t="shared" si="43"/>
        <v>4612.7614749027825</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12018.996659377404</v>
      </c>
      <c r="O50" s="153">
        <f t="shared" si="48"/>
        <v>12000.317438628006</v>
      </c>
      <c r="P50" s="132">
        <f t="shared" si="48"/>
        <v>1.2313155881304163</v>
      </c>
      <c r="Q50" s="132">
        <f t="shared" si="48"/>
        <v>1.3403471633557338</v>
      </c>
      <c r="S50" s="13" t="s">
        <v>333</v>
      </c>
      <c r="T50" s="153">
        <f>+AVERAGE(T45:T49)</f>
        <v>12018.996659377404</v>
      </c>
      <c r="U50" s="153">
        <f t="shared" ref="U50:Y50" si="49">+AVERAGE(U45:U49)</f>
        <v>11154.091090732363</v>
      </c>
      <c r="V50" s="153">
        <f t="shared" si="49"/>
        <v>846.22634789564347</v>
      </c>
      <c r="W50" s="153">
        <f t="shared" si="49"/>
        <v>12000.317438628006</v>
      </c>
      <c r="X50" s="153">
        <f t="shared" si="49"/>
        <v>72.172430256277636</v>
      </c>
      <c r="Y50" s="153">
        <f t="shared" si="49"/>
        <v>16582.321346087316</v>
      </c>
      <c r="AA50" s="87">
        <f t="shared" ref="AA50:AA53" si="50">+T50-W50</f>
        <v>18.679220749398155</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1.3813042516875553</v>
      </c>
      <c r="AQ50" s="132">
        <f t="shared" ref="AQ50:AS50" si="52">+AVERAGE(AQ45:AQ49)</f>
        <v>2.1263637589065838</v>
      </c>
      <c r="AR50" s="132">
        <f t="shared" si="52"/>
        <v>7.0713028615498566E-2</v>
      </c>
      <c r="AS50" s="132">
        <f t="shared" si="52"/>
        <v>7.0542662190054672E-2</v>
      </c>
      <c r="AV50" s="13" t="s">
        <v>333</v>
      </c>
      <c r="AW50" s="132">
        <f>+AVERAGE(AW45:AW49)</f>
        <v>1.9385230291101281</v>
      </c>
      <c r="AX50" s="132">
        <f t="shared" ref="AX50" si="53">+AVERAGE(AX45:AX49)</f>
        <v>1.3813042516875553</v>
      </c>
      <c r="AZ50" s="13" t="s">
        <v>333</v>
      </c>
      <c r="BA50" s="132">
        <f>+AVERAGE(BA45:BA49)</f>
        <v>2.4654788698141159</v>
      </c>
      <c r="BB50" s="132">
        <f t="shared" ref="BB50" si="54">+AVERAGE(BB45:BB49)</f>
        <v>2.1263637589065838</v>
      </c>
      <c r="BD50" s="13" t="s">
        <v>333</v>
      </c>
      <c r="BE50" s="132">
        <f>+AVERAGE(BE45:BE49)</f>
        <v>0.12083612224568414</v>
      </c>
      <c r="BF50" s="132">
        <f t="shared" ref="BF50" si="55">+AVERAGE(BF45:BF49)</f>
        <v>7.0713028615498566E-2</v>
      </c>
      <c r="BH50" s="13" t="s">
        <v>333</v>
      </c>
      <c r="BI50" s="132">
        <f>+AVERAGE(BI45:BI49)</f>
        <v>0.13261698226496788</v>
      </c>
      <c r="BJ50" s="132">
        <f t="shared" ref="BJ50" si="56">+AVERAGE(BJ45:BJ49)</f>
        <v>7.0542662190054672E-2</v>
      </c>
      <c r="BU50" s="158" t="s">
        <v>333</v>
      </c>
      <c r="BV50" s="165">
        <f>+AVERAGE(BV45:BV49)</f>
        <v>3286.4833816166329</v>
      </c>
      <c r="BW50" s="165">
        <f t="shared" ref="BW50" si="57">+AVERAGE(BW45:BW49)</f>
        <v>4214.4442133788507</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11200.506535265413</v>
      </c>
      <c r="O51" s="153">
        <f t="shared" si="59"/>
        <v>11388.454617246414</v>
      </c>
      <c r="P51" s="132">
        <f t="shared" si="59"/>
        <v>1.2902101791990099</v>
      </c>
      <c r="Q51" s="132">
        <f t="shared" si="59"/>
        <v>1.3661691472358137</v>
      </c>
      <c r="S51" s="13" t="s">
        <v>330</v>
      </c>
      <c r="T51" s="153">
        <f t="shared" ref="T51:Y51" si="60">+AVERAGE(T40:T49)</f>
        <v>11200.506535265413</v>
      </c>
      <c r="U51" s="153">
        <f t="shared" si="60"/>
        <v>10517.055375298016</v>
      </c>
      <c r="V51" s="153">
        <f t="shared" si="60"/>
        <v>871.39924194839989</v>
      </c>
      <c r="W51" s="153">
        <f t="shared" si="60"/>
        <v>11388.454617246414</v>
      </c>
      <c r="X51" s="153">
        <f t="shared" si="60"/>
        <v>-161.20147722755968</v>
      </c>
      <c r="Y51" s="153">
        <f t="shared" si="60"/>
        <v>15993.148254198613</v>
      </c>
      <c r="AA51" s="87">
        <f t="shared" si="50"/>
        <v>-187.94808198100145</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1.4317030989955046</v>
      </c>
      <c r="AQ51" s="132">
        <f>+AVERAGE(AQ40:AQ49)</f>
        <v>2.2116195571245143</v>
      </c>
      <c r="AR51" s="132">
        <f>+AVERAGE(AR40:AR49)</f>
        <v>7.6973513263974835E-2</v>
      </c>
      <c r="AS51" s="132">
        <f>+AVERAGE(AS40:AS49)</f>
        <v>7.8493679234987068E-2</v>
      </c>
      <c r="AV51" s="13" t="s">
        <v>330</v>
      </c>
      <c r="AW51" s="132">
        <f>+AVERAGE(AW40:AW49)</f>
        <v>1.6491981720125621</v>
      </c>
      <c r="AX51" s="132">
        <f>+AVERAGE(AX40:AX49)</f>
        <v>1.4317030989955046</v>
      </c>
      <c r="AZ51" s="13" t="s">
        <v>330</v>
      </c>
      <c r="BA51" s="132">
        <f>+AVERAGE(BA40:BA49)</f>
        <v>2.0388630896900728</v>
      </c>
      <c r="BB51" s="132">
        <f>+AVERAGE(BB40:BB49)</f>
        <v>2.2116195571245143</v>
      </c>
      <c r="BD51" s="13" t="s">
        <v>330</v>
      </c>
      <c r="BE51" s="132">
        <f>+AVERAGE(BE40:BE49)</f>
        <v>0.11214528069309035</v>
      </c>
      <c r="BF51" s="132">
        <f>+AVERAGE(BF40:BF49)</f>
        <v>7.6973513263974835E-2</v>
      </c>
      <c r="BH51" s="13" t="s">
        <v>330</v>
      </c>
      <c r="BI51" s="132">
        <f>+AVERAGE(BI40:BI49)</f>
        <v>0.12322449286956083</v>
      </c>
      <c r="BJ51" s="132">
        <f>+AVERAGE(BJ40:BJ49)</f>
        <v>7.8493679234987068E-2</v>
      </c>
      <c r="BU51" s="158" t="s">
        <v>330</v>
      </c>
      <c r="BV51" s="165">
        <f>+AVERAGE(BV40:BV49)</f>
        <v>2719.5980905860192</v>
      </c>
      <c r="BW51" s="165">
        <f>+AVERAGE(BW40:BW49)</f>
        <v>3947.2576612525636</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9698.7659802344606</v>
      </c>
      <c r="O52" s="153">
        <f t="shared" si="62"/>
        <v>9778.0788136408755</v>
      </c>
      <c r="P52" s="132">
        <f t="shared" si="62"/>
        <v>1.3317920186417957</v>
      </c>
      <c r="Q52" s="132">
        <f t="shared" si="62"/>
        <v>1.3589014264922175</v>
      </c>
      <c r="S52" s="13" t="s">
        <v>331</v>
      </c>
      <c r="T52" s="153">
        <f t="shared" ref="T52:Y52" si="63">+AVERAGE(T30:T49)</f>
        <v>9698.7659802344606</v>
      </c>
      <c r="U52" s="153">
        <f t="shared" si="63"/>
        <v>8881.907479605934</v>
      </c>
      <c r="V52" s="153">
        <f t="shared" si="63"/>
        <v>896.1713340349404</v>
      </c>
      <c r="W52" s="153">
        <f t="shared" si="63"/>
        <v>9778.0788136408755</v>
      </c>
      <c r="X52" s="153">
        <f t="shared" si="63"/>
        <v>-65.922013695231129</v>
      </c>
      <c r="Y52" s="153">
        <f t="shared" si="63"/>
        <v>13792.046097881914</v>
      </c>
      <c r="AA52" s="87">
        <f t="shared" si="50"/>
        <v>-79.312833406414939</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1.4357815771708671</v>
      </c>
      <c r="AQ52" s="132">
        <f>+AVERAGE(AQ30:AQ49)</f>
        <v>2.2361574217883993</v>
      </c>
      <c r="AR52" s="132">
        <f>+AVERAGE(AR30:AR49)</f>
        <v>9.6955093753391092E-2</v>
      </c>
      <c r="AS52" s="132">
        <f>+AVERAGE(AS30:AS49)</f>
        <v>9.7362477988495955E-2</v>
      </c>
      <c r="AV52" s="13" t="s">
        <v>331</v>
      </c>
      <c r="AW52" s="132">
        <f>+AVERAGE(AW30:AW49)</f>
        <v>1.7674991846174977</v>
      </c>
      <c r="AX52" s="132">
        <f>+AVERAGE(AX30:AX49)</f>
        <v>1.4357815771708671</v>
      </c>
      <c r="AZ52" s="13" t="s">
        <v>331</v>
      </c>
      <c r="BA52" s="132">
        <f>+AVERAGE(BA30:BA49)</f>
        <v>2.4413254946367409</v>
      </c>
      <c r="BB52" s="132">
        <f>+AVERAGE(BB30:BB49)</f>
        <v>2.2361574217883993</v>
      </c>
      <c r="BD52" s="13" t="s">
        <v>331</v>
      </c>
      <c r="BE52" s="132">
        <f>+AVERAGE(BE30:BE49)</f>
        <v>0.13603435082818444</v>
      </c>
      <c r="BF52" s="132">
        <f>+AVERAGE(BF30:BF49)</f>
        <v>9.6955093753391092E-2</v>
      </c>
      <c r="BH52" s="13" t="s">
        <v>331</v>
      </c>
      <c r="BI52" s="132">
        <f>+AVERAGE(BI30:BI49)</f>
        <v>0.14368551747868608</v>
      </c>
      <c r="BJ52" s="132">
        <f>+AVERAGE(BJ30:BJ49)</f>
        <v>9.7362477988495955E-2</v>
      </c>
      <c r="BU52" s="158" t="s">
        <v>331</v>
      </c>
      <c r="BV52" s="165">
        <f>+AVERAGE(BV30:BV49)</f>
        <v>3064.0091135273315</v>
      </c>
      <c r="BW52" s="165">
        <f>+AVERAGE(BW30:BW49)</f>
        <v>3468.0711264103543</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8901.1621985107849</v>
      </c>
      <c r="O53" s="153">
        <f t="shared" si="65"/>
        <v>8994.9888235050039</v>
      </c>
      <c r="P53" s="132">
        <f t="shared" si="65"/>
        <v>1.322115382296609</v>
      </c>
      <c r="Q53" s="132">
        <f t="shared" si="65"/>
        <v>1.3465919595842835</v>
      </c>
      <c r="S53" s="13" t="s">
        <v>332</v>
      </c>
      <c r="T53" s="153">
        <f t="shared" ref="T53:Y53" si="66">+AVERAGE(T25:T49)</f>
        <v>8901.1621985107849</v>
      </c>
      <c r="U53" s="153">
        <f t="shared" si="66"/>
        <v>8093.6525978834197</v>
      </c>
      <c r="V53" s="153">
        <f t="shared" si="66"/>
        <v>901.3362256215861</v>
      </c>
      <c r="W53" s="153">
        <f t="shared" si="66"/>
        <v>8994.9888235050039</v>
      </c>
      <c r="X53" s="153">
        <f t="shared" si="66"/>
        <v>-83.112188178222297</v>
      </c>
      <c r="Y53" s="153">
        <f t="shared" si="66"/>
        <v>12992.37311001952</v>
      </c>
      <c r="AA53" s="87">
        <f t="shared" si="50"/>
        <v>-93.826624994218946</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1.4912554929749573</v>
      </c>
      <c r="AQ53" s="132">
        <f>+AVERAGE(AQ25:AQ49)</f>
        <v>2.3520268039796184</v>
      </c>
      <c r="AR53" s="132">
        <f>+AVERAGE(AR25:AR49)</f>
        <v>0.1089750928656285</v>
      </c>
      <c r="AS53" s="132">
        <f>+AVERAGE(AS25:AS49)</f>
        <v>0.11014590694723614</v>
      </c>
      <c r="AV53" s="13" t="s">
        <v>332</v>
      </c>
      <c r="AW53" s="132">
        <f>+AVERAGE(AW25:AW49)</f>
        <v>1.8071288093109614</v>
      </c>
      <c r="AX53" s="132">
        <f>+AVERAGE(AX25:AX49)</f>
        <v>1.4912554929749573</v>
      </c>
      <c r="AZ53" s="13" t="s">
        <v>332</v>
      </c>
      <c r="BA53" s="132">
        <f>+AVERAGE(BA25:BA49)</f>
        <v>2.6604437249884332</v>
      </c>
      <c r="BB53" s="132">
        <f>+AVERAGE(BB25:BB49)</f>
        <v>2.3520268039796184</v>
      </c>
      <c r="BD53" s="13" t="s">
        <v>332</v>
      </c>
      <c r="BE53" s="132">
        <f>+AVERAGE(BE25:BE49)</f>
        <v>0.15275953928973265</v>
      </c>
      <c r="BF53" s="132">
        <f>+AVERAGE(BF25:BF49)</f>
        <v>0.1089750928656285</v>
      </c>
      <c r="BH53" s="13" t="s">
        <v>332</v>
      </c>
      <c r="BI53" s="132">
        <f>+AVERAGE(BI25:BI49)</f>
        <v>0.16063751514026767</v>
      </c>
      <c r="BJ53" s="132">
        <f>+AVERAGE(BJ25:BJ49)</f>
        <v>0.11014590694723614</v>
      </c>
      <c r="BU53" s="158" t="s">
        <v>332</v>
      </c>
      <c r="BV53" s="165">
        <f>+AVERAGE(BV25:BV49)</f>
        <v>3101.1927781471918</v>
      </c>
      <c r="BW53" s="165">
        <f>+AVERAGE(BW25:BW49)</f>
        <v>3220.4974228051169</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289</v>
      </c>
      <c r="D58" t="s">
        <v>288</v>
      </c>
      <c r="E58" t="s">
        <v>289</v>
      </c>
      <c r="F58" s="1"/>
      <c r="G58" s="1"/>
      <c r="H58" s="1"/>
      <c r="I58" s="1"/>
      <c r="J58" s="1"/>
      <c r="K58" s="1"/>
    </row>
    <row r="59" spans="1:75" x14ac:dyDescent="0.25">
      <c r="A59">
        <f>+'fiscal parms &amp; pop'!A128</f>
        <v>1990</v>
      </c>
      <c r="B59" s="1">
        <f>+'fiscal parms &amp; pop'!S143</f>
        <v>577368</v>
      </c>
      <c r="C59" s="1">
        <f>+'fiscal parms &amp; pop'!V143</f>
        <v>1781011</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
        <f>+'fiscal parms &amp; pop'!V144</f>
        <v>1790905</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
        <f>+'fiscal parms &amp; pop'!V145</f>
        <v>1798399</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
        <f>+'fiscal parms &amp; pop'!V146</f>
        <v>1804914</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
        <f>+'fiscal parms &amp; pop'!V147</f>
        <v>1810493</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
        <f>+'fiscal parms &amp; pop'!V148</f>
        <v>1813478</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
        <f>+'fiscal parms &amp; pop'!V149</f>
        <v>1819332</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
        <f>+'fiscal parms &amp; pop'!V150</f>
        <v>1821008</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
        <f>+'fiscal parms &amp; pop'!V151</f>
        <v>1818170</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
        <f>+'fiscal parms &amp; pop'!V152</f>
        <v>1820666</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
        <f>+'fiscal parms &amp; pop'!V153</f>
        <v>1820808</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
        <f>+'fiscal parms &amp; pop'!V154</f>
        <v>1818975</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
        <f>+'fiscal parms &amp; pop'!V155</f>
        <v>1821410</v>
      </c>
      <c r="D71" s="1">
        <f>+'fiscal parms &amp; pop'!U155</f>
        <v>30738082</v>
      </c>
      <c r="E71" s="1">
        <f>+'fiscal parms &amp; pop'!V155</f>
        <v>1821410</v>
      </c>
      <c r="F71" s="1"/>
    </row>
    <row r="72" spans="1:24" x14ac:dyDescent="0.25">
      <c r="A72">
        <f>+'fiscal parms &amp; pop'!A141</f>
        <v>2003</v>
      </c>
      <c r="B72" s="1">
        <f>+'fiscal parms &amp; pop'!S156</f>
        <v>518445</v>
      </c>
      <c r="C72" s="1">
        <f>+'fiscal parms &amp; pop'!V156</f>
        <v>1824331</v>
      </c>
      <c r="D72" s="1">
        <f>+'fiscal parms &amp; pop'!U156</f>
        <v>31020328</v>
      </c>
      <c r="E72" s="1">
        <f>+'fiscal parms &amp; pop'!V156</f>
        <v>1824331</v>
      </c>
      <c r="F72" s="1"/>
    </row>
    <row r="73" spans="1:24" x14ac:dyDescent="0.25">
      <c r="A73">
        <f>+'fiscal parms &amp; pop'!A142</f>
        <v>2004</v>
      </c>
      <c r="B73" s="1">
        <f>+'fiscal parms &amp; pop'!S157</f>
        <v>517402</v>
      </c>
      <c r="C73" s="1">
        <f>+'fiscal parms &amp; pop'!V157</f>
        <v>1826701</v>
      </c>
      <c r="D73" s="1">
        <f>+'fiscal parms &amp; pop'!U157</f>
        <v>31315986</v>
      </c>
      <c r="E73" s="1">
        <f>+'fiscal parms &amp; pop'!V157</f>
        <v>1826701</v>
      </c>
      <c r="F73" s="1"/>
      <c r="N73" s="150"/>
      <c r="O73" s="152"/>
      <c r="P73" s="150"/>
      <c r="Q73" s="151" t="str">
        <f>+B18</f>
        <v>NL Rev PC</v>
      </c>
      <c r="R73" s="151" t="str">
        <f>+E18</f>
        <v>NL Expend PC</v>
      </c>
      <c r="S73" s="152" t="s">
        <v>334</v>
      </c>
      <c r="T73" s="151" t="str">
        <f>+N18</f>
        <v>RAC Rev PC</v>
      </c>
      <c r="U73" s="151" t="str">
        <f>+O18</f>
        <v>RAC Expend PC</v>
      </c>
      <c r="V73" s="152" t="s">
        <v>347</v>
      </c>
      <c r="W73" s="150" t="s">
        <v>348</v>
      </c>
      <c r="X73" s="150" t="s">
        <v>346</v>
      </c>
    </row>
    <row r="74" spans="1:24" x14ac:dyDescent="0.25">
      <c r="A74">
        <f>+'fiscal parms &amp; pop'!A143</f>
        <v>2005</v>
      </c>
      <c r="B74" s="1">
        <f>+'fiscal parms &amp; pop'!S158</f>
        <v>514315</v>
      </c>
      <c r="C74" s="1">
        <f>+'fiscal parms &amp; pop'!V158</f>
        <v>1824007</v>
      </c>
      <c r="D74" s="1">
        <f>+'fiscal parms &amp; pop'!U158</f>
        <v>31622410</v>
      </c>
      <c r="E74" s="1">
        <f>+'fiscal parms &amp; pop'!V158</f>
        <v>1824007</v>
      </c>
      <c r="F74" s="1"/>
      <c r="P74" s="107" t="s">
        <v>324</v>
      </c>
      <c r="Q74" s="155">
        <f>+L49</f>
        <v>13654.771184996065</v>
      </c>
      <c r="R74" s="155">
        <f>+M49</f>
        <v>17175.338965683019</v>
      </c>
      <c r="S74" s="156">
        <f>+R74/Q74</f>
        <v>1.2578269333839422</v>
      </c>
      <c r="T74" s="155">
        <f>+N49</f>
        <v>12356.100542997168</v>
      </c>
      <c r="U74" s="155">
        <f>+O49</f>
        <v>12636.198665730775</v>
      </c>
      <c r="V74" s="156">
        <f>+U74/T74</f>
        <v>1.0226688122000069</v>
      </c>
      <c r="W74" s="157">
        <f>+P49</f>
        <v>1.1051035994308835</v>
      </c>
      <c r="X74" s="157">
        <f>+Q49</f>
        <v>1.3592172313863931</v>
      </c>
    </row>
    <row r="75" spans="1:24" x14ac:dyDescent="0.25">
      <c r="A75">
        <f>+'fiscal parms &amp; pop'!A144</f>
        <v>2006</v>
      </c>
      <c r="B75" s="1">
        <f>+'fiscal parms &amp; pop'!S159</f>
        <v>510584</v>
      </c>
      <c r="C75" s="1">
        <f>+'fiscal parms &amp; pop'!V159</f>
        <v>1821343</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12018.996659377404</v>
      </c>
      <c r="U75" s="155">
        <f>+O50</f>
        <v>12000.317438628006</v>
      </c>
      <c r="V75" s="156">
        <f>+U75/T75</f>
        <v>0.99844585856217671</v>
      </c>
      <c r="W75" s="157">
        <f>+P50</f>
        <v>1.2313155881304163</v>
      </c>
      <c r="X75" s="157">
        <f>+Q50</f>
        <v>1.3403471633557338</v>
      </c>
    </row>
    <row r="76" spans="1:24" x14ac:dyDescent="0.25">
      <c r="A76">
        <f>+'fiscal parms &amp; pop'!A145</f>
        <v>2007</v>
      </c>
      <c r="B76" s="1">
        <f>+'fiscal parms &amp; pop'!S160</f>
        <v>509039</v>
      </c>
      <c r="C76" s="1">
        <f>+'fiscal parms &amp; pop'!V160</f>
        <v>1818199</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11200.506535265413</v>
      </c>
      <c r="U76" s="155">
        <f>+O51</f>
        <v>11388.454617246414</v>
      </c>
      <c r="V76" s="156">
        <f t="shared" ref="V76:V78" si="68">+U76/T76</f>
        <v>1.0167803198354679</v>
      </c>
      <c r="W76" s="157">
        <f>+P51</f>
        <v>1.2902101791990099</v>
      </c>
      <c r="X76" s="157">
        <f>+Q51</f>
        <v>1.3661691472358137</v>
      </c>
    </row>
    <row r="77" spans="1:24" x14ac:dyDescent="0.25">
      <c r="A77">
        <f>+'fiscal parms &amp; pop'!A146</f>
        <v>2008</v>
      </c>
      <c r="B77" s="1">
        <f>+'fiscal parms &amp; pop'!S161</f>
        <v>511543</v>
      </c>
      <c r="C77" s="1">
        <f>+'fiscal parms &amp; pop'!V161</f>
        <v>1821484</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9698.7659802344606</v>
      </c>
      <c r="U77" s="155">
        <f>+O52</f>
        <v>9778.0788136408755</v>
      </c>
      <c r="V77" s="156">
        <f t="shared" si="68"/>
        <v>1.008177621108505</v>
      </c>
      <c r="W77" s="157">
        <f>+P52</f>
        <v>1.3317920186417957</v>
      </c>
      <c r="X77" s="157">
        <f>+Q52</f>
        <v>1.3589014264922175</v>
      </c>
    </row>
    <row r="78" spans="1:24" x14ac:dyDescent="0.25">
      <c r="A78">
        <f>+'fiscal parms &amp; pop'!A147</f>
        <v>2009</v>
      </c>
      <c r="B78" s="1">
        <f>+'fiscal parms &amp; pop'!S162</f>
        <v>516729</v>
      </c>
      <c r="C78" s="1">
        <f>+'fiscal parms &amp; pop'!V162</f>
        <v>1828057</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8901.1621985107849</v>
      </c>
      <c r="U78" s="155">
        <f>+O53</f>
        <v>8994.9888235050039</v>
      </c>
      <c r="V78" s="156">
        <f t="shared" si="68"/>
        <v>1.0105409409357708</v>
      </c>
      <c r="W78" s="157">
        <f>+P53</f>
        <v>1.322115382296609</v>
      </c>
      <c r="X78" s="157">
        <f>+Q53</f>
        <v>1.3465919595842835</v>
      </c>
    </row>
    <row r="79" spans="1:24" x14ac:dyDescent="0.25">
      <c r="A79">
        <f>+'fiscal parms &amp; pop'!A148</f>
        <v>2010</v>
      </c>
      <c r="B79" s="1">
        <f>+'fiscal parms &amp; pop'!S163</f>
        <v>521972</v>
      </c>
      <c r="C79" s="1">
        <f>+'fiscal parms &amp; pop'!V163</f>
        <v>1836795</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
        <f>+'fiscal parms &amp; pop'!V164</f>
        <v>1844037</v>
      </c>
      <c r="D80" s="1">
        <f>+'fiscal parms &amp; pop'!U164</f>
        <v>33704644</v>
      </c>
      <c r="E80" s="1">
        <f>+'fiscal parms &amp; pop'!V164</f>
        <v>1844037</v>
      </c>
      <c r="F80" s="1"/>
      <c r="G80" s="1"/>
      <c r="H80" s="1"/>
      <c r="I80" s="1"/>
      <c r="J80" s="1"/>
      <c r="N80" s="1"/>
      <c r="P80" s="150"/>
      <c r="Q80" s="151" t="str">
        <f>+F18</f>
        <v>NL Deficit PC</v>
      </c>
      <c r="R80" s="151" t="str">
        <f>+X18</f>
        <v>RAC Deficit PC</v>
      </c>
      <c r="S80" s="151" t="str">
        <f>+D18</f>
        <v>NL Debt Charge PC</v>
      </c>
      <c r="T80" s="151" t="str">
        <f>+V18</f>
        <v>RAC Debt Charge PC</v>
      </c>
      <c r="U80" s="150" t="str">
        <f>+G18</f>
        <v>NL Net Debt PC</v>
      </c>
      <c r="V80" s="150" t="str">
        <f>+Y18</f>
        <v>RAC Net Debt PC</v>
      </c>
    </row>
    <row r="81" spans="1:22" x14ac:dyDescent="0.25">
      <c r="A81">
        <f>+'fiscal parms &amp; pop'!A150</f>
        <v>2012</v>
      </c>
      <c r="B81" s="1">
        <f>+'fiscal parms &amp; pop'!S165</f>
        <v>526450</v>
      </c>
      <c r="C81" s="1">
        <f>+'fiscal parms &amp; pop'!V165</f>
        <v>1846800</v>
      </c>
      <c r="D81" s="1">
        <f>+'fiscal parms &amp; pop'!U165</f>
        <v>34109736</v>
      </c>
      <c r="E81" s="1">
        <f>+'fiscal parms &amp; pop'!V165</f>
        <v>1846800</v>
      </c>
      <c r="F81" s="1"/>
      <c r="G81" s="1"/>
      <c r="H81" s="1"/>
      <c r="I81" s="1"/>
      <c r="J81" s="1"/>
      <c r="N81" s="150"/>
      <c r="O81" s="152"/>
      <c r="Q81" s="155">
        <f t="shared" ref="Q81" si="69">+F49</f>
        <v>-3520.5677806869526</v>
      </c>
      <c r="R81" s="155">
        <f t="shared" ref="R81" si="70">+X49</f>
        <v>-13.157319214434921</v>
      </c>
      <c r="S81" s="155">
        <f t="shared" ref="S81" si="71">+D49</f>
        <v>2055.4066917830387</v>
      </c>
      <c r="T81" s="155">
        <f t="shared" ref="T81" si="72">+V49</f>
        <v>790.12284607998538</v>
      </c>
      <c r="U81" s="155">
        <f t="shared" ref="U81" si="73">+G49</f>
        <v>31489.41109321341</v>
      </c>
      <c r="V81" s="155">
        <f t="shared" ref="V81" si="74">+Y49</f>
        <v>16607.225278215752</v>
      </c>
    </row>
    <row r="82" spans="1:22" x14ac:dyDescent="0.25">
      <c r="A82">
        <f>+'fiscal parms &amp; pop'!A151</f>
        <v>2013</v>
      </c>
      <c r="B82" s="1">
        <f>+'fiscal parms &amp; pop'!S166</f>
        <v>527399</v>
      </c>
      <c r="C82" s="1">
        <f>+'fiscal parms &amp; pop'!V166</f>
        <v>1843957</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72.172430256277636</v>
      </c>
      <c r="S82" s="155">
        <f>+D50</f>
        <v>1943.0023231240223</v>
      </c>
      <c r="T82" s="155">
        <f>+V50</f>
        <v>846.22634789564347</v>
      </c>
      <c r="U82" s="155">
        <f>+G50</f>
        <v>28328.155968112191</v>
      </c>
      <c r="V82" s="155">
        <f>+Y50</f>
        <v>16582.321346087316</v>
      </c>
    </row>
    <row r="83" spans="1:22" x14ac:dyDescent="0.25">
      <c r="A83">
        <f>+'fiscal parms &amp; pop'!A152</f>
        <v>2014</v>
      </c>
      <c r="B83" s="1">
        <f>+'fiscal parms &amp; pop'!S167</f>
        <v>528386</v>
      </c>
      <c r="C83" s="1">
        <f>+'fiscal parms &amp; pop'!V167</f>
        <v>1842824</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-161.20147722755968</v>
      </c>
      <c r="S83" s="155">
        <f t="shared" ref="S83:S85" si="77">+D51</f>
        <v>1747.4461804924292</v>
      </c>
      <c r="T83" s="155">
        <f t="shared" ref="T83:T85" si="78">+V51</f>
        <v>871.39924194839989</v>
      </c>
      <c r="U83" s="155">
        <f t="shared" ref="U83:U85" si="79">+G51</f>
        <v>23284.422240982134</v>
      </c>
      <c r="V83" s="155">
        <f t="shared" ref="V83:V85" si="80">+Y51</f>
        <v>15993.148254198613</v>
      </c>
    </row>
    <row r="84" spans="1:22" x14ac:dyDescent="0.25">
      <c r="A84">
        <f>+'fiscal parms &amp; pop'!A153</f>
        <v>2015</v>
      </c>
      <c r="B84" s="1">
        <f>+'fiscal parms &amp; pop'!S168</f>
        <v>528815</v>
      </c>
      <c r="C84" s="1">
        <f>+'fiscal parms &amp; pop'!V168</f>
        <v>1842280</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-65.922013695231129</v>
      </c>
      <c r="S84" s="155">
        <f t="shared" si="77"/>
        <v>1724.7635058988867</v>
      </c>
      <c r="T84" s="155">
        <f t="shared" si="78"/>
        <v>896.1713340349404</v>
      </c>
      <c r="U84" s="155">
        <f t="shared" si="79"/>
        <v>21409.571125302573</v>
      </c>
      <c r="V84" s="155">
        <f t="shared" si="80"/>
        <v>13792.046097881914</v>
      </c>
    </row>
    <row r="85" spans="1:22" x14ac:dyDescent="0.25">
      <c r="A85">
        <f>+'fiscal parms &amp; pop'!A154</f>
        <v>2016</v>
      </c>
      <c r="B85" s="1">
        <f>+'fiscal parms &amp; pop'!S169</f>
        <v>530305</v>
      </c>
      <c r="C85" s="1">
        <f>+'fiscal parms &amp; pop'!V169</f>
        <v>1855474</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-83.112188178222297</v>
      </c>
      <c r="S85" s="155">
        <f t="shared" si="77"/>
        <v>1714.1322980351456</v>
      </c>
      <c r="T85" s="155">
        <f t="shared" si="78"/>
        <v>901.3362256215861</v>
      </c>
      <c r="U85" s="155">
        <f t="shared" si="79"/>
        <v>20003.660885388967</v>
      </c>
      <c r="V85" s="155">
        <f t="shared" si="80"/>
        <v>12992.37311001952</v>
      </c>
    </row>
    <row r="86" spans="1:22" x14ac:dyDescent="0.25">
      <c r="A86">
        <f>+'fiscal parms &amp; pop'!A155</f>
        <v>2017</v>
      </c>
      <c r="B86" s="1">
        <f>+'fiscal parms &amp; pop'!S170</f>
        <v>528817</v>
      </c>
      <c r="C86" s="1">
        <f>+'fiscal parms &amp; pop'!V170</f>
        <v>1865545</v>
      </c>
      <c r="D86" s="1">
        <f>+'fiscal parms &amp; pop'!U170</f>
        <v>36058291</v>
      </c>
      <c r="E86" s="1">
        <f>+'fiscal parms &amp; pop'!V170</f>
        <v>1865545</v>
      </c>
      <c r="F86" s="1"/>
    </row>
    <row r="87" spans="1:22" x14ac:dyDescent="0.25">
      <c r="A87">
        <f>+'fiscal parms &amp; pop'!A156</f>
        <v>2018</v>
      </c>
      <c r="B87" s="1">
        <f>+'fiscal parms &amp; pop'!S171</f>
        <v>525560</v>
      </c>
      <c r="C87" s="1">
        <f>+'fiscal parms &amp; pop'!V171</f>
        <v>1882103</v>
      </c>
      <c r="D87" s="1">
        <f>+'fiscal parms &amp; pop'!U171</f>
        <v>36415881</v>
      </c>
      <c r="E87" s="1">
        <f>+'fiscal parms &amp; pop'!V171</f>
        <v>1882103</v>
      </c>
    </row>
    <row r="88" spans="1:22" x14ac:dyDescent="0.25">
      <c r="A88">
        <f>+'fiscal parms &amp; pop'!A157</f>
        <v>2019</v>
      </c>
      <c r="B88" s="1">
        <f>+'fiscal parms &amp; pop'!S172</f>
        <v>523476</v>
      </c>
      <c r="C88" s="1">
        <f>+'fiscal parms &amp; pop'!V172</f>
        <v>1903877</v>
      </c>
      <c r="D88" s="1">
        <f>+'fiscal parms &amp; pop'!U172</f>
        <v>36944789</v>
      </c>
      <c r="E88" s="1">
        <f>+'fiscal parms &amp; pop'!V172</f>
        <v>1903877</v>
      </c>
    </row>
    <row r="89" spans="1:22" x14ac:dyDescent="0.25">
      <c r="A89">
        <f>+'fiscal parms &amp; pop'!A158</f>
        <v>2020</v>
      </c>
      <c r="B89" s="1">
        <f>+'fiscal parms &amp; pop'!S173</f>
        <v>522103</v>
      </c>
      <c r="C89" s="1">
        <f>+'fiscal parms &amp; pop'!V173</f>
        <v>1920452</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341</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pop'!AM108</f>
        <v>5339.7</v>
      </c>
      <c r="U123" s="14">
        <f>+'fiscal parms &amp; pop'!AN108</f>
        <v>3386.7</v>
      </c>
      <c r="V123" s="14">
        <f>+'fiscal parms &amp; pop'!AO108</f>
        <v>8726.4</v>
      </c>
      <c r="W123" s="14">
        <f>+'fiscal parms &amp; pop'!AP108</f>
        <v>7940.4</v>
      </c>
      <c r="X123" s="14">
        <f>+'fiscal parms &amp; pop'!AQ108</f>
        <v>1242</v>
      </c>
      <c r="Y123" s="14">
        <f>+'fiscal parms &amp; pop'!AR108</f>
        <v>9182.4</v>
      </c>
      <c r="Z123" s="14">
        <f>+'fiscal parms &amp; pop'!AS108</f>
        <v>-456</v>
      </c>
      <c r="AA123" s="14">
        <f>+'fiscal parms &amp; pop'!AT108</f>
        <v>8185.9</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pop'!AM109</f>
        <v>5408.3</v>
      </c>
      <c r="U124" s="14">
        <f>+'fiscal parms &amp; pop'!AN109</f>
        <v>3352.3</v>
      </c>
      <c r="V124" s="14">
        <f>+'fiscal parms &amp; pop'!AO109</f>
        <v>8760.6</v>
      </c>
      <c r="W124" s="14">
        <f>+'fiscal parms &amp; pop'!AP109</f>
        <v>8322.4</v>
      </c>
      <c r="X124" s="14">
        <f>+'fiscal parms &amp; pop'!AQ109</f>
        <v>1260.8</v>
      </c>
      <c r="Y124" s="14">
        <f>+'fiscal parms &amp; pop'!AR109</f>
        <v>9583.1999999999989</v>
      </c>
      <c r="Z124" s="14">
        <f>+'fiscal parms &amp; pop'!AS109</f>
        <v>-822.6</v>
      </c>
      <c r="AA124" s="14">
        <f>+'fiscal parms &amp; pop'!AT109</f>
        <v>9297.5</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pop'!AM110</f>
        <v>5146.8</v>
      </c>
      <c r="U125" s="14">
        <f>+'fiscal parms &amp; pop'!AN110</f>
        <v>3636.5</v>
      </c>
      <c r="V125" s="14">
        <f>+'fiscal parms &amp; pop'!AO110</f>
        <v>8783.2999999999993</v>
      </c>
      <c r="W125" s="14">
        <f>+'fiscal parms &amp; pop'!AP110</f>
        <v>8336</v>
      </c>
      <c r="X125" s="14">
        <f>+'fiscal parms &amp; pop'!AQ110</f>
        <v>1418</v>
      </c>
      <c r="Y125" s="14">
        <f>+'fiscal parms &amp; pop'!AR110</f>
        <v>9754</v>
      </c>
      <c r="Z125" s="14">
        <f>+'fiscal parms &amp; pop'!AS110</f>
        <v>-970.7</v>
      </c>
      <c r="AA125" s="14">
        <f>+'fiscal parms &amp; pop'!AT110</f>
        <v>13185.5</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pop'!AM111</f>
        <v>5577.1489999999994</v>
      </c>
      <c r="U126" s="14">
        <f>+'fiscal parms &amp; pop'!AN111</f>
        <v>3365.75</v>
      </c>
      <c r="V126" s="14">
        <f>+'fiscal parms &amp; pop'!AO111</f>
        <v>8942.8989999999994</v>
      </c>
      <c r="W126" s="14">
        <f>+'fiscal parms &amp; pop'!AP111</f>
        <v>8248.16</v>
      </c>
      <c r="X126" s="14">
        <f>+'fiscal parms &amp; pop'!AQ111</f>
        <v>1561.4780000000001</v>
      </c>
      <c r="Y126" s="14">
        <f>+'fiscal parms &amp; pop'!AR111</f>
        <v>9809.637999999999</v>
      </c>
      <c r="Z126" s="14">
        <f>+'fiscal parms &amp; pop'!AS111</f>
        <v>-866.73899999999958</v>
      </c>
      <c r="AA126" s="14">
        <f>+'fiscal parms &amp; pop'!AT111</f>
        <v>14353.1</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pop'!AM112</f>
        <v>5773.6739999999991</v>
      </c>
      <c r="U127" s="14">
        <f>+'fiscal parms &amp; pop'!AN112</f>
        <v>3815.9560000000001</v>
      </c>
      <c r="V127" s="14">
        <f>+'fiscal parms &amp; pop'!AO112</f>
        <v>9589.6299999999992</v>
      </c>
      <c r="W127" s="14">
        <f>+'fiscal parms &amp; pop'!AP112</f>
        <v>8220.3249999999989</v>
      </c>
      <c r="X127" s="14">
        <f>+'fiscal parms &amp; pop'!AQ112</f>
        <v>1673.2260000000001</v>
      </c>
      <c r="Y127" s="14">
        <f>+'fiscal parms &amp; pop'!AR112</f>
        <v>9893.5509999999995</v>
      </c>
      <c r="Z127" s="14">
        <f>+'fiscal parms &amp; pop'!AS112</f>
        <v>-303.32099999999991</v>
      </c>
      <c r="AA127" s="14">
        <f>+'fiscal parms &amp; pop'!AT112</f>
        <v>15075.2</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pop'!AM113</f>
        <v>5948.4049999999997</v>
      </c>
      <c r="U128" s="14">
        <f>+'fiscal parms &amp; pop'!AN113</f>
        <v>3869.42</v>
      </c>
      <c r="V128" s="14">
        <f>+'fiscal parms &amp; pop'!AO113</f>
        <v>9817.8250000000007</v>
      </c>
      <c r="W128" s="14">
        <f>+'fiscal parms &amp; pop'!AP113</f>
        <v>8352.139000000001</v>
      </c>
      <c r="X128" s="14">
        <f>+'fiscal parms &amp; pop'!AQ113</f>
        <v>1611.588</v>
      </c>
      <c r="Y128" s="14">
        <f>+'fiscal parms &amp; pop'!AR113</f>
        <v>9963.7270000000008</v>
      </c>
      <c r="Z128" s="14">
        <f>+'fiscal parms &amp; pop'!AS113</f>
        <v>-145.90200000000078</v>
      </c>
      <c r="AA128" s="14">
        <f>+'fiscal parms &amp; pop'!AT113</f>
        <v>15448.97</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pop'!AM114</f>
        <v>6213.22</v>
      </c>
      <c r="U129" s="14">
        <f>+'fiscal parms &amp; pop'!AN114</f>
        <v>3565.1779999999999</v>
      </c>
      <c r="V129" s="14">
        <f>+'fiscal parms &amp; pop'!AO114</f>
        <v>9778.398000000001</v>
      </c>
      <c r="W129" s="14">
        <f>+'fiscal parms &amp; pop'!AP114</f>
        <v>8289.8089999999993</v>
      </c>
      <c r="X129" s="14">
        <f>+'fiscal parms &amp; pop'!AQ114</f>
        <v>1493.70191</v>
      </c>
      <c r="Y129" s="14">
        <f>+'fiscal parms &amp; pop'!AR114</f>
        <v>9783.5109099999991</v>
      </c>
      <c r="Z129" s="14">
        <f>+'fiscal parms &amp; pop'!AS114</f>
        <v>-5.0929999999995061</v>
      </c>
      <c r="AA129" s="14">
        <f>+'fiscal parms &amp; pop'!AT114</f>
        <v>15862.123</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pop'!AM115</f>
        <v>5831.5109999999995</v>
      </c>
      <c r="U130" s="14">
        <f>+'fiscal parms &amp; pop'!AN115</f>
        <v>3871.808</v>
      </c>
      <c r="V130" s="14">
        <f>+'fiscal parms &amp; pop'!AO115</f>
        <v>9703.3189999999995</v>
      </c>
      <c r="W130" s="14">
        <f>+'fiscal parms &amp; pop'!AP115</f>
        <v>8575.509</v>
      </c>
      <c r="X130" s="14">
        <f>+'fiscal parms &amp; pop'!AQ115</f>
        <v>1541.9160000000002</v>
      </c>
      <c r="Y130" s="14">
        <f>+'fiscal parms &amp; pop'!AR115</f>
        <v>10117.424999999999</v>
      </c>
      <c r="Z130" s="14">
        <f>+'fiscal parms &amp; pop'!AS115</f>
        <v>-414.10600000000056</v>
      </c>
      <c r="AA130" s="14">
        <f>+'fiscal parms &amp; pop'!AT115</f>
        <v>16674.972000000002</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pop'!AM116</f>
        <v>6006.5109999999995</v>
      </c>
      <c r="U131" s="14">
        <f>+'fiscal parms &amp; pop'!AN116</f>
        <v>4488.0990000000002</v>
      </c>
      <c r="V131" s="14">
        <f>+'fiscal parms &amp; pop'!AO116</f>
        <v>10494.61</v>
      </c>
      <c r="W131" s="14">
        <f>+'fiscal parms &amp; pop'!AP116</f>
        <v>9192.8123779999987</v>
      </c>
      <c r="X131" s="14">
        <f>+'fiscal parms &amp; pop'!AQ116</f>
        <v>1721.0249060000001</v>
      </c>
      <c r="Y131" s="14">
        <f>+'fiscal parms &amp; pop'!AR116</f>
        <v>10913.837283999999</v>
      </c>
      <c r="Z131" s="14">
        <f>+'fiscal parms &amp; pop'!AS116</f>
        <v>-419.20500000000044</v>
      </c>
      <c r="AA131" s="14">
        <f>+'fiscal parms &amp; pop'!AT116</f>
        <v>17200.72</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pop'!AM117</f>
        <v>6357.9580000000005</v>
      </c>
      <c r="U132" s="14">
        <f>+'fiscal parms &amp; pop'!AN117</f>
        <v>4151.4489999999996</v>
      </c>
      <c r="V132" s="14">
        <f>+'fiscal parms &amp; pop'!AO117</f>
        <v>10509.406999999999</v>
      </c>
      <c r="W132" s="14">
        <f>+'fiscal parms &amp; pop'!AP117</f>
        <v>9530.6481449999992</v>
      </c>
      <c r="X132" s="14">
        <f>+'fiscal parms &amp; pop'!AQ117</f>
        <v>1773.079385</v>
      </c>
      <c r="Y132" s="14">
        <f>+'fiscal parms &amp; pop'!AR117</f>
        <v>11303.72753</v>
      </c>
      <c r="Z132" s="14">
        <f>+'fiscal parms &amp; pop'!AS117</f>
        <v>-794.30599999999947</v>
      </c>
      <c r="AA132" s="14">
        <f>+'fiscal parms &amp; pop'!AT117</f>
        <v>19334.928</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pop'!AM118</f>
        <v>7264.2050000000008</v>
      </c>
      <c r="U133" s="14">
        <f>+'fiscal parms &amp; pop'!AN118</f>
        <v>4218.0169999999998</v>
      </c>
      <c r="V133" s="14">
        <f>+'fiscal parms &amp; pop'!AO118</f>
        <v>11482.222000000002</v>
      </c>
      <c r="W133" s="14">
        <f>+'fiscal parms &amp; pop'!AP118</f>
        <v>9371.0777440000002</v>
      </c>
      <c r="X133" s="14">
        <f>+'fiscal parms &amp; pop'!AQ118</f>
        <v>1860.4865559999998</v>
      </c>
      <c r="Y133" s="14">
        <f>+'fiscal parms &amp; pop'!AR118</f>
        <v>11231.5643</v>
      </c>
      <c r="Z133" s="14">
        <f>+'fiscal parms &amp; pop'!AS118</f>
        <v>250.68200000000036</v>
      </c>
      <c r="AA133" s="14">
        <f>+'fiscal parms &amp; pop'!AT118</f>
        <v>20051.82</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pop'!AM119</f>
        <v>7564.0359999999991</v>
      </c>
      <c r="U134" s="14">
        <f>+'fiscal parms &amp; pop'!AN119</f>
        <v>4489.4359999999997</v>
      </c>
      <c r="V134" s="14">
        <f>+'fiscal parms &amp; pop'!AO119</f>
        <v>12053.471999999998</v>
      </c>
      <c r="W134" s="14">
        <f>+'fiscal parms &amp; pop'!AP119</f>
        <v>9860.7180000000008</v>
      </c>
      <c r="X134" s="14">
        <f>+'fiscal parms &amp; pop'!AQ119</f>
        <v>1918.07</v>
      </c>
      <c r="Y134" s="14">
        <f>+'fiscal parms &amp; pop'!AR119</f>
        <v>11778.788</v>
      </c>
      <c r="Z134" s="14">
        <f>+'fiscal parms &amp; pop'!AS119</f>
        <v>274.68400000000008</v>
      </c>
      <c r="AA134" s="14">
        <f>+'fiscal parms &amp; pop'!AT119</f>
        <v>19956.089</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pop'!AM120</f>
        <v>7861.0419999999995</v>
      </c>
      <c r="U135" s="14">
        <f>+'fiscal parms &amp; pop'!AN120</f>
        <v>4179.2640000000001</v>
      </c>
      <c r="V135" s="14">
        <f>+'fiscal parms &amp; pop'!AO120</f>
        <v>12040.306</v>
      </c>
      <c r="W135" s="14">
        <f>+'fiscal parms &amp; pop'!AP120</f>
        <v>10366.938000000002</v>
      </c>
      <c r="X135" s="14">
        <f>+'fiscal parms &amp; pop'!AQ120</f>
        <v>1809.6390000000001</v>
      </c>
      <c r="Y135" s="14">
        <f>+'fiscal parms &amp; pop'!AR120</f>
        <v>12176.577000000001</v>
      </c>
      <c r="Z135" s="14">
        <f>+'fiscal parms &amp; pop'!AS120</f>
        <v>-136.27100000000149</v>
      </c>
      <c r="AA135" s="14">
        <f>+'fiscal parms &amp; pop'!AT120</f>
        <v>20259.797999999999</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pop'!AM121</f>
        <v>8076.8970000000008</v>
      </c>
      <c r="U136" s="14">
        <f>+'fiscal parms &amp; pop'!AN121</f>
        <v>4135.5190000000002</v>
      </c>
      <c r="V136" s="14">
        <f>+'fiscal parms &amp; pop'!AO121</f>
        <v>12212.416000000001</v>
      </c>
      <c r="W136" s="14">
        <f>+'fiscal parms &amp; pop'!AP121</f>
        <v>10768.169</v>
      </c>
      <c r="X136" s="14">
        <f>+'fiscal parms &amp; pop'!AQ121</f>
        <v>1727.9829999999999</v>
      </c>
      <c r="Y136" s="14">
        <f>+'fiscal parms &amp; pop'!AR121</f>
        <v>12496.152</v>
      </c>
      <c r="Z136" s="14">
        <f>+'fiscal parms &amp; pop'!AS121</f>
        <v>-283.7360000000001</v>
      </c>
      <c r="AA136" s="14">
        <f>+'fiscal parms &amp; pop'!AT121</f>
        <v>20704.594999999998</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pop'!AM122</f>
        <v>8438.505000000001</v>
      </c>
      <c r="U137" s="14">
        <f>+'fiscal parms &amp; pop'!AN122</f>
        <v>4973.2759999999998</v>
      </c>
      <c r="V137" s="14">
        <f>+'fiscal parms &amp; pop'!AO122</f>
        <v>13411.781000000001</v>
      </c>
      <c r="W137" s="14">
        <f>+'fiscal parms &amp; pop'!AP122</f>
        <v>11333.811999999998</v>
      </c>
      <c r="X137" s="14">
        <f>+'fiscal parms &amp; pop'!AQ122</f>
        <v>1718.1970000000001</v>
      </c>
      <c r="Y137" s="14">
        <f>+'fiscal parms &amp; pop'!AR122</f>
        <v>13052.008999999998</v>
      </c>
      <c r="Z137" s="14">
        <f>+'fiscal parms &amp; pop'!AS122</f>
        <v>359.77200000000005</v>
      </c>
      <c r="AA137" s="14">
        <f>+'fiscal parms &amp; pop'!AT122</f>
        <v>20577.771000000001</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pop'!AM123</f>
        <v>9197.1810000000005</v>
      </c>
      <c r="U138" s="14">
        <f>+'fiscal parms &amp; pop'!AN123</f>
        <v>5103.4809999999998</v>
      </c>
      <c r="V138" s="14">
        <f>+'fiscal parms &amp; pop'!AO123</f>
        <v>14300.662</v>
      </c>
      <c r="W138" s="14">
        <f>+'fiscal parms &amp; pop'!AP123</f>
        <v>12147.538</v>
      </c>
      <c r="X138" s="14">
        <f>+'fiscal parms &amp; pop'!AQ123</f>
        <v>1688.3609999999999</v>
      </c>
      <c r="Y138" s="14">
        <f>+'fiscal parms &amp; pop'!AR123</f>
        <v>13835.899000000001</v>
      </c>
      <c r="Z138" s="14">
        <f>+'fiscal parms &amp; pop'!AS123</f>
        <v>464.76299999999992</v>
      </c>
      <c r="AA138" s="14">
        <f>+'fiscal parms &amp; pop'!AT123</f>
        <v>20462.53</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pop'!AM124</f>
        <v>10098.868999999999</v>
      </c>
      <c r="U139" s="14">
        <f>+'fiscal parms &amp; pop'!AN124</f>
        <v>5574.88</v>
      </c>
      <c r="V139" s="14">
        <f>+'fiscal parms &amp; pop'!AO124</f>
        <v>15673.749</v>
      </c>
      <c r="W139" s="14">
        <f>+'fiscal parms &amp; pop'!AP124</f>
        <v>13581.964</v>
      </c>
      <c r="X139" s="14">
        <f>+'fiscal parms &amp; pop'!AQ124</f>
        <v>1608.124</v>
      </c>
      <c r="Y139" s="14">
        <f>+'fiscal parms &amp; pop'!AR124</f>
        <v>15190.088</v>
      </c>
      <c r="Z139" s="14">
        <f>+'fiscal parms &amp; pop'!AS124</f>
        <v>483.66100000000029</v>
      </c>
      <c r="AA139" s="14">
        <f>+'fiscal parms &amp; pop'!AT124</f>
        <v>20383.505000000001</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pop'!AM125</f>
        <v>10780.491000000002</v>
      </c>
      <c r="U140" s="14">
        <f>+'fiscal parms &amp; pop'!AN125</f>
        <v>6261.5509999999995</v>
      </c>
      <c r="V140" s="14">
        <f>+'fiscal parms &amp; pop'!AO125</f>
        <v>17042.042000000001</v>
      </c>
      <c r="W140" s="14">
        <f>+'fiscal parms &amp; pop'!AP125</f>
        <v>14766.75</v>
      </c>
      <c r="X140" s="14">
        <f>+'fiscal parms &amp; pop'!AQ125</f>
        <v>1619.489</v>
      </c>
      <c r="Y140" s="14">
        <f>+'fiscal parms &amp; pop'!AR125</f>
        <v>16386.239000000001</v>
      </c>
      <c r="Z140" s="14">
        <f>+'fiscal parms &amp; pop'!AS125</f>
        <v>656.44000000000028</v>
      </c>
      <c r="AA140" s="14">
        <f>+'fiscal parms &amp; pop'!AT125</f>
        <v>20531.646000000001</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pop'!AM126</f>
        <v>10897.794999999998</v>
      </c>
      <c r="U141" s="14">
        <f>+'fiscal parms &amp; pop'!AN126</f>
        <v>6267.9210000000003</v>
      </c>
      <c r="V141" s="14">
        <f>+'fiscal parms &amp; pop'!AO126</f>
        <v>17165.716</v>
      </c>
      <c r="W141" s="14">
        <f>+'fiscal parms &amp; pop'!AP126</f>
        <v>15745.458000000001</v>
      </c>
      <c r="X141" s="14">
        <f>+'fiscal parms &amp; pop'!AQ126</f>
        <v>1576.5540000000001</v>
      </c>
      <c r="Y141" s="14">
        <f>+'fiscal parms &amp; pop'!AR126</f>
        <v>17322.012000000002</v>
      </c>
      <c r="Z141" s="14">
        <f>+'fiscal parms &amp; pop'!AS126</f>
        <v>-156.29600000000005</v>
      </c>
      <c r="AA141" s="14">
        <f>+'fiscal parms &amp; pop'!AT126</f>
        <v>21266.472000000002</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pop'!AM127</f>
        <v>10417.364000000001</v>
      </c>
      <c r="U142" s="14">
        <f>+'fiscal parms &amp; pop'!AN127</f>
        <v>6819.8410000000003</v>
      </c>
      <c r="V142" s="14">
        <f>+'fiscal parms &amp; pop'!AO127</f>
        <v>17237.205000000002</v>
      </c>
      <c r="W142" s="14">
        <f>+'fiscal parms &amp; pop'!AP127</f>
        <v>16741.334000000003</v>
      </c>
      <c r="X142" s="14">
        <f>+'fiscal parms &amp; pop'!AQ127</f>
        <v>1533.9850000000001</v>
      </c>
      <c r="Y142" s="14">
        <f>+'fiscal parms &amp; pop'!AR127</f>
        <v>18275.319000000003</v>
      </c>
      <c r="Z142" s="14">
        <f>+'fiscal parms &amp; pop'!AS127</f>
        <v>-1038.1140000000005</v>
      </c>
      <c r="AA142" s="14">
        <f>+'fiscal parms &amp; pop'!AT127</f>
        <v>23110.614000000001</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pop'!AM128</f>
        <v>11686.559000000001</v>
      </c>
      <c r="U143" s="14">
        <f>+'fiscal parms &amp; pop'!AN128</f>
        <v>6727.0920000000006</v>
      </c>
      <c r="V143" s="14">
        <f>+'fiscal parms &amp; pop'!AO128</f>
        <v>18413.651000000002</v>
      </c>
      <c r="W143" s="14">
        <f>+'fiscal parms &amp; pop'!AP128</f>
        <v>16911.271000000001</v>
      </c>
      <c r="X143" s="14">
        <f>+'fiscal parms &amp; pop'!AQ128</f>
        <v>1597.4360000000001</v>
      </c>
      <c r="Y143" s="14">
        <f>+'fiscal parms &amp; pop'!AR128</f>
        <v>18508.707000000002</v>
      </c>
      <c r="Z143" s="14">
        <f>+'fiscal parms &amp; pop'!AS128</f>
        <v>-95.055999999999699</v>
      </c>
      <c r="AA143" s="14">
        <f>+'fiscal parms &amp; pop'!AT128</f>
        <v>24211.447999999997</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pop'!AM129</f>
        <v>11821.789000000001</v>
      </c>
      <c r="U144" s="14">
        <f>+'fiscal parms &amp; pop'!AN129</f>
        <v>6554.2569999999996</v>
      </c>
      <c r="V144" s="14">
        <f>+'fiscal parms &amp; pop'!AO129</f>
        <v>18376.046000000002</v>
      </c>
      <c r="W144" s="14">
        <f>+'fiscal parms &amp; pop'!AP129</f>
        <v>17352.288</v>
      </c>
      <c r="X144" s="14">
        <f>+'fiscal parms &amp; pop'!AQ129</f>
        <v>1611.15</v>
      </c>
      <c r="Y144" s="14">
        <f>+'fiscal parms &amp; pop'!AR129</f>
        <v>18963.438000000002</v>
      </c>
      <c r="Z144" s="14">
        <f>+'fiscal parms &amp; pop'!AS129</f>
        <v>-587.39200000000108</v>
      </c>
      <c r="AA144" s="14">
        <f>+'fiscal parms &amp; pop'!AT129</f>
        <v>25341.57</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pop'!AM130</f>
        <v>11945.635</v>
      </c>
      <c r="U145" s="14">
        <f>+'fiscal parms &amp; pop'!AN130</f>
        <v>6740.9769999999999</v>
      </c>
      <c r="V145" s="14">
        <f>+'fiscal parms &amp; pop'!AO130</f>
        <v>18686.612000000001</v>
      </c>
      <c r="W145" s="14">
        <f>+'fiscal parms &amp; pop'!AP130</f>
        <v>17928.895</v>
      </c>
      <c r="X145" s="14">
        <f>+'fiscal parms &amp; pop'!AQ130</f>
        <v>1673.8899999999999</v>
      </c>
      <c r="Y145" s="14">
        <f>+'fiscal parms &amp; pop'!AR130</f>
        <v>19602.785</v>
      </c>
      <c r="Z145" s="14">
        <f>+'fiscal parms &amp; pop'!AS130</f>
        <v>-916.173</v>
      </c>
      <c r="AA145" s="14">
        <f>+'fiscal parms &amp; pop'!AT130</f>
        <v>27014.775999999998</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pop'!AM131</f>
        <v>11833.913</v>
      </c>
      <c r="U146" s="14">
        <f>+'fiscal parms &amp; pop'!AN131</f>
        <v>6802.2790000000005</v>
      </c>
      <c r="V146" s="14">
        <f>+'fiscal parms &amp; pop'!AO131</f>
        <v>18636.192000000003</v>
      </c>
      <c r="W146" s="14">
        <f>+'fiscal parms &amp; pop'!AP131</f>
        <v>18323.716</v>
      </c>
      <c r="X146" s="14">
        <f>+'fiscal parms &amp; pop'!AQ131</f>
        <v>1635.5</v>
      </c>
      <c r="Y146" s="14">
        <f>+'fiscal parms &amp; pop'!AR131</f>
        <v>19959.216</v>
      </c>
      <c r="Z146" s="14">
        <f>+'fiscal parms &amp; pop'!AS131</f>
        <v>-1323.0240000000003</v>
      </c>
      <c r="AA146" s="14">
        <f>+'fiscal parms &amp; pop'!AT131</f>
        <v>28517.817999999999</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pop'!AM132</f>
        <v>13001.846000000001</v>
      </c>
      <c r="U147" s="14">
        <f>+'fiscal parms &amp; pop'!AN132</f>
        <v>6931.9920000000002</v>
      </c>
      <c r="V147" s="14">
        <f>+'fiscal parms &amp; pop'!AO132</f>
        <v>19933.838000000003</v>
      </c>
      <c r="W147" s="14">
        <f>+'fiscal parms &amp; pop'!AP132</f>
        <v>18775.266</v>
      </c>
      <c r="X147" s="14">
        <f>+'fiscal parms &amp; pop'!AQ132</f>
        <v>1683.9390000000001</v>
      </c>
      <c r="Y147" s="14">
        <f>+'fiscal parms &amp; pop'!AR132</f>
        <v>20459.204999999998</v>
      </c>
      <c r="Z147" s="14">
        <f>+'fiscal parms &amp; pop'!AS132</f>
        <v>-525.36699999999917</v>
      </c>
      <c r="AA147" s="14">
        <f>+'fiscal parms &amp; pop'!AT132</f>
        <v>30250.6</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pop'!AM133</f>
        <v>13186.217000000001</v>
      </c>
      <c r="U148" s="14">
        <f>+'fiscal parms &amp; pop'!AN133</f>
        <v>6900.0779999999995</v>
      </c>
      <c r="V148" s="14">
        <f>+'fiscal parms &amp; pop'!AO133</f>
        <v>20086.294999999998</v>
      </c>
      <c r="W148" s="14">
        <f>+'fiscal parms &amp; pop'!AP133</f>
        <v>18711.269</v>
      </c>
      <c r="X148" s="14">
        <f>+'fiscal parms &amp; pop'!AQ133</f>
        <v>1661.8220000000001</v>
      </c>
      <c r="Y148" s="14">
        <f>+'fiscal parms &amp; pop'!AR133</f>
        <v>20373.091</v>
      </c>
      <c r="Z148" s="14">
        <f>+'fiscal parms &amp; pop'!AS133</f>
        <v>-286.79600000000022</v>
      </c>
      <c r="AA148" s="14">
        <f>+'fiscal parms &amp; pop'!AT133</f>
        <v>30892.542000000001</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pop'!AM134</f>
        <v>13796.825000000001</v>
      </c>
      <c r="U149" s="14">
        <f>+'fiscal parms &amp; pop'!AN134</f>
        <v>7180.4549999999999</v>
      </c>
      <c r="V149" s="14">
        <f>+'fiscal parms &amp; pop'!AO134</f>
        <v>20977.279999999999</v>
      </c>
      <c r="W149" s="14">
        <f>+'fiscal parms &amp; pop'!AP134</f>
        <v>19321.892</v>
      </c>
      <c r="X149" s="14">
        <f>+'fiscal parms &amp; pop'!AQ134</f>
        <v>1622.529</v>
      </c>
      <c r="Y149" s="14">
        <f>+'fiscal parms &amp; pop'!AR134</f>
        <v>20944.420999999998</v>
      </c>
      <c r="Z149" s="14">
        <f>+'fiscal parms &amp; pop'!AS134</f>
        <v>32.858999999999924</v>
      </c>
      <c r="AA149" s="14">
        <f>+'fiscal parms &amp; pop'!AT134</f>
        <v>30959.82</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pop'!AM135</f>
        <v>14810.537000000002</v>
      </c>
      <c r="U150" s="14">
        <f>+'fiscal parms &amp; pop'!AN135</f>
        <v>7542.2070000000003</v>
      </c>
      <c r="V150" s="14">
        <f>+'fiscal parms &amp; pop'!AO135</f>
        <v>22352.744000000002</v>
      </c>
      <c r="W150" s="14">
        <f>+'fiscal parms &amp; pop'!AP135</f>
        <v>20367.601999999999</v>
      </c>
      <c r="X150" s="14">
        <f>+'fiscal parms &amp; pop'!AQ135</f>
        <v>1617.3029999999999</v>
      </c>
      <c r="Y150" s="14">
        <f>+'fiscal parms &amp; pop'!AR135</f>
        <v>21984.904999999999</v>
      </c>
      <c r="Z150" s="14">
        <f>+'fiscal parms &amp; pop'!AS135</f>
        <v>367.83900000000142</v>
      </c>
      <c r="AA150" s="14">
        <f>+'fiscal parms &amp; pop'!AT135</f>
        <v>31021.125</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pop'!AM136</f>
        <v>14899.904</v>
      </c>
      <c r="U151" s="14">
        <f>+'fiscal parms &amp; pop'!AN136</f>
        <v>7855.3969999999999</v>
      </c>
      <c r="V151" s="14">
        <f>+'fiscal parms &amp; pop'!AO136</f>
        <v>22755.300999999999</v>
      </c>
      <c r="W151" s="14">
        <f>+'fiscal parms &amp; pop'!AP136</f>
        <v>20872.989000000001</v>
      </c>
      <c r="X151" s="14">
        <f>+'fiscal parms &amp; pop'!AQ136</f>
        <v>1629.846</v>
      </c>
      <c r="Y151" s="14">
        <f>+'fiscal parms &amp; pop'!AR136</f>
        <v>22502.835000000003</v>
      </c>
      <c r="Z151" s="14">
        <f>+'fiscal parms &amp; pop'!AS136</f>
        <v>252.46599999999933</v>
      </c>
      <c r="AA151" s="14">
        <f>+'fiscal parms &amp; pop'!AT136</f>
        <v>31075.593999999997</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pop'!AM137</f>
        <v>15208.302299999999</v>
      </c>
      <c r="U152" s="14">
        <f>+'fiscal parms &amp; pop'!AN137</f>
        <v>8325.5626999999986</v>
      </c>
      <c r="V152" s="14">
        <f>+'fiscal parms &amp; pop'!AO137</f>
        <v>23533.864999999998</v>
      </c>
      <c r="W152" s="14">
        <f>+'fiscal parms &amp; pop'!AP137</f>
        <v>21900.111499999999</v>
      </c>
      <c r="X152" s="14">
        <f>+'fiscal parms &amp; pop'!AQ137</f>
        <v>1587.1664999999998</v>
      </c>
      <c r="Y152" s="14">
        <f>+'fiscal parms &amp; pop'!AR137</f>
        <v>23487.277999999998</v>
      </c>
      <c r="Z152" s="14">
        <f>+'fiscal parms &amp; pop'!AS137</f>
        <v>47.587000000000842</v>
      </c>
      <c r="AA152" s="14">
        <f>+'fiscal parms &amp; pop'!AT137</f>
        <v>31374.297000000002</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pop'!AM138</f>
        <v>14870.710999999999</v>
      </c>
      <c r="U153" s="14">
        <f>+'fiscal parms &amp; pop'!AN138</f>
        <v>8858.5869999999995</v>
      </c>
      <c r="V153" s="14">
        <f>+'fiscal parms &amp; pop'!AO138</f>
        <v>23729.297999999999</v>
      </c>
      <c r="W153" s="14">
        <f>+'fiscal parms &amp; pop'!AP138</f>
        <v>22749.82</v>
      </c>
      <c r="X153" s="14">
        <f>+'fiscal parms &amp; pop'!AQ138</f>
        <v>1517.393</v>
      </c>
      <c r="Y153" s="14">
        <f>+'fiscal parms &amp; pop'!AR138</f>
        <v>24267.213</v>
      </c>
      <c r="Z153" s="14">
        <f>+'fiscal parms &amp; pop'!AS138</f>
        <v>-25.267999999999972</v>
      </c>
      <c r="AA153" s="14">
        <f>+'fiscal parms &amp; pop'!AT138</f>
        <v>31893.379000000001</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5CEFA1CA-E4AB-4D5B-930F-5F4F8B293F78}"/>
    <hyperlink ref="A4" r:id="rId2" xr:uid="{0ED40725-85BE-4541-A47B-1C623020DA18}"/>
  </hyperlinks>
  <pageMargins left="0.7" right="0.7" top="0.75" bottom="0.75" header="0.3" footer="0.3"/>
  <pageSetup scale="70"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DC8C-941F-43DC-9115-8178F5C12B49}">
  <dimension ref="A1:BW195"/>
  <sheetViews>
    <sheetView topLeftCell="AO64" workbookViewId="0">
      <selection activeCell="BD83" sqref="BD83"/>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153</v>
      </c>
      <c r="O18" t="s">
        <v>156</v>
      </c>
      <c r="P18" t="s">
        <v>158</v>
      </c>
      <c r="Q18" t="s">
        <v>159</v>
      </c>
      <c r="T18" t="s">
        <v>153</v>
      </c>
      <c r="U18" t="s">
        <v>154</v>
      </c>
      <c r="V18" t="s">
        <v>155</v>
      </c>
      <c r="W18" t="s">
        <v>156</v>
      </c>
      <c r="X18" t="s">
        <v>157</v>
      </c>
      <c r="Y18" t="s">
        <v>403</v>
      </c>
      <c r="AJ18" t="s">
        <v>222</v>
      </c>
      <c r="AK18" t="s">
        <v>223</v>
      </c>
      <c r="AL18" t="s">
        <v>224</v>
      </c>
      <c r="AM18" t="s">
        <v>225</v>
      </c>
      <c r="AP18" t="s">
        <v>226</v>
      </c>
      <c r="AQ18" t="s">
        <v>227</v>
      </c>
      <c r="AR18" t="s">
        <v>228</v>
      </c>
      <c r="AS18" t="s">
        <v>229</v>
      </c>
      <c r="AW18" t="str">
        <f>+AJ18</f>
        <v>NL Net Debt/Total Revenue</v>
      </c>
      <c r="AX18" t="str">
        <f>+AP18</f>
        <v>PE Net Debt/Total Revenue</v>
      </c>
      <c r="BA18" t="str">
        <f>+AK18</f>
        <v>NL Net Debt/Own Source Revenue</v>
      </c>
      <c r="BB18" t="str">
        <f>+AQ18</f>
        <v>PE Net Debt/Own Source Revenue</v>
      </c>
      <c r="BE18" t="str">
        <f>+AL18</f>
        <v>NL Debt Cost/Total Expenditure</v>
      </c>
      <c r="BF18" t="str">
        <f>+AR18</f>
        <v>PE Debt Cost/Total Expenditure</v>
      </c>
      <c r="BI18" t="str">
        <f>+AM18</f>
        <v>NL Debt Cost/Total Revenue</v>
      </c>
      <c r="BJ18" t="str">
        <f>+AS18</f>
        <v>PE Debt Cost/Total Revenue</v>
      </c>
      <c r="BV18" t="s">
        <v>420</v>
      </c>
      <c r="BW18" t="s">
        <v>430</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5421.6128339621482</v>
      </c>
      <c r="O19" s="81">
        <f>+W19</f>
        <v>5574.9823625042172</v>
      </c>
      <c r="P19" s="85">
        <f t="shared" ref="P19:Q45" si="6">+L19/N19</f>
        <v>0.94784284424915166</v>
      </c>
      <c r="Q19" s="85">
        <f t="shared" si="6"/>
        <v>1.0296952578067258</v>
      </c>
      <c r="S19" s="13" t="str">
        <f>+A19</f>
        <v>1990-91</v>
      </c>
      <c r="T19" s="81">
        <f t="shared" ref="T19:T49" si="7">+V123/C59*1000000</f>
        <v>5421.6128339621482</v>
      </c>
      <c r="U19" s="81">
        <f t="shared" ref="U19:U49" si="8">+W123/C59*1000000</f>
        <v>4846.4771019293885</v>
      </c>
      <c r="V19" s="81">
        <f t="shared" ref="V19:V49" si="9">+X123/C59*1000000</f>
        <v>728.50526057482898</v>
      </c>
      <c r="W19" s="81">
        <f t="shared" ref="W19:W49" si="10">+Y123/C59*1000000</f>
        <v>5574.9823625042172</v>
      </c>
      <c r="X19" s="81">
        <f t="shared" ref="X19:X49" si="11">+Z123/C59*1000000</f>
        <v>-153.36952854206925</v>
      </c>
      <c r="Y19" s="81">
        <f t="shared" ref="Y19:Y49" si="12">+AA123/C59*1000000</f>
        <v>1679.3963375356584</v>
      </c>
      <c r="AA19" s="87">
        <f t="shared" ref="AA19:AA44" si="13">+T19-W19</f>
        <v>-153.36952854206902</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0.30975954738330974</v>
      </c>
      <c r="AQ19" s="86">
        <f>+AA123/T123</f>
        <v>0.5544303797468354</v>
      </c>
      <c r="AR19" s="86">
        <f>+X123/Y123</f>
        <v>0.13067400275103164</v>
      </c>
      <c r="AS19" s="86">
        <f>+X123/V123</f>
        <v>0.13437057991513437</v>
      </c>
      <c r="AV19" s="1" t="str">
        <f>+AI19</f>
        <v>1990-91</v>
      </c>
      <c r="AW19" s="85">
        <f>+AJ19</f>
        <v>1.1964273677114932</v>
      </c>
      <c r="AX19" s="85">
        <f>+AP19</f>
        <v>0.30975954738330974</v>
      </c>
      <c r="AZ19" s="1" t="str">
        <f>+AI19</f>
        <v>1990-91</v>
      </c>
      <c r="BA19" s="85">
        <f>+AK19</f>
        <v>2.2618835223652352</v>
      </c>
      <c r="BB19" s="85">
        <f>+AQ19</f>
        <v>0.5544303797468354</v>
      </c>
      <c r="BD19" s="1" t="str">
        <f>+AI19</f>
        <v>1990-91</v>
      </c>
      <c r="BE19" s="85">
        <f>+AL19</f>
        <v>0.14783972966449432</v>
      </c>
      <c r="BF19" s="85">
        <f>+AR19</f>
        <v>0.13067400275103164</v>
      </c>
      <c r="BH19" s="1" t="str">
        <f>+AI19</f>
        <v>1990-91</v>
      </c>
      <c r="BI19" s="85">
        <f>+AM19</f>
        <v>0.16514998314796089</v>
      </c>
      <c r="BJ19" s="85">
        <f>+AS19</f>
        <v>0.13437057991513437</v>
      </c>
      <c r="BU19" s="1" t="str">
        <f>+BH19</f>
        <v>1990-91</v>
      </c>
      <c r="BV19" s="161">
        <f>+C123/B59*1000000</f>
        <v>2420.6398691995396</v>
      </c>
      <c r="BW19" s="161">
        <f>+U123/C59*1000000</f>
        <v>2392.5646452562805</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5484.4326488659117</v>
      </c>
      <c r="O20" s="81">
        <f t="shared" ref="O20:O45" si="19">+W20</f>
        <v>5867.9594075278628</v>
      </c>
      <c r="P20" s="85">
        <f t="shared" si="6"/>
        <v>0.97766024991563416</v>
      </c>
      <c r="Q20" s="85">
        <f t="shared" si="6"/>
        <v>0.99490567638473437</v>
      </c>
      <c r="S20" s="13" t="str">
        <f t="shared" ref="S20:S48" si="20">+A20</f>
        <v>1991-92</v>
      </c>
      <c r="T20" s="81">
        <f t="shared" si="7"/>
        <v>5484.4326488659117</v>
      </c>
      <c r="U20" s="81">
        <f t="shared" si="8"/>
        <v>5077.8942846842428</v>
      </c>
      <c r="V20" s="81">
        <f t="shared" si="9"/>
        <v>790.06512284362077</v>
      </c>
      <c r="W20" s="81">
        <f t="shared" si="10"/>
        <v>5867.9594075278628</v>
      </c>
      <c r="X20" s="81">
        <f t="shared" si="11"/>
        <v>-383.52675866195187</v>
      </c>
      <c r="Y20" s="81">
        <f t="shared" si="12"/>
        <v>2063.3739616013008</v>
      </c>
      <c r="AA20" s="87">
        <f t="shared" si="13"/>
        <v>-383.52675866195113</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0.37622377622377623</v>
      </c>
      <c r="AQ20" s="86">
        <f t="shared" ref="AQ20:AQ49" si="27">+AA124/T124</f>
        <v>0.64663461538461542</v>
      </c>
      <c r="AR20" s="86">
        <f t="shared" ref="AR20:AR49" si="28">+X124/Y124</f>
        <v>0.13464052287581699</v>
      </c>
      <c r="AS20" s="86">
        <f t="shared" ref="AS20:AS49" si="29">+X124/V124</f>
        <v>0.14405594405594405</v>
      </c>
      <c r="AV20" s="1" t="str">
        <f t="shared" ref="AV20:AW46" si="30">+AI20</f>
        <v>1991-92</v>
      </c>
      <c r="AW20" s="85">
        <f t="shared" si="30"/>
        <v>1.2606177606177607</v>
      </c>
      <c r="AX20" s="85">
        <f t="shared" ref="AX20:AX49" si="31">+AP20</f>
        <v>0.37622377622377623</v>
      </c>
      <c r="AZ20" s="1" t="str">
        <f t="shared" ref="AZ20:AZ48" si="32">+AI20</f>
        <v>1991-92</v>
      </c>
      <c r="BA20" s="85">
        <f t="shared" ref="BA20:BA49" si="33">+AK20</f>
        <v>2.3307555026769782</v>
      </c>
      <c r="BB20" s="85">
        <f t="shared" ref="BB20:BB49" si="34">+AQ20</f>
        <v>0.64663461538461542</v>
      </c>
      <c r="BD20" s="1" t="str">
        <f t="shared" ref="BD20:BD48" si="35">+AI20</f>
        <v>1991-92</v>
      </c>
      <c r="BE20" s="85">
        <f t="shared" ref="BE20:BE49" si="36">+AL20</f>
        <v>0.14657210401891252</v>
      </c>
      <c r="BF20" s="85">
        <f t="shared" ref="BF20:BF49" si="37">+AR20</f>
        <v>0.13464052287581699</v>
      </c>
      <c r="BH20" s="1" t="str">
        <f t="shared" ref="BH20:BH48" si="38">+AI20</f>
        <v>1991-92</v>
      </c>
      <c r="BI20" s="85">
        <f t="shared" ref="BI20:BI49" si="39">+AM20</f>
        <v>0.15958815958815958</v>
      </c>
      <c r="BJ20" s="85">
        <f t="shared" ref="BJ20:BJ49" si="40">+AS20</f>
        <v>0.14405594405594405</v>
      </c>
      <c r="BU20" s="1" t="str">
        <f t="shared" ref="BU20:BU49" si="41">+BH20</f>
        <v>1991-92</v>
      </c>
      <c r="BV20" s="161">
        <f t="shared" ref="BV20:BV49" si="42">+C124/B60*1000000</f>
        <v>2461.8558977579341</v>
      </c>
      <c r="BW20" s="161">
        <f t="shared" ref="BW20:BW49" si="43">+U124/C60*1000000</f>
        <v>2293.490016798472</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5434.6579834437844</v>
      </c>
      <c r="O21" s="81">
        <f t="shared" si="19"/>
        <v>6061.4399168367381</v>
      </c>
      <c r="P21" s="85">
        <f t="shared" si="6"/>
        <v>1.0129800075037549</v>
      </c>
      <c r="Q21" s="85">
        <f t="shared" si="6"/>
        <v>0.98247279200390825</v>
      </c>
      <c r="S21" s="13" t="str">
        <f t="shared" si="20"/>
        <v>1992-93</v>
      </c>
      <c r="T21" s="81">
        <f t="shared" si="7"/>
        <v>5434.6579834437844</v>
      </c>
      <c r="U21" s="81">
        <f t="shared" si="8"/>
        <v>5289.4280232673682</v>
      </c>
      <c r="V21" s="81">
        <f t="shared" si="9"/>
        <v>772.01189356937027</v>
      </c>
      <c r="W21" s="81">
        <f t="shared" si="10"/>
        <v>6061.4399168367381</v>
      </c>
      <c r="X21" s="81">
        <f t="shared" si="11"/>
        <v>-626.7819333929541</v>
      </c>
      <c r="Y21" s="81">
        <f t="shared" si="12"/>
        <v>2682.9324222064256</v>
      </c>
      <c r="AA21" s="87">
        <f t="shared" si="13"/>
        <v>-626.78193339295376</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0.49367088607594939</v>
      </c>
      <c r="AQ21" s="86">
        <f t="shared" si="27"/>
        <v>0.86029411764705888</v>
      </c>
      <c r="AR21" s="86">
        <f t="shared" si="28"/>
        <v>0.12736443883984869</v>
      </c>
      <c r="AS21" s="86">
        <f t="shared" si="29"/>
        <v>0.1420534458509142</v>
      </c>
      <c r="AV21" s="1" t="str">
        <f t="shared" si="30"/>
        <v>1992-93</v>
      </c>
      <c r="AW21" s="85">
        <f t="shared" si="30"/>
        <v>1.3370423995871765</v>
      </c>
      <c r="AX21" s="85">
        <f t="shared" si="31"/>
        <v>0.49367088607594939</v>
      </c>
      <c r="AZ21" s="1" t="str">
        <f t="shared" si="32"/>
        <v>1992-93</v>
      </c>
      <c r="BA21" s="85">
        <f t="shared" si="33"/>
        <v>2.5216048981732242</v>
      </c>
      <c r="BB21" s="85">
        <f t="shared" si="34"/>
        <v>0.86029411764705888</v>
      </c>
      <c r="BD21" s="1" t="str">
        <f t="shared" si="35"/>
        <v>1992-93</v>
      </c>
      <c r="BE21" s="85">
        <f t="shared" si="36"/>
        <v>0.14117143051497033</v>
      </c>
      <c r="BF21" s="85">
        <f t="shared" si="37"/>
        <v>0.12736443883984869</v>
      </c>
      <c r="BH21" s="1" t="str">
        <f t="shared" si="38"/>
        <v>1992-93</v>
      </c>
      <c r="BI21" s="85">
        <f t="shared" si="39"/>
        <v>0.15271090826198266</v>
      </c>
      <c r="BJ21" s="85">
        <f t="shared" si="40"/>
        <v>0.1420534458509142</v>
      </c>
      <c r="BU21" s="1" t="str">
        <f t="shared" si="41"/>
        <v>1992-93</v>
      </c>
      <c r="BV21" s="161">
        <f t="shared" si="42"/>
        <v>2586.1519128301748</v>
      </c>
      <c r="BW21" s="161">
        <f t="shared" si="43"/>
        <v>2316.0356807081107</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5590.9878420602672</v>
      </c>
      <c r="O22" s="81">
        <f t="shared" si="19"/>
        <v>6128.1463492135545</v>
      </c>
      <c r="P22" s="85">
        <f t="shared" si="6"/>
        <v>0.97403404553840711</v>
      </c>
      <c r="Q22" s="85">
        <f t="shared" si="6"/>
        <v>0.94640459282580758</v>
      </c>
      <c r="S22" s="13" t="str">
        <f t="shared" si="20"/>
        <v>1993-94</v>
      </c>
      <c r="T22" s="81">
        <f t="shared" si="7"/>
        <v>5590.9878420602672</v>
      </c>
      <c r="U22" s="81">
        <f t="shared" si="8"/>
        <v>5288.3633309879933</v>
      </c>
      <c r="V22" s="81">
        <f t="shared" si="9"/>
        <v>839.78301822556125</v>
      </c>
      <c r="W22" s="81">
        <f t="shared" si="10"/>
        <v>6128.1463492135545</v>
      </c>
      <c r="X22" s="81">
        <f t="shared" si="11"/>
        <v>-537.15850715328691</v>
      </c>
      <c r="Y22" s="81">
        <f t="shared" si="12"/>
        <v>5840.6530636948946</v>
      </c>
      <c r="AA22" s="87">
        <f t="shared" si="13"/>
        <v>-537.15850715328725</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1.0446549391069013</v>
      </c>
      <c r="AQ22" s="86">
        <f t="shared" si="27"/>
        <v>1.6892778993435449</v>
      </c>
      <c r="AR22" s="86">
        <f t="shared" si="28"/>
        <v>0.13703703703703704</v>
      </c>
      <c r="AS22" s="86">
        <f t="shared" si="29"/>
        <v>0.15020297699594046</v>
      </c>
      <c r="AV22" s="1" t="str">
        <f t="shared" si="30"/>
        <v>1993-94</v>
      </c>
      <c r="AW22" s="85">
        <f t="shared" si="30"/>
        <v>2.0431769294140221</v>
      </c>
      <c r="AX22" s="85">
        <f t="shared" si="31"/>
        <v>1.0446549391069013</v>
      </c>
      <c r="AZ22" s="1" t="str">
        <f t="shared" si="32"/>
        <v>1993-94</v>
      </c>
      <c r="BA22" s="85">
        <f t="shared" si="33"/>
        <v>3.804577805238111</v>
      </c>
      <c r="BB22" s="85">
        <f t="shared" si="34"/>
        <v>1.6892778993435449</v>
      </c>
      <c r="BD22" s="1" t="str">
        <f t="shared" si="35"/>
        <v>1993-94</v>
      </c>
      <c r="BE22" s="85">
        <f t="shared" si="36"/>
        <v>0.14861628399237028</v>
      </c>
      <c r="BF22" s="85">
        <f t="shared" si="37"/>
        <v>0.13703703703703704</v>
      </c>
      <c r="BH22" s="1" t="str">
        <f t="shared" si="38"/>
        <v>1993-94</v>
      </c>
      <c r="BI22" s="85">
        <f t="shared" si="39"/>
        <v>0.15827403729555611</v>
      </c>
      <c r="BJ22" s="85">
        <f t="shared" si="40"/>
        <v>0.15020297699594046</v>
      </c>
      <c r="BU22" s="1" t="str">
        <f t="shared" si="41"/>
        <v>1993-94</v>
      </c>
      <c r="BV22" s="161">
        <f t="shared" si="42"/>
        <v>2521.2413595711555</v>
      </c>
      <c r="BW22" s="161">
        <f t="shared" si="43"/>
        <v>2133.5028030595336</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6085.268703582964</v>
      </c>
      <c r="O23" s="81">
        <f t="shared" si="19"/>
        <v>6152.7162631054362</v>
      </c>
      <c r="P23" s="85">
        <f t="shared" si="6"/>
        <v>1.0501785096256195</v>
      </c>
      <c r="Q23" s="85">
        <f t="shared" si="6"/>
        <v>1.1444673644338523</v>
      </c>
      <c r="S23" s="13" t="str">
        <f t="shared" si="20"/>
        <v>1994-95</v>
      </c>
      <c r="T23" s="81">
        <f t="shared" si="7"/>
        <v>6085.268703582964</v>
      </c>
      <c r="U23" s="81">
        <f t="shared" si="8"/>
        <v>5223.4387763513869</v>
      </c>
      <c r="V23" s="81">
        <f t="shared" si="9"/>
        <v>876.81827379212655</v>
      </c>
      <c r="W23" s="81">
        <f t="shared" si="10"/>
        <v>6152.7162631054362</v>
      </c>
      <c r="X23" s="81">
        <f t="shared" si="11"/>
        <v>-10.491842592384421</v>
      </c>
      <c r="Y23" s="81">
        <f t="shared" si="12"/>
        <v>7419.2315474718407</v>
      </c>
      <c r="AA23" s="87">
        <f t="shared" si="13"/>
        <v>-67.447559522472147</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1.2192118226600985</v>
      </c>
      <c r="AQ23" s="86">
        <f t="shared" si="27"/>
        <v>2.0625</v>
      </c>
      <c r="AR23" s="86">
        <f t="shared" si="28"/>
        <v>0.14250913520097441</v>
      </c>
      <c r="AS23" s="86">
        <f t="shared" si="29"/>
        <v>0.14408866995073891</v>
      </c>
      <c r="AV23" s="1" t="str">
        <f t="shared" si="30"/>
        <v>1994-95</v>
      </c>
      <c r="AW23" s="85">
        <f t="shared" si="30"/>
        <v>1.8606954197177863</v>
      </c>
      <c r="AX23" s="85">
        <f t="shared" si="31"/>
        <v>1.2192118226600985</v>
      </c>
      <c r="AZ23" s="1" t="str">
        <f t="shared" si="32"/>
        <v>1994-95</v>
      </c>
      <c r="BA23" s="85">
        <f t="shared" si="33"/>
        <v>3.4836541442955751</v>
      </c>
      <c r="BB23" s="85">
        <f t="shared" si="34"/>
        <v>2.0625</v>
      </c>
      <c r="BD23" s="1" t="str">
        <f t="shared" si="35"/>
        <v>1994-95</v>
      </c>
      <c r="BE23" s="85">
        <f t="shared" si="36"/>
        <v>0.24828003905912019</v>
      </c>
      <c r="BF23" s="85">
        <f t="shared" si="37"/>
        <v>0.14250913520097441</v>
      </c>
      <c r="BH23" s="1" t="str">
        <f t="shared" si="38"/>
        <v>1994-95</v>
      </c>
      <c r="BI23" s="85">
        <f t="shared" si="39"/>
        <v>0.27357047150612895</v>
      </c>
      <c r="BJ23" s="85">
        <f t="shared" si="40"/>
        <v>0.14408866995073891</v>
      </c>
      <c r="BU23" s="1" t="str">
        <f t="shared" si="41"/>
        <v>1994-95</v>
      </c>
      <c r="BV23" s="161">
        <f t="shared" si="42"/>
        <v>2977.2501766858263</v>
      </c>
      <c r="BW23" s="161">
        <f t="shared" si="43"/>
        <v>2488.0655290511631</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5869.8805936837407</v>
      </c>
      <c r="O24" s="81">
        <f t="shared" si="19"/>
        <v>5869.8805936837407</v>
      </c>
      <c r="P24" s="85">
        <f t="shared" si="6"/>
        <v>1.1251114772603976</v>
      </c>
      <c r="Q24" s="85">
        <f t="shared" si="6"/>
        <v>1.1822020026468547</v>
      </c>
      <c r="S24" s="13" t="str">
        <f t="shared" si="20"/>
        <v>1995-96</v>
      </c>
      <c r="T24" s="81">
        <f t="shared" si="7"/>
        <v>5869.8805936837407</v>
      </c>
      <c r="U24" s="81">
        <f t="shared" si="8"/>
        <v>4947.364505449541</v>
      </c>
      <c r="V24" s="81">
        <f t="shared" si="9"/>
        <v>892.75750474277424</v>
      </c>
      <c r="W24" s="81">
        <f t="shared" si="10"/>
        <v>5869.8805936837407</v>
      </c>
      <c r="X24" s="81">
        <f t="shared" si="11"/>
        <v>29.75858349142581</v>
      </c>
      <c r="Y24" s="81">
        <f t="shared" si="12"/>
        <v>7335.4908306364614</v>
      </c>
      <c r="AA24" s="87">
        <f t="shared" si="13"/>
        <v>0</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1.249683143219265</v>
      </c>
      <c r="AQ24" s="86">
        <f t="shared" si="27"/>
        <v>2.0498960498960499</v>
      </c>
      <c r="AR24" s="86">
        <f t="shared" si="28"/>
        <v>0.15209125475285171</v>
      </c>
      <c r="AS24" s="86">
        <f t="shared" si="29"/>
        <v>0.15209125475285171</v>
      </c>
      <c r="AV24" s="1" t="str">
        <f t="shared" si="30"/>
        <v>1995-96</v>
      </c>
      <c r="AW24" s="85">
        <f t="shared" si="30"/>
        <v>1.9004121163212526</v>
      </c>
      <c r="AX24" s="85">
        <f t="shared" si="31"/>
        <v>1.249683143219265</v>
      </c>
      <c r="AZ24" s="1" t="str">
        <f t="shared" si="32"/>
        <v>1995-96</v>
      </c>
      <c r="BA24" s="85">
        <f t="shared" si="33"/>
        <v>3.2726935992430066</v>
      </c>
      <c r="BB24" s="85">
        <f t="shared" si="34"/>
        <v>2.0498960498960499</v>
      </c>
      <c r="BD24" s="1" t="str">
        <f t="shared" si="35"/>
        <v>1995-96</v>
      </c>
      <c r="BE24" s="85">
        <f t="shared" si="36"/>
        <v>0.208785473407992</v>
      </c>
      <c r="BF24" s="85">
        <f t="shared" si="37"/>
        <v>0.15209125475285171</v>
      </c>
      <c r="BH24" s="1" t="str">
        <f t="shared" si="38"/>
        <v>1995-96</v>
      </c>
      <c r="BI24" s="85">
        <f t="shared" si="39"/>
        <v>0.21937968794657831</v>
      </c>
      <c r="BJ24" s="85">
        <f t="shared" si="40"/>
        <v>0.15209125475285171</v>
      </c>
      <c r="BU24" s="1" t="str">
        <f t="shared" si="41"/>
        <v>1995-96</v>
      </c>
      <c r="BV24" s="161">
        <f t="shared" si="42"/>
        <v>2771.0157085779447</v>
      </c>
      <c r="BW24" s="161">
        <f t="shared" si="43"/>
        <v>2291.4109288397876</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5894.4871332061266</v>
      </c>
      <c r="O25" s="81">
        <f t="shared" si="19"/>
        <v>5968.8957321879816</v>
      </c>
      <c r="P25" s="85">
        <f t="shared" si="6"/>
        <v>1.1530885213322155</v>
      </c>
      <c r="Q25" s="85">
        <f t="shared" si="6"/>
        <v>1.1708134527562546</v>
      </c>
      <c r="S25" s="13" t="str">
        <f t="shared" si="20"/>
        <v>1996-97</v>
      </c>
      <c r="T25" s="81">
        <f t="shared" si="7"/>
        <v>5894.4871332061266</v>
      </c>
      <c r="U25" s="81">
        <f t="shared" si="8"/>
        <v>5049.6180113012661</v>
      </c>
      <c r="V25" s="81">
        <f t="shared" si="9"/>
        <v>870.80162372823929</v>
      </c>
      <c r="W25" s="81">
        <f t="shared" si="10"/>
        <v>5968.8957321879816</v>
      </c>
      <c r="X25" s="81">
        <f t="shared" si="11"/>
        <v>-25.9325018233789</v>
      </c>
      <c r="Y25" s="81">
        <f t="shared" si="12"/>
        <v>7292.0427002217521</v>
      </c>
      <c r="AA25" s="87">
        <f t="shared" si="13"/>
        <v>-74.408598981854993</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1.2370953630796149</v>
      </c>
      <c r="AQ25" s="86">
        <f t="shared" si="27"/>
        <v>1.9290586630286493</v>
      </c>
      <c r="AR25" s="86">
        <f t="shared" si="28"/>
        <v>0.14588990372747468</v>
      </c>
      <c r="AS25" s="86">
        <f t="shared" si="29"/>
        <v>0.14773153355830521</v>
      </c>
      <c r="AV25" s="1" t="str">
        <f t="shared" si="30"/>
        <v>1996-97</v>
      </c>
      <c r="AW25" s="85">
        <f t="shared" si="30"/>
        <v>1.9068485502309032</v>
      </c>
      <c r="AX25" s="85">
        <f t="shared" si="31"/>
        <v>1.2370953630796149</v>
      </c>
      <c r="AZ25" s="1" t="str">
        <f t="shared" si="32"/>
        <v>1996-97</v>
      </c>
      <c r="BA25" s="85">
        <f t="shared" si="33"/>
        <v>3.2591327601335456</v>
      </c>
      <c r="BB25" s="85">
        <f t="shared" si="34"/>
        <v>1.9290586630286493</v>
      </c>
      <c r="BD25" s="1" t="str">
        <f t="shared" si="35"/>
        <v>1996-97</v>
      </c>
      <c r="BE25" s="85">
        <f t="shared" si="36"/>
        <v>0.20937105083589655</v>
      </c>
      <c r="BF25" s="85">
        <f t="shared" si="37"/>
        <v>0.14588990372747468</v>
      </c>
      <c r="BH25" s="1" t="str">
        <f t="shared" si="38"/>
        <v>1996-97</v>
      </c>
      <c r="BI25" s="85">
        <f t="shared" si="39"/>
        <v>0.21527304615539911</v>
      </c>
      <c r="BJ25" s="85">
        <f t="shared" si="40"/>
        <v>0.14773153355830521</v>
      </c>
      <c r="BU25" s="1" t="str">
        <f t="shared" si="41"/>
        <v>1996-97</v>
      </c>
      <c r="BV25" s="161">
        <f t="shared" si="42"/>
        <v>2820.165517832831</v>
      </c>
      <c r="BW25" s="161">
        <f t="shared" si="43"/>
        <v>2114.3829611675519</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5788.603548991513</v>
      </c>
      <c r="O26" s="81">
        <f t="shared" si="19"/>
        <v>5907.6380469524966</v>
      </c>
      <c r="P26" s="85">
        <f t="shared" si="6"/>
        <v>1.2947767473614635</v>
      </c>
      <c r="Q26" s="85">
        <f t="shared" si="6"/>
        <v>1.2279478707818479</v>
      </c>
      <c r="S26" s="13" t="str">
        <f t="shared" si="20"/>
        <v>1997-98</v>
      </c>
      <c r="T26" s="81">
        <f t="shared" si="7"/>
        <v>5788.603548991513</v>
      </c>
      <c r="U26" s="81">
        <f t="shared" si="8"/>
        <v>5087.6226165546132</v>
      </c>
      <c r="V26" s="81">
        <f t="shared" si="9"/>
        <v>751.68081119806016</v>
      </c>
      <c r="W26" s="81">
        <f t="shared" si="10"/>
        <v>5907.6380469524966</v>
      </c>
      <c r="X26" s="81">
        <f t="shared" si="11"/>
        <v>-50.699878761159809</v>
      </c>
      <c r="Y26" s="81">
        <f t="shared" si="12"/>
        <v>7323.5607480069075</v>
      </c>
      <c r="AA26" s="87">
        <f t="shared" si="13"/>
        <v>-119.03449796098357</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1.2651688245747652</v>
      </c>
      <c r="AQ26" s="86">
        <f t="shared" si="27"/>
        <v>2.0102864058087944</v>
      </c>
      <c r="AR26" s="86">
        <f t="shared" si="28"/>
        <v>0.12723880597014925</v>
      </c>
      <c r="AS26" s="86">
        <f t="shared" si="29"/>
        <v>0.12985529322162986</v>
      </c>
      <c r="AV26" s="1" t="str">
        <f t="shared" si="30"/>
        <v>1997-98</v>
      </c>
      <c r="AW26" s="85">
        <f t="shared" si="30"/>
        <v>1.7682144803284048</v>
      </c>
      <c r="AX26" s="85">
        <f t="shared" si="31"/>
        <v>1.2651688245747652</v>
      </c>
      <c r="AZ26" s="1" t="str">
        <f t="shared" si="32"/>
        <v>1997-98</v>
      </c>
      <c r="BA26" s="85">
        <f t="shared" si="33"/>
        <v>3.4608494172622351</v>
      </c>
      <c r="BB26" s="85">
        <f t="shared" si="34"/>
        <v>2.0102864058087944</v>
      </c>
      <c r="BD26" s="1" t="str">
        <f t="shared" si="35"/>
        <v>1997-98</v>
      </c>
      <c r="BE26" s="85">
        <f t="shared" si="36"/>
        <v>0.21644441152640662</v>
      </c>
      <c r="BF26" s="85">
        <f t="shared" si="37"/>
        <v>0.12723880597014925</v>
      </c>
      <c r="BH26" s="1" t="str">
        <f t="shared" si="38"/>
        <v>1997-98</v>
      </c>
      <c r="BI26" s="85">
        <f t="shared" si="39"/>
        <v>0.20949395139317759</v>
      </c>
      <c r="BJ26" s="85">
        <f t="shared" si="40"/>
        <v>0.12985529322162986</v>
      </c>
      <c r="BU26" s="1" t="str">
        <f t="shared" si="41"/>
        <v>1997-98</v>
      </c>
      <c r="BV26" s="161">
        <f t="shared" si="42"/>
        <v>3665.6356471371969</v>
      </c>
      <c r="BW26" s="161">
        <f t="shared" si="43"/>
        <v>2145.5600867041403</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6273.0111042384606</v>
      </c>
      <c r="O27" s="81">
        <f t="shared" si="19"/>
        <v>6270.8020382315699</v>
      </c>
      <c r="P27" s="85">
        <f t="shared" si="6"/>
        <v>1.167036379534637</v>
      </c>
      <c r="Q27" s="85">
        <f t="shared" si="6"/>
        <v>1.2227264546175696</v>
      </c>
      <c r="S27" s="13" t="str">
        <f t="shared" si="20"/>
        <v>1998-99</v>
      </c>
      <c r="T27" s="81">
        <f t="shared" si="7"/>
        <v>6273.0111042384606</v>
      </c>
      <c r="U27" s="81">
        <f t="shared" si="8"/>
        <v>5480.9210332538078</v>
      </c>
      <c r="V27" s="81">
        <f t="shared" si="9"/>
        <v>745.92795499396186</v>
      </c>
      <c r="W27" s="81">
        <f t="shared" si="10"/>
        <v>6270.8020382315699</v>
      </c>
      <c r="X27" s="81">
        <f t="shared" si="11"/>
        <v>46.162115990692136</v>
      </c>
      <c r="Y27" s="81">
        <f t="shared" si="12"/>
        <v>7292.9000618538485</v>
      </c>
      <c r="AA27" s="87">
        <f t="shared" si="13"/>
        <v>2.20906600689068</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1.162583636577063</v>
      </c>
      <c r="AQ27" s="86">
        <f t="shared" si="27"/>
        <v>1.9733114166168559</v>
      </c>
      <c r="AR27" s="86">
        <f t="shared" si="28"/>
        <v>0.11895255988727101</v>
      </c>
      <c r="AS27" s="86">
        <f t="shared" si="29"/>
        <v>0.11891067026646319</v>
      </c>
      <c r="AV27" s="1" t="str">
        <f t="shared" si="30"/>
        <v>1998-99</v>
      </c>
      <c r="AW27" s="85">
        <f t="shared" si="30"/>
        <v>1.9864980643202348</v>
      </c>
      <c r="AX27" s="85">
        <f t="shared" si="31"/>
        <v>1.162583636577063</v>
      </c>
      <c r="AZ27" s="1" t="str">
        <f t="shared" si="32"/>
        <v>1998-99</v>
      </c>
      <c r="BA27" s="85">
        <f t="shared" si="33"/>
        <v>3.7063991105592762</v>
      </c>
      <c r="BB27" s="85">
        <f t="shared" si="34"/>
        <v>1.9733114166168559</v>
      </c>
      <c r="BD27" s="1" t="str">
        <f t="shared" si="35"/>
        <v>1998-99</v>
      </c>
      <c r="BE27" s="85">
        <f t="shared" si="36"/>
        <v>0.24346128860105243</v>
      </c>
      <c r="BF27" s="85">
        <f t="shared" si="37"/>
        <v>0.11895255988727101</v>
      </c>
      <c r="BH27" s="1" t="str">
        <f t="shared" si="38"/>
        <v>1998-99</v>
      </c>
      <c r="BI27" s="85">
        <f t="shared" si="39"/>
        <v>0.25498924622352676</v>
      </c>
      <c r="BJ27" s="85">
        <f t="shared" si="40"/>
        <v>0.11891067026646319</v>
      </c>
      <c r="BU27" s="1" t="str">
        <f t="shared" si="41"/>
        <v>1998-99</v>
      </c>
      <c r="BV27" s="161">
        <f t="shared" si="42"/>
        <v>3397.1265719848179</v>
      </c>
      <c r="BW27" s="161">
        <f t="shared" si="43"/>
        <v>2577.2436747076667</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6606.6069371372387</v>
      </c>
      <c r="O28" s="81">
        <f t="shared" si="19"/>
        <v>6665.2064484410885</v>
      </c>
      <c r="P28" s="85">
        <f t="shared" si="6"/>
        <v>1.1065924376894705</v>
      </c>
      <c r="Q28" s="85">
        <f t="shared" si="6"/>
        <v>1.1725242208582067</v>
      </c>
      <c r="S28" s="13" t="str">
        <f t="shared" si="20"/>
        <v>1999-00</v>
      </c>
      <c r="T28" s="81">
        <f t="shared" si="7"/>
        <v>6606.6069371372387</v>
      </c>
      <c r="U28" s="81">
        <f t="shared" si="8"/>
        <v>5893.0078294112891</v>
      </c>
      <c r="V28" s="81">
        <f t="shared" si="9"/>
        <v>753.55331997857365</v>
      </c>
      <c r="W28" s="81">
        <f t="shared" si="10"/>
        <v>6665.2064484410885</v>
      </c>
      <c r="X28" s="81">
        <f t="shared" si="11"/>
        <v>-39.954212252625013</v>
      </c>
      <c r="Y28" s="81">
        <f t="shared" si="12"/>
        <v>7516.0880827114561</v>
      </c>
      <c r="AA28" s="87">
        <f t="shared" si="13"/>
        <v>-58.599511303849795</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1.1376623665109873</v>
      </c>
      <c r="AQ28" s="86">
        <f t="shared" si="27"/>
        <v>1.8709051688709726</v>
      </c>
      <c r="AR28" s="86">
        <f t="shared" si="28"/>
        <v>0.1130577613473354</v>
      </c>
      <c r="AS28" s="86">
        <f t="shared" si="29"/>
        <v>0.11406056499936135</v>
      </c>
      <c r="AV28" s="1" t="str">
        <f t="shared" si="30"/>
        <v>1999-00</v>
      </c>
      <c r="AW28" s="85">
        <f t="shared" si="30"/>
        <v>2.0741645514202993</v>
      </c>
      <c r="AX28" s="85">
        <f t="shared" si="31"/>
        <v>1.1376623665109873</v>
      </c>
      <c r="AZ28" s="1" t="str">
        <f t="shared" si="32"/>
        <v>1999-00</v>
      </c>
      <c r="BA28" s="85">
        <f t="shared" si="33"/>
        <v>3.5492304086873947</v>
      </c>
      <c r="BB28" s="85">
        <f t="shared" si="34"/>
        <v>1.8709051688709726</v>
      </c>
      <c r="BD28" s="1" t="str">
        <f t="shared" si="35"/>
        <v>1999-00</v>
      </c>
      <c r="BE28" s="85">
        <f t="shared" si="36"/>
        <v>0.21188365337277001</v>
      </c>
      <c r="BF28" s="85">
        <f t="shared" si="37"/>
        <v>0.1130577613473354</v>
      </c>
      <c r="BH28" s="1" t="str">
        <f t="shared" si="38"/>
        <v>1999-00</v>
      </c>
      <c r="BI28" s="85">
        <f t="shared" si="39"/>
        <v>0.22649922173809003</v>
      </c>
      <c r="BJ28" s="85">
        <f t="shared" si="40"/>
        <v>0.11406056499936135</v>
      </c>
      <c r="BU28" s="1" t="str">
        <f t="shared" si="41"/>
        <v>1999-00</v>
      </c>
      <c r="BV28" s="161">
        <f t="shared" si="42"/>
        <v>3038.389061911128</v>
      </c>
      <c r="BW28" s="161">
        <f t="shared" si="43"/>
        <v>2589.2530873709466</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6973.3054883857258</v>
      </c>
      <c r="O29" s="81">
        <f t="shared" si="19"/>
        <v>7057.668352018758</v>
      </c>
      <c r="P29" s="85">
        <f t="shared" si="6"/>
        <v>1.0951530053678935</v>
      </c>
      <c r="Q29" s="85">
        <f t="shared" si="6"/>
        <v>1.1759013204364255</v>
      </c>
      <c r="S29" s="13" t="str">
        <f t="shared" si="20"/>
        <v>2000-01</v>
      </c>
      <c r="T29" s="81">
        <f t="shared" si="7"/>
        <v>6973.3054883857258</v>
      </c>
      <c r="U29" s="81">
        <f t="shared" si="8"/>
        <v>6268.9895215065571</v>
      </c>
      <c r="V29" s="81">
        <f t="shared" si="9"/>
        <v>789.49952370484357</v>
      </c>
      <c r="W29" s="81">
        <f t="shared" si="10"/>
        <v>7057.668352018758</v>
      </c>
      <c r="X29" s="81">
        <f t="shared" si="11"/>
        <v>-85.183556825675382</v>
      </c>
      <c r="Y29" s="81">
        <f t="shared" si="12"/>
        <v>7590.6792701692684</v>
      </c>
      <c r="AA29" s="87">
        <f t="shared" si="13"/>
        <v>-84.362863633032248</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1.088533878633569</v>
      </c>
      <c r="AQ29" s="86">
        <f t="shared" si="27"/>
        <v>1.8232219230159987</v>
      </c>
      <c r="AR29" s="86">
        <f t="shared" si="28"/>
        <v>0.11186407242825698</v>
      </c>
      <c r="AS29" s="86">
        <f t="shared" si="29"/>
        <v>0.11321740099007299</v>
      </c>
      <c r="AV29" s="1" t="str">
        <f t="shared" si="30"/>
        <v>2000-01</v>
      </c>
      <c r="AW29" s="85">
        <f t="shared" si="30"/>
        <v>2.0925108941242412</v>
      </c>
      <c r="AX29" s="85">
        <f t="shared" si="31"/>
        <v>1.088533878633569</v>
      </c>
      <c r="AZ29" s="1" t="str">
        <f t="shared" si="32"/>
        <v>2000-01</v>
      </c>
      <c r="BA29" s="85">
        <f t="shared" si="33"/>
        <v>3.7089715353335531</v>
      </c>
      <c r="BB29" s="85">
        <f t="shared" si="34"/>
        <v>1.8232219230159987</v>
      </c>
      <c r="BD29" s="1" t="str">
        <f t="shared" si="35"/>
        <v>2000-01</v>
      </c>
      <c r="BE29" s="85">
        <f t="shared" si="36"/>
        <v>0.21714106134350178</v>
      </c>
      <c r="BF29" s="85">
        <f t="shared" si="37"/>
        <v>0.11186407242825698</v>
      </c>
      <c r="BH29" s="1" t="str">
        <f t="shared" si="38"/>
        <v>2000-01</v>
      </c>
      <c r="BI29" s="85">
        <f t="shared" si="39"/>
        <v>0.23597206342277632</v>
      </c>
      <c r="BJ29" s="85">
        <f t="shared" si="40"/>
        <v>0.11321740099007299</v>
      </c>
      <c r="BU29" s="1" t="str">
        <f t="shared" si="41"/>
        <v>2000-01</v>
      </c>
      <c r="BV29" s="161">
        <f t="shared" si="42"/>
        <v>3328.3203842671687</v>
      </c>
      <c r="BW29" s="161">
        <f t="shared" si="43"/>
        <v>2809.9728878141714</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7124.0185855925074</v>
      </c>
      <c r="O30" s="81">
        <f t="shared" si="19"/>
        <v>7185.1534774814327</v>
      </c>
      <c r="P30" s="85">
        <f t="shared" si="6"/>
        <v>1.0880394824168738</v>
      </c>
      <c r="Q30" s="85">
        <f t="shared" si="6"/>
        <v>1.2034994158915735</v>
      </c>
      <c r="S30" s="13" t="str">
        <f t="shared" si="20"/>
        <v>2001-02</v>
      </c>
      <c r="T30" s="81">
        <f t="shared" si="7"/>
        <v>7124.0185855925074</v>
      </c>
      <c r="U30" s="81">
        <f t="shared" si="8"/>
        <v>6475.8277539969995</v>
      </c>
      <c r="V30" s="81">
        <f t="shared" si="9"/>
        <v>772.86064464200786</v>
      </c>
      <c r="W30" s="81">
        <f t="shared" si="10"/>
        <v>7185.1534774814327</v>
      </c>
      <c r="X30" s="81">
        <f t="shared" si="11"/>
        <v>-124.66981304649985</v>
      </c>
      <c r="Y30" s="81">
        <f t="shared" si="12"/>
        <v>7704.7012768448394</v>
      </c>
      <c r="AA30" s="87">
        <f t="shared" si="13"/>
        <v>-61.134891888925267</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1.0815105525449771</v>
      </c>
      <c r="AQ30" s="86">
        <f t="shared" si="27"/>
        <v>1.8371636546359915</v>
      </c>
      <c r="AR30" s="86">
        <f t="shared" si="28"/>
        <v>0.10756355407914181</v>
      </c>
      <c r="AS30" s="86">
        <f t="shared" si="29"/>
        <v>0.10848661262689964</v>
      </c>
      <c r="AV30" s="1" t="str">
        <f t="shared" si="30"/>
        <v>2001-02</v>
      </c>
      <c r="AW30" s="85">
        <f t="shared" si="30"/>
        <v>2.2074108671960144</v>
      </c>
      <c r="AX30" s="85">
        <f t="shared" si="31"/>
        <v>1.0815105525449771</v>
      </c>
      <c r="AZ30" s="1" t="str">
        <f t="shared" si="32"/>
        <v>2001-02</v>
      </c>
      <c r="BA30" s="85">
        <f t="shared" si="33"/>
        <v>3.7378267937958611</v>
      </c>
      <c r="BB30" s="85">
        <f t="shared" si="34"/>
        <v>1.8371636546359915</v>
      </c>
      <c r="BD30" s="1" t="str">
        <f t="shared" si="35"/>
        <v>2001-02</v>
      </c>
      <c r="BE30" s="85">
        <f t="shared" si="36"/>
        <v>0.20865524533909222</v>
      </c>
      <c r="BF30" s="85">
        <f t="shared" si="37"/>
        <v>0.10756355407914181</v>
      </c>
      <c r="BH30" s="1" t="str">
        <f t="shared" si="38"/>
        <v>2001-02</v>
      </c>
      <c r="BI30" s="85">
        <f t="shared" si="39"/>
        <v>0.23277779013416566</v>
      </c>
      <c r="BJ30" s="85">
        <f t="shared" si="40"/>
        <v>0.10848661262689964</v>
      </c>
      <c r="BU30" s="1" t="str">
        <f t="shared" si="41"/>
        <v>2001-02</v>
      </c>
      <c r="BV30" s="161">
        <f t="shared" si="42"/>
        <v>3173.6571106760712</v>
      </c>
      <c r="BW30" s="161">
        <f t="shared" si="43"/>
        <v>2930.2162221490507</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7080.6788626201815</v>
      </c>
      <c r="O31" s="81">
        <f t="shared" si="19"/>
        <v>7289.8389783453649</v>
      </c>
      <c r="P31" s="85">
        <f t="shared" si="6"/>
        <v>1.1146340932953287</v>
      </c>
      <c r="Q31" s="85">
        <f t="shared" si="6"/>
        <v>1.2528072009802786</v>
      </c>
      <c r="S31" s="13" t="str">
        <f t="shared" si="20"/>
        <v>2002-03</v>
      </c>
      <c r="T31" s="81">
        <f t="shared" si="7"/>
        <v>7080.6788626201815</v>
      </c>
      <c r="U31" s="81">
        <f t="shared" si="8"/>
        <v>6726.7161518454659</v>
      </c>
      <c r="V31" s="81">
        <f t="shared" si="9"/>
        <v>753.05385896724044</v>
      </c>
      <c r="W31" s="81">
        <f t="shared" si="10"/>
        <v>7289.8389783453649</v>
      </c>
      <c r="X31" s="81">
        <f t="shared" si="11"/>
        <v>-399.09114819252562</v>
      </c>
      <c r="Y31" s="81">
        <f t="shared" si="12"/>
        <v>8609.7708875186308</v>
      </c>
      <c r="AA31" s="87">
        <f t="shared" si="13"/>
        <v>-209.16011572518346</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1.2159527433126114</v>
      </c>
      <c r="AQ31" s="86">
        <f t="shared" si="27"/>
        <v>1.877278556124603</v>
      </c>
      <c r="AR31" s="86">
        <f t="shared" si="28"/>
        <v>0.10330185086449843</v>
      </c>
      <c r="AS31" s="86">
        <f t="shared" si="29"/>
        <v>0.10635334175974412</v>
      </c>
      <c r="AV31" s="1" t="str">
        <f t="shared" si="30"/>
        <v>2002-03</v>
      </c>
      <c r="AW31" s="85">
        <f t="shared" si="30"/>
        <v>2.5891918194124321</v>
      </c>
      <c r="AX31" s="85">
        <f t="shared" si="31"/>
        <v>1.2159527433126114</v>
      </c>
      <c r="AZ31" s="1" t="str">
        <f t="shared" si="32"/>
        <v>2002-03</v>
      </c>
      <c r="BA31" s="85">
        <f t="shared" si="33"/>
        <v>4.2283975672156462</v>
      </c>
      <c r="BB31" s="85">
        <f t="shared" si="34"/>
        <v>1.877278556124603</v>
      </c>
      <c r="BD31" s="1" t="str">
        <f t="shared" si="35"/>
        <v>2002-03</v>
      </c>
      <c r="BE31" s="85">
        <f t="shared" si="36"/>
        <v>0.2063513910859629</v>
      </c>
      <c r="BF31" s="85">
        <f t="shared" si="37"/>
        <v>0.10330185086449843</v>
      </c>
      <c r="BH31" s="1" t="str">
        <f t="shared" si="38"/>
        <v>2002-03</v>
      </c>
      <c r="BI31" s="85">
        <f t="shared" si="39"/>
        <v>0.23878242417590459</v>
      </c>
      <c r="BJ31" s="85">
        <f t="shared" si="40"/>
        <v>0.10635334175974412</v>
      </c>
      <c r="BU31" s="1" t="str">
        <f t="shared" si="41"/>
        <v>2002-03</v>
      </c>
      <c r="BV31" s="161">
        <f t="shared" si="42"/>
        <v>3059.6015654025255</v>
      </c>
      <c r="BW31" s="161">
        <f t="shared" si="43"/>
        <v>2494.3744703235047</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7443.6930207475534</v>
      </c>
      <c r="O32" s="81">
        <f t="shared" si="19"/>
        <v>7977.1099175782128</v>
      </c>
      <c r="P32" s="85">
        <f t="shared" si="6"/>
        <v>1.0933306553394111</v>
      </c>
      <c r="Q32" s="85">
        <f t="shared" si="6"/>
        <v>1.2411277405671075</v>
      </c>
      <c r="S32" s="13" t="str">
        <f t="shared" si="20"/>
        <v>2003-04</v>
      </c>
      <c r="T32" s="81">
        <f t="shared" si="7"/>
        <v>7443.6930207475534</v>
      </c>
      <c r="U32" s="81">
        <f t="shared" si="8"/>
        <v>7579.5468623607157</v>
      </c>
      <c r="V32" s="81">
        <f t="shared" si="9"/>
        <v>775.93808527849228</v>
      </c>
      <c r="W32" s="81">
        <f t="shared" si="10"/>
        <v>7977.1099175782128</v>
      </c>
      <c r="X32" s="81">
        <f t="shared" si="11"/>
        <v>-911.79192689165575</v>
      </c>
      <c r="Y32" s="81">
        <f t="shared" si="12"/>
        <v>9565.3653595295182</v>
      </c>
      <c r="AA32" s="87">
        <f t="shared" si="13"/>
        <v>-533.41689683065943</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1.2850295320976159</v>
      </c>
      <c r="AQ32" s="86">
        <f t="shared" si="27"/>
        <v>2.0687644805900987</v>
      </c>
      <c r="AR32" s="86">
        <f t="shared" si="28"/>
        <v>9.7270577100692743E-2</v>
      </c>
      <c r="AS32" s="86">
        <f t="shared" si="29"/>
        <v>0.10424101089549856</v>
      </c>
      <c r="AV32" s="1" t="str">
        <f t="shared" si="30"/>
        <v>2003-04</v>
      </c>
      <c r="AW32" s="85">
        <f t="shared" si="30"/>
        <v>2.7223966314967192</v>
      </c>
      <c r="AX32" s="85">
        <f t="shared" si="31"/>
        <v>1.2850295320976159</v>
      </c>
      <c r="AZ32" s="1" t="str">
        <f t="shared" si="32"/>
        <v>2003-04</v>
      </c>
      <c r="BA32" s="85">
        <f t="shared" si="33"/>
        <v>4.2915883632461735</v>
      </c>
      <c r="BB32" s="85">
        <f t="shared" si="34"/>
        <v>2.0687644805900987</v>
      </c>
      <c r="BD32" s="1" t="str">
        <f t="shared" si="35"/>
        <v>2003-04</v>
      </c>
      <c r="BE32" s="85">
        <f t="shared" si="36"/>
        <v>0.19122223341359301</v>
      </c>
      <c r="BF32" s="85">
        <f t="shared" si="37"/>
        <v>9.7270577100692743E-2</v>
      </c>
      <c r="BH32" s="1" t="str">
        <f t="shared" si="38"/>
        <v>2003-04</v>
      </c>
      <c r="BI32" s="85">
        <f t="shared" si="39"/>
        <v>0.23262718512595151</v>
      </c>
      <c r="BJ32" s="85">
        <f t="shared" si="40"/>
        <v>0.10424101089549856</v>
      </c>
      <c r="BU32" s="1" t="str">
        <f t="shared" si="41"/>
        <v>2003-04</v>
      </c>
      <c r="BV32" s="161">
        <f t="shared" si="42"/>
        <v>2975.7602060006366</v>
      </c>
      <c r="BW32" s="161">
        <f t="shared" si="43"/>
        <v>2819.9838217182501</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8106.7031761826238</v>
      </c>
      <c r="O33" s="81">
        <f t="shared" si="19"/>
        <v>8248.1315504681133</v>
      </c>
      <c r="P33" s="85">
        <f t="shared" si="6"/>
        <v>1.06890255566501</v>
      </c>
      <c r="Q33" s="85">
        <f t="shared" si="6"/>
        <v>1.1651228510347029</v>
      </c>
      <c r="S33" s="13" t="str">
        <f t="shared" si="20"/>
        <v>2004-05</v>
      </c>
      <c r="T33" s="81">
        <f t="shared" si="7"/>
        <v>8106.7031761826238</v>
      </c>
      <c r="U33" s="81">
        <f t="shared" si="8"/>
        <v>7588.5852078355038</v>
      </c>
      <c r="V33" s="81">
        <f t="shared" si="9"/>
        <v>762.06593502371425</v>
      </c>
      <c r="W33" s="81">
        <f t="shared" si="10"/>
        <v>8248.1315504681133</v>
      </c>
      <c r="X33" s="81">
        <f t="shared" si="11"/>
        <v>-243.94796667659452</v>
      </c>
      <c r="Y33" s="81">
        <f t="shared" si="12"/>
        <v>9656.677391942243</v>
      </c>
      <c r="AA33" s="87">
        <f t="shared" si="13"/>
        <v>-141.42837428548955</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1.1911966161920693</v>
      </c>
      <c r="AQ33" s="86">
        <f t="shared" si="27"/>
        <v>1.9766393558391204</v>
      </c>
      <c r="AR33" s="86">
        <f t="shared" si="28"/>
        <v>9.2392553435991717E-2</v>
      </c>
      <c r="AS33" s="86">
        <f t="shared" si="29"/>
        <v>9.4004420596359425E-2</v>
      </c>
      <c r="AV33" s="1" t="str">
        <f t="shared" si="30"/>
        <v>2004-05</v>
      </c>
      <c r="AW33" s="85">
        <f t="shared" si="30"/>
        <v>2.651460901260664</v>
      </c>
      <c r="AX33" s="85">
        <f t="shared" si="31"/>
        <v>1.1911966161920693</v>
      </c>
      <c r="AZ33" s="1" t="str">
        <f t="shared" si="32"/>
        <v>2004-05</v>
      </c>
      <c r="BA33" s="85">
        <f t="shared" si="33"/>
        <v>4.0026566211146495</v>
      </c>
      <c r="BB33" s="85">
        <f t="shared" si="34"/>
        <v>1.9766393558391204</v>
      </c>
      <c r="BD33" s="1" t="str">
        <f t="shared" si="35"/>
        <v>2004-05</v>
      </c>
      <c r="BE33" s="85">
        <f t="shared" si="36"/>
        <v>0.1891064819786826</v>
      </c>
      <c r="BF33" s="85">
        <f t="shared" si="37"/>
        <v>9.2392553435991717E-2</v>
      </c>
      <c r="BH33" s="1" t="str">
        <f t="shared" si="38"/>
        <v>2004-05</v>
      </c>
      <c r="BI33" s="85">
        <f t="shared" si="39"/>
        <v>0.20972554278185615</v>
      </c>
      <c r="BJ33" s="85">
        <f t="shared" si="40"/>
        <v>9.4004420596359425E-2</v>
      </c>
      <c r="BU33" s="1" t="str">
        <f t="shared" si="41"/>
        <v>2004-05</v>
      </c>
      <c r="BV33" s="161">
        <f t="shared" si="42"/>
        <v>2925.1781013602576</v>
      </c>
      <c r="BW33" s="161">
        <f t="shared" si="43"/>
        <v>3221.3014141384792</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8473.9685942751184</v>
      </c>
      <c r="O34" s="81">
        <f t="shared" si="19"/>
        <v>8469.0578282535625</v>
      </c>
      <c r="P34" s="85">
        <f t="shared" si="6"/>
        <v>1.2747176240835836</v>
      </c>
      <c r="Q34" s="85">
        <f t="shared" si="6"/>
        <v>1.2297054301408197</v>
      </c>
      <c r="S34" s="13" t="str">
        <f t="shared" si="20"/>
        <v>2005-06</v>
      </c>
      <c r="T34" s="81">
        <f t="shared" si="7"/>
        <v>8473.9685942751184</v>
      </c>
      <c r="U34" s="81">
        <f t="shared" si="8"/>
        <v>7671.0945648394936</v>
      </c>
      <c r="V34" s="81">
        <f t="shared" si="9"/>
        <v>797.96326341406882</v>
      </c>
      <c r="W34" s="81">
        <f t="shared" si="10"/>
        <v>8469.0578282535625</v>
      </c>
      <c r="X34" s="81">
        <f t="shared" si="11"/>
        <v>4.9107660215560243</v>
      </c>
      <c r="Y34" s="81">
        <f t="shared" si="12"/>
        <v>9580.7741337350781</v>
      </c>
      <c r="AA34" s="87">
        <f t="shared" si="13"/>
        <v>4.9107660215559008</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1.1306124193341596</v>
      </c>
      <c r="AQ34" s="86">
        <f t="shared" si="27"/>
        <v>1.8231838593454091</v>
      </c>
      <c r="AR34" s="86">
        <f t="shared" si="28"/>
        <v>9.4221019574572906E-2</v>
      </c>
      <c r="AS34" s="86">
        <f t="shared" si="29"/>
        <v>9.4166417368263602E-2</v>
      </c>
      <c r="AV34" s="1" t="str">
        <f t="shared" si="30"/>
        <v>2005-06</v>
      </c>
      <c r="AW34" s="85">
        <f t="shared" si="30"/>
        <v>2.1031219377678836</v>
      </c>
      <c r="AX34" s="85">
        <f t="shared" si="31"/>
        <v>1.1306124193341596</v>
      </c>
      <c r="AZ34" s="1" t="str">
        <f t="shared" si="32"/>
        <v>2005-06</v>
      </c>
      <c r="BA34" s="85">
        <f t="shared" si="33"/>
        <v>3.178834340973113</v>
      </c>
      <c r="BB34" s="85">
        <f t="shared" si="34"/>
        <v>1.8231838593454091</v>
      </c>
      <c r="BD34" s="1" t="str">
        <f t="shared" si="35"/>
        <v>2005-06</v>
      </c>
      <c r="BE34" s="85">
        <f t="shared" si="36"/>
        <v>0.17679329747030884</v>
      </c>
      <c r="BF34" s="85">
        <f t="shared" si="37"/>
        <v>9.4221019574572906E-2</v>
      </c>
      <c r="BH34" s="1" t="str">
        <f t="shared" si="38"/>
        <v>2005-06</v>
      </c>
      <c r="BI34" s="85">
        <f t="shared" si="39"/>
        <v>0.17045162456251256</v>
      </c>
      <c r="BJ34" s="85">
        <f t="shared" si="40"/>
        <v>9.4166417368263602E-2</v>
      </c>
      <c r="BU34" s="1" t="str">
        <f t="shared" si="41"/>
        <v>2005-06</v>
      </c>
      <c r="BV34" s="161">
        <f t="shared" si="42"/>
        <v>3655.3512924958436</v>
      </c>
      <c r="BW34" s="161">
        <f t="shared" si="43"/>
        <v>3218.9998841117163</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8925.7534544663249</v>
      </c>
      <c r="O35" s="81">
        <f t="shared" si="19"/>
        <v>8752.2866572371513</v>
      </c>
      <c r="P35" s="85">
        <f t="shared" si="6"/>
        <v>1.2114868845786342</v>
      </c>
      <c r="Q35" s="85">
        <f t="shared" si="6"/>
        <v>1.2010177197791412</v>
      </c>
      <c r="S35" s="13" t="str">
        <f t="shared" si="20"/>
        <v>2006-07</v>
      </c>
      <c r="T35" s="81">
        <f t="shared" si="7"/>
        <v>8925.7534544663249</v>
      </c>
      <c r="U35" s="81">
        <f t="shared" si="8"/>
        <v>7879.7229173466803</v>
      </c>
      <c r="V35" s="81">
        <f t="shared" si="9"/>
        <v>872.56373989047256</v>
      </c>
      <c r="W35" s="81">
        <f t="shared" si="10"/>
        <v>8752.2866572371513</v>
      </c>
      <c r="X35" s="81">
        <f t="shared" si="11"/>
        <v>173.46679722917318</v>
      </c>
      <c r="Y35" s="81">
        <f t="shared" si="12"/>
        <v>9518.006745729519</v>
      </c>
      <c r="AA35" s="87">
        <f t="shared" si="13"/>
        <v>173.46679722917361</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1.0663533105955147</v>
      </c>
      <c r="AQ35" s="86">
        <f t="shared" si="27"/>
        <v>1.7354571809467383</v>
      </c>
      <c r="AR35" s="86">
        <f t="shared" si="28"/>
        <v>9.9695516618958202E-2</v>
      </c>
      <c r="AS35" s="86">
        <f t="shared" si="29"/>
        <v>9.7757992570795649E-2</v>
      </c>
      <c r="AV35" s="1" t="str">
        <f t="shared" si="30"/>
        <v>2006-07</v>
      </c>
      <c r="AW35" s="85">
        <f t="shared" si="30"/>
        <v>2.0934666699026985</v>
      </c>
      <c r="AX35" s="85">
        <f t="shared" si="31"/>
        <v>1.0663533105955147</v>
      </c>
      <c r="AZ35" s="1" t="str">
        <f t="shared" si="32"/>
        <v>2006-07</v>
      </c>
      <c r="BA35" s="85">
        <f t="shared" si="33"/>
        <v>3.0589232401509885</v>
      </c>
      <c r="BB35" s="85">
        <f t="shared" si="34"/>
        <v>1.7354571809467383</v>
      </c>
      <c r="BD35" s="1" t="str">
        <f t="shared" si="35"/>
        <v>2006-07</v>
      </c>
      <c r="BE35" s="85">
        <f t="shared" si="36"/>
        <v>0.14475168159377508</v>
      </c>
      <c r="BF35" s="85">
        <f t="shared" si="37"/>
        <v>9.9695516618958202E-2</v>
      </c>
      <c r="BH35" s="1" t="str">
        <f t="shared" si="38"/>
        <v>2006-07</v>
      </c>
      <c r="BI35" s="85">
        <f t="shared" si="39"/>
        <v>0.14071194381766461</v>
      </c>
      <c r="BJ35" s="85">
        <f t="shared" si="40"/>
        <v>9.7757992570795649E-2</v>
      </c>
      <c r="BU35" s="1" t="str">
        <f t="shared" si="41"/>
        <v>2006-07</v>
      </c>
      <c r="BV35" s="161">
        <f t="shared" si="42"/>
        <v>3412.9330335459003</v>
      </c>
      <c r="BW35" s="161">
        <f t="shared" si="43"/>
        <v>3441.3157799296414</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9456.8003427218791</v>
      </c>
      <c r="O36" s="81">
        <f t="shared" si="19"/>
        <v>9487.4855686496612</v>
      </c>
      <c r="P36" s="85">
        <f t="shared" si="6"/>
        <v>1.4833979489851266</v>
      </c>
      <c r="Q36" s="85">
        <f t="shared" si="6"/>
        <v>1.1844347868172507</v>
      </c>
      <c r="S36" s="13" t="str">
        <f t="shared" si="20"/>
        <v>2007-08</v>
      </c>
      <c r="T36" s="81">
        <f t="shared" si="7"/>
        <v>9456.8003427218791</v>
      </c>
      <c r="U36" s="81">
        <f t="shared" si="8"/>
        <v>8624.1459181969331</v>
      </c>
      <c r="V36" s="81">
        <f t="shared" si="9"/>
        <v>863.33965045272691</v>
      </c>
      <c r="W36" s="81">
        <f t="shared" si="10"/>
        <v>9487.4855686496612</v>
      </c>
      <c r="X36" s="81">
        <f t="shared" si="11"/>
        <v>-26.059932762613848</v>
      </c>
      <c r="Y36" s="81">
        <f t="shared" si="12"/>
        <v>9781.3695805287498</v>
      </c>
      <c r="AA36" s="87">
        <f t="shared" si="13"/>
        <v>-30.685225927782085</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1.0343212530712529</v>
      </c>
      <c r="AQ36" s="86">
        <f t="shared" si="27"/>
        <v>1.7171446781389419</v>
      </c>
      <c r="AR36" s="86">
        <f t="shared" si="28"/>
        <v>9.0997730031393845E-2</v>
      </c>
      <c r="AS36" s="86">
        <f t="shared" si="29"/>
        <v>9.1292997542997537E-2</v>
      </c>
      <c r="AV36" s="1" t="str">
        <f t="shared" si="30"/>
        <v>2007-08</v>
      </c>
      <c r="AW36" s="85">
        <f t="shared" si="30"/>
        <v>1.4267168004033106</v>
      </c>
      <c r="AX36" s="85">
        <f t="shared" si="31"/>
        <v>1.0343212530712529</v>
      </c>
      <c r="AZ36" s="1" t="str">
        <f t="shared" si="32"/>
        <v>2007-08</v>
      </c>
      <c r="BA36" s="85">
        <f t="shared" si="33"/>
        <v>1.9032915898696285</v>
      </c>
      <c r="BB36" s="85">
        <f t="shared" si="34"/>
        <v>1.7171446781389419</v>
      </c>
      <c r="BD36" s="1" t="str">
        <f t="shared" si="35"/>
        <v>2007-08</v>
      </c>
      <c r="BE36" s="85">
        <f t="shared" si="36"/>
        <v>0.13134179266980267</v>
      </c>
      <c r="BF36" s="85">
        <f t="shared" si="37"/>
        <v>9.0997730031393845E-2</v>
      </c>
      <c r="BH36" s="1" t="str">
        <f t="shared" si="38"/>
        <v>2007-08</v>
      </c>
      <c r="BI36" s="85">
        <f t="shared" si="39"/>
        <v>0.10521152795866068</v>
      </c>
      <c r="BJ36" s="85">
        <f t="shared" si="40"/>
        <v>9.1292997542997537E-2</v>
      </c>
      <c r="BU36" s="1" t="str">
        <f t="shared" si="41"/>
        <v>2007-08</v>
      </c>
      <c r="BV36" s="161">
        <f t="shared" si="42"/>
        <v>3512.5913731560845</v>
      </c>
      <c r="BW36" s="161">
        <f t="shared" si="43"/>
        <v>3760.5013033596911</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10013.569801965928</v>
      </c>
      <c r="O37" s="81">
        <f t="shared" si="19"/>
        <v>10234.585339136953</v>
      </c>
      <c r="P37" s="85">
        <f t="shared" si="6"/>
        <v>1.6851493370405786</v>
      </c>
      <c r="Q37" s="85">
        <f t="shared" si="6"/>
        <v>1.1998174771362304</v>
      </c>
      <c r="S37" s="13" t="str">
        <f t="shared" si="20"/>
        <v>2008-09</v>
      </c>
      <c r="T37" s="81">
        <f t="shared" si="7"/>
        <v>10013.569801965928</v>
      </c>
      <c r="U37" s="81">
        <f t="shared" si="8"/>
        <v>9452.588567640023</v>
      </c>
      <c r="V37" s="81">
        <f t="shared" si="9"/>
        <v>781.99677149693014</v>
      </c>
      <c r="W37" s="81">
        <f t="shared" si="10"/>
        <v>10234.585339136953</v>
      </c>
      <c r="X37" s="81">
        <f t="shared" si="11"/>
        <v>-221.0155371710249</v>
      </c>
      <c r="Y37" s="81">
        <f t="shared" si="12"/>
        <v>10198.848404485314</v>
      </c>
      <c r="AA37" s="87">
        <f t="shared" si="13"/>
        <v>-221.01553717102433</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1.0185027523833718</v>
      </c>
      <c r="AQ37" s="86">
        <f t="shared" si="27"/>
        <v>1.7010686721949311</v>
      </c>
      <c r="AR37" s="86">
        <f t="shared" si="28"/>
        <v>7.6407274509362119E-2</v>
      </c>
      <c r="AS37" s="86">
        <f t="shared" si="29"/>
        <v>7.8093705537799665E-2</v>
      </c>
      <c r="AV37" s="1" t="str">
        <f t="shared" si="30"/>
        <v>2008-09</v>
      </c>
      <c r="AW37" s="85">
        <f t="shared" si="30"/>
        <v>0.92313357300849708</v>
      </c>
      <c r="AX37" s="85">
        <f t="shared" si="31"/>
        <v>1.0185027523833718</v>
      </c>
      <c r="AZ37" s="1" t="str">
        <f t="shared" si="32"/>
        <v>2008-09</v>
      </c>
      <c r="BA37" s="85">
        <f t="shared" si="33"/>
        <v>1.3118209453035676</v>
      </c>
      <c r="BB37" s="85">
        <f t="shared" si="34"/>
        <v>1.7010686721949311</v>
      </c>
      <c r="BD37" s="1" t="str">
        <f t="shared" si="35"/>
        <v>2008-09</v>
      </c>
      <c r="BE37" s="85">
        <f t="shared" si="36"/>
        <v>0.11855635884137718</v>
      </c>
      <c r="BF37" s="85">
        <f t="shared" si="37"/>
        <v>7.6407274509362119E-2</v>
      </c>
      <c r="BH37" s="1" t="str">
        <f t="shared" si="38"/>
        <v>2008-09</v>
      </c>
      <c r="BI37" s="85">
        <f t="shared" si="39"/>
        <v>8.6274602028438258E-2</v>
      </c>
      <c r="BJ37" s="85">
        <f t="shared" si="40"/>
        <v>7.8093705537799665E-2</v>
      </c>
      <c r="BU37" s="1" t="str">
        <f t="shared" si="41"/>
        <v>2008-09</v>
      </c>
      <c r="BV37" s="161">
        <f t="shared" si="42"/>
        <v>4999.8064678824649</v>
      </c>
      <c r="BW37" s="161">
        <f t="shared" si="43"/>
        <v>4018.0162001671902</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10769.142799962832</v>
      </c>
      <c r="O38" s="81">
        <f t="shared" si="19"/>
        <v>11300.917024637442</v>
      </c>
      <c r="P38" s="85">
        <f t="shared" si="6"/>
        <v>1.311255013500261</v>
      </c>
      <c r="Q38" s="85">
        <f t="shared" si="6"/>
        <v>1.2551311754753884</v>
      </c>
      <c r="S38" s="13" t="str">
        <f t="shared" si="20"/>
        <v>2009-10</v>
      </c>
      <c r="T38" s="81">
        <f t="shared" si="7"/>
        <v>10769.142799962832</v>
      </c>
      <c r="U38" s="81">
        <f t="shared" si="8"/>
        <v>10557.283662952348</v>
      </c>
      <c r="V38" s="81">
        <f t="shared" si="9"/>
        <v>743.63336168509534</v>
      </c>
      <c r="W38" s="81">
        <f t="shared" si="10"/>
        <v>11300.917024637442</v>
      </c>
      <c r="X38" s="81">
        <f t="shared" si="11"/>
        <v>-531.77422467460894</v>
      </c>
      <c r="Y38" s="81">
        <f t="shared" si="12"/>
        <v>11297.943663381197</v>
      </c>
      <c r="AA38" s="87">
        <f t="shared" si="13"/>
        <v>-531.77422467460929</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1.0491033384217163</v>
      </c>
      <c r="AQ38" s="86">
        <f t="shared" si="27"/>
        <v>1.8212743403617926</v>
      </c>
      <c r="AR38" s="86">
        <f t="shared" si="28"/>
        <v>6.5802922016317753E-2</v>
      </c>
      <c r="AS38" s="86">
        <f t="shared" si="29"/>
        <v>6.9052233357669079E-2</v>
      </c>
      <c r="AV38" s="1" t="str">
        <f t="shared" si="30"/>
        <v>2009-10</v>
      </c>
      <c r="AW38" s="85">
        <f t="shared" si="30"/>
        <v>1.1265362602507571</v>
      </c>
      <c r="AX38" s="85">
        <f t="shared" si="31"/>
        <v>1.0491033384217163</v>
      </c>
      <c r="AZ38" s="1" t="str">
        <f t="shared" si="32"/>
        <v>2009-10</v>
      </c>
      <c r="BA38" s="85">
        <f t="shared" si="33"/>
        <v>1.4292479173534633</v>
      </c>
      <c r="BB38" s="85">
        <f t="shared" si="34"/>
        <v>1.8212743403617926</v>
      </c>
      <c r="BD38" s="1" t="str">
        <f t="shared" si="35"/>
        <v>2009-10</v>
      </c>
      <c r="BE38" s="85">
        <f t="shared" si="36"/>
        <v>0.12148834965378254</v>
      </c>
      <c r="BF38" s="85">
        <f t="shared" si="37"/>
        <v>6.5802922016317753E-2</v>
      </c>
      <c r="BH38" s="1" t="str">
        <f t="shared" si="38"/>
        <v>2009-10</v>
      </c>
      <c r="BI38" s="85">
        <f t="shared" si="39"/>
        <v>0.12203070999282149</v>
      </c>
      <c r="BJ38" s="85">
        <f t="shared" si="40"/>
        <v>6.9052233357669079E-2</v>
      </c>
      <c r="BU38" s="1" t="str">
        <f t="shared" si="41"/>
        <v>2009-10</v>
      </c>
      <c r="BV38" s="161">
        <f t="shared" si="42"/>
        <v>2990.8172368881947</v>
      </c>
      <c r="BW38" s="161">
        <f t="shared" si="43"/>
        <v>4565.8249290610329</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10813.676082383996</v>
      </c>
      <c r="O39" s="81">
        <f t="shared" si="19"/>
        <v>11261.572015415239</v>
      </c>
      <c r="P39" s="85">
        <f t="shared" si="6"/>
        <v>1.4415758827994696</v>
      </c>
      <c r="Q39" s="85">
        <f t="shared" si="6"/>
        <v>1.2832580678772803</v>
      </c>
      <c r="S39" s="13" t="str">
        <f t="shared" si="20"/>
        <v>2010-11</v>
      </c>
      <c r="T39" s="81">
        <f t="shared" si="7"/>
        <v>10813.676082383996</v>
      </c>
      <c r="U39" s="81">
        <f t="shared" si="8"/>
        <v>10501.397535256003</v>
      </c>
      <c r="V39" s="81">
        <f t="shared" si="9"/>
        <v>760.17448015923435</v>
      </c>
      <c r="W39" s="81">
        <f t="shared" si="10"/>
        <v>11261.572015415239</v>
      </c>
      <c r="X39" s="81">
        <f t="shared" si="11"/>
        <v>-447.89593303124059</v>
      </c>
      <c r="Y39" s="81">
        <f t="shared" si="12"/>
        <v>12061.858580725308</v>
      </c>
      <c r="AA39" s="87">
        <f t="shared" si="13"/>
        <v>-447.89593303124275</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1.1154262887876454</v>
      </c>
      <c r="AQ39" s="86">
        <f t="shared" si="27"/>
        <v>1.9186636606966427</v>
      </c>
      <c r="AR39" s="86">
        <f t="shared" si="28"/>
        <v>6.7501631132730014E-2</v>
      </c>
      <c r="AS39" s="86">
        <f t="shared" si="29"/>
        <v>7.0297507930498812E-2</v>
      </c>
      <c r="AV39" s="1" t="str">
        <f t="shared" si="30"/>
        <v>2010-11</v>
      </c>
      <c r="AW39" s="85">
        <f t="shared" si="30"/>
        <v>1.0145665115253593</v>
      </c>
      <c r="AX39" s="85">
        <f t="shared" si="31"/>
        <v>1.1154262887876454</v>
      </c>
      <c r="AZ39" s="1" t="str">
        <f t="shared" si="32"/>
        <v>2010-11</v>
      </c>
      <c r="BA39" s="85">
        <f t="shared" si="33"/>
        <v>1.2952916168110009</v>
      </c>
      <c r="BB39" s="85">
        <f t="shared" si="34"/>
        <v>1.9186636606966427</v>
      </c>
      <c r="BD39" s="1" t="str">
        <f t="shared" si="35"/>
        <v>2010-11</v>
      </c>
      <c r="BE39" s="85">
        <f t="shared" si="36"/>
        <v>0.11096737758640804</v>
      </c>
      <c r="BF39" s="85">
        <f t="shared" si="37"/>
        <v>6.7501631132730014E-2</v>
      </c>
      <c r="BH39" s="1" t="str">
        <f t="shared" si="38"/>
        <v>2010-11</v>
      </c>
      <c r="BI39" s="85">
        <f t="shared" si="39"/>
        <v>0.10287207030013827</v>
      </c>
      <c r="BJ39" s="85">
        <f t="shared" si="40"/>
        <v>7.0297507930498812E-2</v>
      </c>
      <c r="BU39" s="1" t="str">
        <f t="shared" si="41"/>
        <v>2010-11</v>
      </c>
      <c r="BV39" s="161">
        <f t="shared" si="42"/>
        <v>3378.5049772784741</v>
      </c>
      <c r="BW39" s="161">
        <f t="shared" si="43"/>
        <v>4527.0825392792103</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11018.751996001054</v>
      </c>
      <c r="O40" s="81">
        <f t="shared" si="19"/>
        <v>11602.646523833988</v>
      </c>
      <c r="P40" s="85">
        <f t="shared" si="6"/>
        <v>1.5231466582668505</v>
      </c>
      <c r="Q40" s="85">
        <f t="shared" si="6"/>
        <v>1.2865830971780585</v>
      </c>
      <c r="S40" s="13" t="str">
        <f t="shared" si="20"/>
        <v>2011-12</v>
      </c>
      <c r="T40" s="81">
        <f t="shared" si="7"/>
        <v>11018.751996001054</v>
      </c>
      <c r="U40" s="81">
        <f t="shared" si="8"/>
        <v>10862.862577930824</v>
      </c>
      <c r="V40" s="81">
        <f t="shared" si="9"/>
        <v>739.78394590316441</v>
      </c>
      <c r="W40" s="81">
        <f t="shared" si="10"/>
        <v>11602.646523833988</v>
      </c>
      <c r="X40" s="81">
        <f t="shared" si="11"/>
        <v>-583.89452783293291</v>
      </c>
      <c r="Y40" s="81">
        <f t="shared" si="12"/>
        <v>13246.927894027966</v>
      </c>
      <c r="AA40" s="87">
        <f t="shared" si="13"/>
        <v>-583.89452783293382</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1.2022167209894155</v>
      </c>
      <c r="AQ40" s="86">
        <f t="shared" si="27"/>
        <v>1.9950115849170236</v>
      </c>
      <c r="AR40" s="86">
        <f t="shared" si="28"/>
        <v>6.3759931355618818E-2</v>
      </c>
      <c r="AS40" s="86">
        <f t="shared" si="29"/>
        <v>6.7138632956949038E-2</v>
      </c>
      <c r="AV40" s="1" t="str">
        <f t="shared" si="30"/>
        <v>2011-12</v>
      </c>
      <c r="AW40" s="85">
        <f t="shared" si="30"/>
        <v>0.88934981186565099</v>
      </c>
      <c r="AX40" s="85">
        <f t="shared" si="31"/>
        <v>1.2022167209894155</v>
      </c>
      <c r="AZ40" s="1" t="str">
        <f t="shared" si="32"/>
        <v>2011-12</v>
      </c>
      <c r="BA40" s="85">
        <f t="shared" si="33"/>
        <v>1.0858184232556476</v>
      </c>
      <c r="BB40" s="85">
        <f t="shared" si="34"/>
        <v>1.9950115849170236</v>
      </c>
      <c r="BD40" s="1" t="str">
        <f t="shared" si="35"/>
        <v>2011-12</v>
      </c>
      <c r="BE40" s="85">
        <f t="shared" si="36"/>
        <v>0.10072239940869887</v>
      </c>
      <c r="BF40" s="85">
        <f t="shared" si="37"/>
        <v>6.3759931355618818E-2</v>
      </c>
      <c r="BH40" s="1" t="str">
        <f t="shared" si="38"/>
        <v>2011-12</v>
      </c>
      <c r="BI40" s="85">
        <f t="shared" si="39"/>
        <v>8.9587379995978128E-2</v>
      </c>
      <c r="BJ40" s="85">
        <f t="shared" si="40"/>
        <v>6.7138632956949038E-2</v>
      </c>
      <c r="BU40" s="1" t="str">
        <f t="shared" si="41"/>
        <v>2011-12</v>
      </c>
      <c r="BV40" s="161">
        <f t="shared" si="42"/>
        <v>3036.7574094778088</v>
      </c>
      <c r="BW40" s="161">
        <f t="shared" si="43"/>
        <v>4378.7264471875478</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11007.878411910669</v>
      </c>
      <c r="O41" s="81">
        <f t="shared" si="19"/>
        <v>11558.209263854425</v>
      </c>
      <c r="P41" s="85">
        <f t="shared" si="6"/>
        <v>1.2951452298259356</v>
      </c>
      <c r="Q41" s="85">
        <f t="shared" si="6"/>
        <v>1.2655294532440675</v>
      </c>
      <c r="S41" s="13" t="str">
        <f t="shared" si="20"/>
        <v>2012-13</v>
      </c>
      <c r="T41" s="81">
        <f t="shared" si="7"/>
        <v>11007.878411910669</v>
      </c>
      <c r="U41" s="81">
        <f t="shared" si="8"/>
        <v>10757.14088778605</v>
      </c>
      <c r="V41" s="81">
        <f t="shared" si="9"/>
        <v>801.06837606837598</v>
      </c>
      <c r="W41" s="81">
        <f t="shared" si="10"/>
        <v>11558.209263854425</v>
      </c>
      <c r="X41" s="81">
        <f t="shared" si="11"/>
        <v>-550.33085194375519</v>
      </c>
      <c r="Y41" s="81">
        <f t="shared" si="12"/>
        <v>14058.478081058727</v>
      </c>
      <c r="AA41" s="87">
        <f t="shared" si="13"/>
        <v>-550.33085194375599</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1.2771287576947861</v>
      </c>
      <c r="AQ41" s="86">
        <f t="shared" si="27"/>
        <v>2.0362441970748271</v>
      </c>
      <c r="AR41" s="86">
        <f t="shared" si="28"/>
        <v>6.9307308578806279E-2</v>
      </c>
      <c r="AS41" s="86">
        <f t="shared" si="29"/>
        <v>7.2772276917740075E-2</v>
      </c>
      <c r="AV41" s="1" t="str">
        <f t="shared" si="30"/>
        <v>2012-13</v>
      </c>
      <c r="AW41" s="85">
        <f t="shared" si="30"/>
        <v>1.1122180781462325</v>
      </c>
      <c r="AX41" s="85">
        <f t="shared" si="31"/>
        <v>1.2771287576947861</v>
      </c>
      <c r="AZ41" s="1" t="str">
        <f t="shared" si="32"/>
        <v>2012-13</v>
      </c>
      <c r="BA41" s="85">
        <f t="shared" si="33"/>
        <v>1.2816300781422123</v>
      </c>
      <c r="BB41" s="85">
        <f t="shared" si="34"/>
        <v>2.0362441970748271</v>
      </c>
      <c r="BD41" s="1" t="str">
        <f t="shared" si="35"/>
        <v>2012-13</v>
      </c>
      <c r="BE41" s="85">
        <f t="shared" si="36"/>
        <v>0.10126344747197526</v>
      </c>
      <c r="BF41" s="85">
        <f t="shared" si="37"/>
        <v>6.9307308578806279E-2</v>
      </c>
      <c r="BH41" s="1" t="str">
        <f t="shared" si="38"/>
        <v>2012-13</v>
      </c>
      <c r="BI41" s="85">
        <f t="shared" si="39"/>
        <v>0.10389470751621513</v>
      </c>
      <c r="BJ41" s="85">
        <f t="shared" si="40"/>
        <v>7.2772276917740075E-2</v>
      </c>
      <c r="BU41" s="1" t="str">
        <f t="shared" si="41"/>
        <v>2012-13</v>
      </c>
      <c r="BV41" s="161">
        <f t="shared" si="42"/>
        <v>1884.5322442777092</v>
      </c>
      <c r="BW41" s="161">
        <f t="shared" si="43"/>
        <v>4103.756548111387</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11651.937354509015</v>
      </c>
      <c r="O42" s="81">
        <f t="shared" si="19"/>
        <v>11967.87145828455</v>
      </c>
      <c r="P42" s="85">
        <f t="shared" si="6"/>
        <v>1.2184221016331833</v>
      </c>
      <c r="Q42" s="85">
        <f t="shared" si="6"/>
        <v>1.2478191317374545</v>
      </c>
      <c r="S42" s="13" t="str">
        <f t="shared" si="20"/>
        <v>2013-14</v>
      </c>
      <c r="T42" s="81">
        <f t="shared" si="7"/>
        <v>11651.937354509015</v>
      </c>
      <c r="U42" s="81">
        <f t="shared" si="8"/>
        <v>11167.013319742697</v>
      </c>
      <c r="V42" s="81">
        <f t="shared" si="9"/>
        <v>800.85813854185324</v>
      </c>
      <c r="W42" s="81">
        <f t="shared" si="10"/>
        <v>11967.87145828455</v>
      </c>
      <c r="X42" s="81">
        <f t="shared" si="11"/>
        <v>-315.93410377553442</v>
      </c>
      <c r="Y42" s="81">
        <f t="shared" si="12"/>
        <v>14455.922257882339</v>
      </c>
      <c r="AA42" s="87">
        <f t="shared" si="13"/>
        <v>-315.93410377553482</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1.2406453809407283</v>
      </c>
      <c r="AQ42" s="86">
        <f t="shared" si="27"/>
        <v>2.0182762778586554</v>
      </c>
      <c r="AR42" s="86">
        <f t="shared" si="28"/>
        <v>6.6917341261003696E-2</v>
      </c>
      <c r="AS42" s="86">
        <f t="shared" si="29"/>
        <v>6.8731758005199081E-2</v>
      </c>
      <c r="AV42" s="1" t="str">
        <f t="shared" si="30"/>
        <v>2013-14</v>
      </c>
      <c r="AW42" s="85">
        <f t="shared" si="30"/>
        <v>1.2133537193861961</v>
      </c>
      <c r="AX42" s="85">
        <f t="shared" si="31"/>
        <v>1.2406453809407283</v>
      </c>
      <c r="AZ42" s="1" t="str">
        <f t="shared" si="32"/>
        <v>2013-14</v>
      </c>
      <c r="BA42" s="85">
        <f t="shared" si="33"/>
        <v>1.4047792745332039</v>
      </c>
      <c r="BB42" s="85">
        <f t="shared" si="34"/>
        <v>2.0182762778586554</v>
      </c>
      <c r="BD42" s="1" t="str">
        <f t="shared" si="35"/>
        <v>2013-14</v>
      </c>
      <c r="BE42" s="85">
        <f t="shared" si="36"/>
        <v>0.10805139486993399</v>
      </c>
      <c r="BF42" s="85">
        <f t="shared" si="37"/>
        <v>6.6917341261003696E-2</v>
      </c>
      <c r="BH42" s="1" t="str">
        <f t="shared" si="38"/>
        <v>2013-14</v>
      </c>
      <c r="BI42" s="85">
        <f t="shared" si="39"/>
        <v>0.11365878897443624</v>
      </c>
      <c r="BJ42" s="85">
        <f t="shared" si="40"/>
        <v>6.8731758005199081E-2</v>
      </c>
      <c r="BU42" s="1" t="str">
        <f t="shared" si="41"/>
        <v>2013-14</v>
      </c>
      <c r="BV42" s="161">
        <f t="shared" si="42"/>
        <v>1934.584631370177</v>
      </c>
      <c r="BW42" s="161">
        <f t="shared" si="43"/>
        <v>4489.4282290389674</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11831.895281499503</v>
      </c>
      <c r="O43" s="81">
        <f t="shared" si="19"/>
        <v>11970.839187198026</v>
      </c>
      <c r="P43" s="85">
        <f t="shared" si="6"/>
        <v>1.1070585019625698</v>
      </c>
      <c r="Q43" s="85">
        <f t="shared" si="6"/>
        <v>1.2532396018033147</v>
      </c>
      <c r="S43" s="13" t="str">
        <f t="shared" si="20"/>
        <v>2014-15</v>
      </c>
      <c r="T43" s="81">
        <f t="shared" si="7"/>
        <v>11831.895281499503</v>
      </c>
      <c r="U43" s="81">
        <f t="shared" si="8"/>
        <v>11076.517150395779</v>
      </c>
      <c r="V43" s="81">
        <f t="shared" si="9"/>
        <v>894.32203680224791</v>
      </c>
      <c r="W43" s="81">
        <f t="shared" si="10"/>
        <v>11970.839187198026</v>
      </c>
      <c r="X43" s="81">
        <f t="shared" si="11"/>
        <v>-138.94390569852311</v>
      </c>
      <c r="Y43" s="81">
        <f t="shared" si="12"/>
        <v>14626.049412329096</v>
      </c>
      <c r="AA43" s="87">
        <f t="shared" si="13"/>
        <v>-138.94390569852294</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1.2361543999800746</v>
      </c>
      <c r="AQ43" s="86">
        <f t="shared" si="27"/>
        <v>2.016928072702254</v>
      </c>
      <c r="AR43" s="86">
        <f t="shared" si="28"/>
        <v>7.4708382830726075E-2</v>
      </c>
      <c r="AS43" s="86">
        <f t="shared" si="29"/>
        <v>7.5585695742306044E-2</v>
      </c>
      <c r="AV43" s="1" t="str">
        <f t="shared" si="30"/>
        <v>2014-15</v>
      </c>
      <c r="AW43" s="85">
        <f t="shared" si="30"/>
        <v>1.4924709407455474</v>
      </c>
      <c r="AX43" s="85">
        <f t="shared" si="31"/>
        <v>1.2361543999800746</v>
      </c>
      <c r="AZ43" s="1" t="str">
        <f t="shared" si="32"/>
        <v>2014-15</v>
      </c>
      <c r="BA43" s="85">
        <f t="shared" si="33"/>
        <v>1.7463567995728768</v>
      </c>
      <c r="BB43" s="85">
        <f t="shared" si="34"/>
        <v>2.016928072702254</v>
      </c>
      <c r="BD43" s="1" t="str">
        <f t="shared" si="35"/>
        <v>2014-15</v>
      </c>
      <c r="BE43" s="85">
        <f t="shared" si="36"/>
        <v>9.6997093864138878E-2</v>
      </c>
      <c r="BF43" s="85">
        <f t="shared" si="37"/>
        <v>7.4708382830726075E-2</v>
      </c>
      <c r="BH43" s="1" t="str">
        <f t="shared" si="38"/>
        <v>2014-15</v>
      </c>
      <c r="BI43" s="85">
        <f t="shared" si="39"/>
        <v>0.11109449529606276</v>
      </c>
      <c r="BJ43" s="85">
        <f t="shared" si="40"/>
        <v>7.5585695742306044E-2</v>
      </c>
      <c r="BU43" s="1" t="str">
        <f t="shared" si="41"/>
        <v>2014-15</v>
      </c>
      <c r="BV43" s="161">
        <f t="shared" si="42"/>
        <v>1904.2783116888031</v>
      </c>
      <c r="BW43" s="161">
        <f t="shared" si="43"/>
        <v>4580.2487749717302</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11981.027447186818</v>
      </c>
      <c r="O44" s="81">
        <f t="shared" si="19"/>
        <v>12070.235913645933</v>
      </c>
      <c r="P44" s="85">
        <f t="shared" si="6"/>
        <v>0.94340177601546438</v>
      </c>
      <c r="Q44" s="85">
        <f t="shared" si="6"/>
        <v>1.2820482923677432</v>
      </c>
      <c r="S44" s="13" t="str">
        <f t="shared" si="20"/>
        <v xml:space="preserve">2015-16 </v>
      </c>
      <c r="T44" s="81">
        <f t="shared" si="7"/>
        <v>11981.027447186818</v>
      </c>
      <c r="U44" s="81">
        <f t="shared" si="8"/>
        <v>11186.217138652913</v>
      </c>
      <c r="V44" s="81">
        <f t="shared" si="9"/>
        <v>884.01877499301725</v>
      </c>
      <c r="W44" s="81">
        <f t="shared" si="10"/>
        <v>12070.235913645933</v>
      </c>
      <c r="X44" s="81">
        <f t="shared" si="11"/>
        <v>-89.208466459115343</v>
      </c>
      <c r="Y44" s="81">
        <f t="shared" si="12"/>
        <v>14779.938824587338</v>
      </c>
      <c r="AA44" s="87">
        <f t="shared" si="13"/>
        <v>-89.208466459114788</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1.2336119660637046</v>
      </c>
      <c r="AQ44" s="86">
        <f t="shared" si="27"/>
        <v>1.9478884038635229</v>
      </c>
      <c r="AR44" s="86">
        <f t="shared" si="28"/>
        <v>7.3239560628106298E-2</v>
      </c>
      <c r="AS44" s="86">
        <f t="shared" si="29"/>
        <v>7.3784888557332173E-2</v>
      </c>
      <c r="AV44" s="1" t="str">
        <f t="shared" si="30"/>
        <v xml:space="preserve">2015-16 </v>
      </c>
      <c r="AW44" s="85">
        <f t="shared" si="30"/>
        <v>2.0919740244313556</v>
      </c>
      <c r="AX44" s="85">
        <f t="shared" si="31"/>
        <v>1.2336119660637046</v>
      </c>
      <c r="AZ44" s="1" t="str">
        <f t="shared" si="32"/>
        <v xml:space="preserve">2015-16 </v>
      </c>
      <c r="BA44" s="85">
        <f t="shared" si="33"/>
        <v>2.542651972326206</v>
      </c>
      <c r="BB44" s="85">
        <f t="shared" si="34"/>
        <v>1.9478884038635229</v>
      </c>
      <c r="BD44" s="1" t="str">
        <f t="shared" si="35"/>
        <v xml:space="preserve">2015-16 </v>
      </c>
      <c r="BE44" s="85">
        <f t="shared" si="36"/>
        <v>0.1102378600877357</v>
      </c>
      <c r="BF44" s="85">
        <f t="shared" si="37"/>
        <v>7.3239560628106298E-2</v>
      </c>
      <c r="BH44" s="1" t="str">
        <f t="shared" si="38"/>
        <v xml:space="preserve">2015-16 </v>
      </c>
      <c r="BI44" s="85">
        <f t="shared" si="39"/>
        <v>0.15092464558807661</v>
      </c>
      <c r="BJ44" s="85">
        <f t="shared" si="40"/>
        <v>7.3784888557332173E-2</v>
      </c>
      <c r="BU44" s="1" t="str">
        <f t="shared" si="41"/>
        <v xml:space="preserve">2015-16 </v>
      </c>
      <c r="BV44" s="161">
        <f t="shared" si="42"/>
        <v>2003.4114009625293</v>
      </c>
      <c r="BW44" s="161">
        <f t="shared" si="43"/>
        <v>4393.3551784509955</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12292.743791479341</v>
      </c>
      <c r="O45" s="81">
        <f t="shared" si="19"/>
        <v>12301.621708413617</v>
      </c>
      <c r="P45" s="85">
        <f t="shared" si="6"/>
        <v>1.0978941479986315</v>
      </c>
      <c r="Q45" s="85">
        <f t="shared" si="6"/>
        <v>1.2730430069138536</v>
      </c>
      <c r="S45" s="13" t="str">
        <f t="shared" si="20"/>
        <v xml:space="preserve">2016-17 </v>
      </c>
      <c r="T45" s="81">
        <f t="shared" si="7"/>
        <v>12292.743791479341</v>
      </c>
      <c r="U45" s="81">
        <f t="shared" si="8"/>
        <v>11462.200278312996</v>
      </c>
      <c r="V45" s="81">
        <f t="shared" si="9"/>
        <v>839.4214301006208</v>
      </c>
      <c r="W45" s="81">
        <f t="shared" si="10"/>
        <v>12301.621708413617</v>
      </c>
      <c r="X45" s="81">
        <f t="shared" si="11"/>
        <v>-8.8779169342753157</v>
      </c>
      <c r="Y45" s="81">
        <f t="shared" si="12"/>
        <v>14530.453864268895</v>
      </c>
      <c r="AA45" s="87">
        <f>+T45-W45</f>
        <v>-8.8779169342760724</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1.1820350371526178</v>
      </c>
      <c r="AQ45" s="86">
        <f t="shared" si="27"/>
        <v>1.9027167575873589</v>
      </c>
      <c r="AR45" s="86">
        <f t="shared" si="28"/>
        <v>6.8236647980038589E-2</v>
      </c>
      <c r="AS45" s="86">
        <f t="shared" si="29"/>
        <v>6.8285929027696965E-2</v>
      </c>
      <c r="AV45" s="1" t="str">
        <f t="shared" si="30"/>
        <v xml:space="preserve">2016-17 </v>
      </c>
      <c r="AW45" s="85">
        <f t="shared" si="30"/>
        <v>1.8999134561564754</v>
      </c>
      <c r="AX45" s="85">
        <f t="shared" si="31"/>
        <v>1.1820350371526178</v>
      </c>
      <c r="AZ45" s="1" t="str">
        <f t="shared" si="32"/>
        <v xml:space="preserve">2016-17 </v>
      </c>
      <c r="BA45" s="85">
        <f t="shared" si="33"/>
        <v>2.2464135012732283</v>
      </c>
      <c r="BB45" s="85">
        <f t="shared" si="34"/>
        <v>1.9027167575873589</v>
      </c>
      <c r="BD45" s="1" t="str">
        <f t="shared" si="35"/>
        <v xml:space="preserve">2016-17 </v>
      </c>
      <c r="BE45" s="85">
        <f t="shared" si="36"/>
        <v>0.11510158295682589</v>
      </c>
      <c r="BF45" s="85">
        <f t="shared" si="37"/>
        <v>6.8236647980038589E-2</v>
      </c>
      <c r="BH45" s="1" t="str">
        <f t="shared" si="38"/>
        <v xml:space="preserve">2016-17 </v>
      </c>
      <c r="BI45" s="85">
        <f t="shared" si="39"/>
        <v>0.13356031647605318</v>
      </c>
      <c r="BJ45" s="85">
        <f t="shared" si="40"/>
        <v>6.8285929027696965E-2</v>
      </c>
      <c r="BU45" s="1" t="str">
        <f t="shared" si="41"/>
        <v xml:space="preserve">2016-17 </v>
      </c>
      <c r="BV45" s="161">
        <f t="shared" si="42"/>
        <v>2081.7227821725237</v>
      </c>
      <c r="BW45" s="161">
        <f t="shared" si="43"/>
        <v>4656.055983729394</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13070.990192144507</v>
      </c>
      <c r="O46" s="81">
        <f>+W46</f>
        <v>12580.597417462062</v>
      </c>
      <c r="P46" s="85">
        <f t="shared" ref="P46:Q49" si="44">+L46/N46</f>
        <v>1.0532370608674977</v>
      </c>
      <c r="Q46" s="85">
        <f t="shared" si="44"/>
        <v>1.2311888836109317</v>
      </c>
      <c r="S46" s="13" t="str">
        <f t="shared" si="20"/>
        <v>2017-18</v>
      </c>
      <c r="T46" s="81">
        <f t="shared" si="7"/>
        <v>13070.990192144507</v>
      </c>
      <c r="U46" s="81">
        <f t="shared" si="8"/>
        <v>11754.882549121503</v>
      </c>
      <c r="V46" s="81">
        <f t="shared" si="9"/>
        <v>825.71486834055816</v>
      </c>
      <c r="W46" s="81">
        <f t="shared" si="10"/>
        <v>12580.597417462062</v>
      </c>
      <c r="X46" s="81">
        <f t="shared" si="11"/>
        <v>490.39277468244489</v>
      </c>
      <c r="Y46" s="81">
        <f t="shared" si="12"/>
        <v>14004.216522717257</v>
      </c>
      <c r="AA46" s="87">
        <f>+T46-W46</f>
        <v>490.39277468244472</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1.0713967585358304</v>
      </c>
      <c r="AQ46" s="86">
        <f t="shared" si="27"/>
        <v>1.6783077033443408</v>
      </c>
      <c r="AR46" s="86">
        <f t="shared" si="28"/>
        <v>6.5633995027489969E-2</v>
      </c>
      <c r="AS46" s="86">
        <f t="shared" si="29"/>
        <v>6.3171562077737761E-2</v>
      </c>
      <c r="AV46" s="1" t="str">
        <f t="shared" si="30"/>
        <v>2017-18</v>
      </c>
      <c r="AW46" s="85">
        <f t="shared" si="30"/>
        <v>2.0155801841858918</v>
      </c>
      <c r="AX46" s="85">
        <f t="shared" si="31"/>
        <v>1.0713967585358304</v>
      </c>
      <c r="AZ46" s="1" t="str">
        <f t="shared" si="32"/>
        <v>2017-18</v>
      </c>
      <c r="BA46" s="85">
        <f t="shared" si="33"/>
        <v>2.4071431559382894</v>
      </c>
      <c r="BB46" s="85">
        <f t="shared" si="34"/>
        <v>1.6783077033443408</v>
      </c>
      <c r="BD46" s="1" t="str">
        <f t="shared" si="35"/>
        <v>2017-18</v>
      </c>
      <c r="BE46" s="85">
        <f t="shared" si="36"/>
        <v>0.12181403863680342</v>
      </c>
      <c r="BF46" s="85">
        <f t="shared" si="37"/>
        <v>6.5633995027489969E-2</v>
      </c>
      <c r="BH46" s="1" t="str">
        <f t="shared" si="38"/>
        <v>2017-18</v>
      </c>
      <c r="BI46" s="85">
        <f t="shared" si="39"/>
        <v>0.13705303946556008</v>
      </c>
      <c r="BJ46" s="85">
        <f t="shared" si="40"/>
        <v>6.3171562077737761E-2</v>
      </c>
      <c r="BU46" s="1" t="str">
        <f t="shared" si="41"/>
        <v>2017-18</v>
      </c>
      <c r="BV46" s="161">
        <f t="shared" si="42"/>
        <v>2239.4136345843644</v>
      </c>
      <c r="BW46" s="161">
        <f t="shared" si="43"/>
        <v>4726.741700159846</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13551.142141907219</v>
      </c>
      <c r="O47" s="81">
        <f>+W47</f>
        <v>13179.613549245092</v>
      </c>
      <c r="P47" s="85">
        <f t="shared" si="44"/>
        <v>1.098998574510708</v>
      </c>
      <c r="Q47" s="85">
        <f t="shared" si="44"/>
        <v>1.2096708359478139</v>
      </c>
      <c r="S47" s="13" t="str">
        <f t="shared" si="20"/>
        <v>2018-19</v>
      </c>
      <c r="T47" s="81">
        <f t="shared" si="7"/>
        <v>13551.142141907219</v>
      </c>
      <c r="U47" s="81">
        <f t="shared" si="8"/>
        <v>12358.529557485203</v>
      </c>
      <c r="V47" s="81">
        <f t="shared" si="9"/>
        <v>821.08399175988939</v>
      </c>
      <c r="W47" s="81">
        <f t="shared" si="10"/>
        <v>13179.613549245092</v>
      </c>
      <c r="X47" s="81">
        <f t="shared" si="11"/>
        <v>371.52859266212778</v>
      </c>
      <c r="Y47" s="81">
        <f t="shared" si="12"/>
        <v>13845.374064512764</v>
      </c>
      <c r="AA47" s="87">
        <f>+T47-W47</f>
        <v>371.52859266212727</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1.0217127028500148</v>
      </c>
      <c r="AQ47" s="86">
        <f t="shared" si="27"/>
        <v>1.6269110502714041</v>
      </c>
      <c r="AR47" s="86">
        <f t="shared" si="28"/>
        <v>6.2299549883761185E-2</v>
      </c>
      <c r="AS47" s="86">
        <f t="shared" si="29"/>
        <v>6.0591497245141297E-2</v>
      </c>
      <c r="AV47" s="1" t="str">
        <f t="shared" ref="AV47:AW49" si="46">+AI47</f>
        <v>2018-19</v>
      </c>
      <c r="AW47" s="85">
        <f t="shared" si="46"/>
        <v>1.9642226906860865</v>
      </c>
      <c r="AX47" s="85">
        <f t="shared" si="31"/>
        <v>1.0217127028500148</v>
      </c>
      <c r="AZ47" s="1" t="str">
        <f t="shared" si="32"/>
        <v>2018-19</v>
      </c>
      <c r="BA47" s="85">
        <f t="shared" si="33"/>
        <v>2.3136148984198646</v>
      </c>
      <c r="BB47" s="85">
        <f t="shared" si="34"/>
        <v>1.6269110502714041</v>
      </c>
      <c r="BD47" s="1" t="str">
        <f t="shared" si="35"/>
        <v>2018-19</v>
      </c>
      <c r="BE47" s="85">
        <f t="shared" si="36"/>
        <v>0.12408401957274139</v>
      </c>
      <c r="BF47" s="85">
        <f t="shared" si="37"/>
        <v>6.2299549883761185E-2</v>
      </c>
      <c r="BH47" s="1" t="str">
        <f t="shared" si="38"/>
        <v>2018-19</v>
      </c>
      <c r="BI47" s="85">
        <f t="shared" si="39"/>
        <v>0.1328350581321068</v>
      </c>
      <c r="BJ47" s="85">
        <f t="shared" si="40"/>
        <v>6.0591497245141297E-2</v>
      </c>
      <c r="BU47" s="1" t="str">
        <f t="shared" si="41"/>
        <v>2018-19</v>
      </c>
      <c r="BV47" s="161">
        <f t="shared" si="42"/>
        <v>2249.0296065149555</v>
      </c>
      <c r="BW47" s="161">
        <f t="shared" si="43"/>
        <v>5040.9202326005889</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13693.708588215843</v>
      </c>
      <c r="O48" s="81">
        <f>+W48</f>
        <v>13717.236204550367</v>
      </c>
      <c r="P48" s="85">
        <f t="shared" si="44"/>
        <v>1.3332258611415393</v>
      </c>
      <c r="Q48" s="85">
        <f t="shared" si="44"/>
        <v>1.175773380665625</v>
      </c>
      <c r="S48" s="13" t="str">
        <f t="shared" si="20"/>
        <v>2019-20</v>
      </c>
      <c r="T48" s="81">
        <f t="shared" si="7"/>
        <v>13693.708588215843</v>
      </c>
      <c r="U48" s="81">
        <f t="shared" si="8"/>
        <v>12915.984153832458</v>
      </c>
      <c r="V48" s="81">
        <f t="shared" si="9"/>
        <v>801.25205071791027</v>
      </c>
      <c r="W48" s="81">
        <f t="shared" si="10"/>
        <v>13717.236204550367</v>
      </c>
      <c r="X48" s="81">
        <f t="shared" si="11"/>
        <v>-23.527616334523398</v>
      </c>
      <c r="Y48" s="81">
        <f t="shared" si="12"/>
        <v>14052.345766936704</v>
      </c>
      <c r="AA48" s="87">
        <f>+T48-W48</f>
        <v>-23.527616334524282</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1.0261899233805434</v>
      </c>
      <c r="AQ48" s="86">
        <f t="shared" si="27"/>
        <v>1.6597615708453968</v>
      </c>
      <c r="AR48" s="86">
        <f t="shared" si="28"/>
        <v>5.8412061932134253E-2</v>
      </c>
      <c r="AS48" s="86">
        <f t="shared" si="29"/>
        <v>5.8512421639192014E-2</v>
      </c>
      <c r="AV48" s="1" t="str">
        <f t="shared" si="46"/>
        <v>2019-20</v>
      </c>
      <c r="AW48" s="85">
        <f t="shared" si="46"/>
        <v>1.5067883226954066</v>
      </c>
      <c r="AX48" s="85">
        <f t="shared" si="31"/>
        <v>1.0261899233805434</v>
      </c>
      <c r="AZ48" s="1" t="str">
        <f t="shared" si="32"/>
        <v>2019-20</v>
      </c>
      <c r="BA48" s="85">
        <f t="shared" si="33"/>
        <v>2.4490435374149659</v>
      </c>
      <c r="BB48" s="85">
        <f t="shared" si="34"/>
        <v>1.6597615708453968</v>
      </c>
      <c r="BD48" s="1" t="str">
        <f t="shared" si="35"/>
        <v>2019-20</v>
      </c>
      <c r="BE48" s="85">
        <f t="shared" si="36"/>
        <v>0.12350899759677168</v>
      </c>
      <c r="BF48" s="85">
        <f t="shared" si="37"/>
        <v>5.8412061932134253E-2</v>
      </c>
      <c r="BH48" s="1" t="str">
        <f t="shared" si="38"/>
        <v>2019-20</v>
      </c>
      <c r="BI48" s="85">
        <f t="shared" si="39"/>
        <v>0.1091098671131108</v>
      </c>
      <c r="BJ48" s="85">
        <f t="shared" si="40"/>
        <v>5.8512421639192014E-2</v>
      </c>
      <c r="BU48" s="1" t="str">
        <f t="shared" si="41"/>
        <v>2019-20</v>
      </c>
      <c r="BV48" s="161">
        <f t="shared" si="42"/>
        <v>7024.1997722913748</v>
      </c>
      <c r="BW48" s="161">
        <f t="shared" si="43"/>
        <v>5227.2239956251351</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14364.291307752545</v>
      </c>
      <c r="O49" s="81">
        <f>+W49</f>
        <v>15446.202036021927</v>
      </c>
      <c r="P49" s="85">
        <f t="shared" si="44"/>
        <v>0.95060528169784853</v>
      </c>
      <c r="Q49" s="85">
        <f t="shared" si="44"/>
        <v>1.1119457667087735</v>
      </c>
      <c r="S49" s="13" t="s">
        <v>324</v>
      </c>
      <c r="T49" s="81">
        <f t="shared" si="7"/>
        <v>14364.291307752545</v>
      </c>
      <c r="U49" s="81">
        <f t="shared" si="8"/>
        <v>14644.322631166797</v>
      </c>
      <c r="V49" s="81">
        <f t="shared" si="9"/>
        <v>801.87940485512911</v>
      </c>
      <c r="W49" s="81">
        <f t="shared" si="10"/>
        <v>15446.202036021927</v>
      </c>
      <c r="X49" s="81">
        <f t="shared" si="11"/>
        <v>-1081.9107282693815</v>
      </c>
      <c r="Y49" s="81">
        <f t="shared" si="12"/>
        <v>15637.901331245104</v>
      </c>
      <c r="AA49" s="87">
        <f>+T49-W49</f>
        <v>-1081.9107282693822</v>
      </c>
      <c r="AI49" s="13" t="s">
        <v>324</v>
      </c>
      <c r="AJ49" s="86">
        <f t="shared" si="21"/>
        <v>2.3061104918267792</v>
      </c>
      <c r="AK49" s="86">
        <f t="shared" si="22"/>
        <v>2.9111792560242322</v>
      </c>
      <c r="AL49" s="86">
        <f t="shared" si="23"/>
        <v>0.11967197246527828</v>
      </c>
      <c r="AM49" s="86">
        <f t="shared" si="24"/>
        <v>0.15052663013800854</v>
      </c>
      <c r="AO49" s="13" t="s">
        <v>324</v>
      </c>
      <c r="AP49" s="86">
        <f t="shared" si="26"/>
        <v>1.0886650093767716</v>
      </c>
      <c r="AQ49" s="86">
        <f t="shared" si="27"/>
        <v>1.9415104612273468</v>
      </c>
      <c r="AR49" s="86">
        <f t="shared" si="28"/>
        <v>5.191434133679429E-2</v>
      </c>
      <c r="AS49" s="86">
        <f t="shared" si="29"/>
        <v>5.5824501722709231E-2</v>
      </c>
      <c r="AV49" s="13" t="s">
        <v>324</v>
      </c>
      <c r="AW49" s="85">
        <f t="shared" si="46"/>
        <v>2.3061104918267792</v>
      </c>
      <c r="AX49" s="85">
        <f t="shared" si="31"/>
        <v>1.0886650093767716</v>
      </c>
      <c r="AZ49" s="13" t="s">
        <v>324</v>
      </c>
      <c r="BA49" s="85">
        <f t="shared" si="33"/>
        <v>2.9111792560242322</v>
      </c>
      <c r="BB49" s="85">
        <f t="shared" si="34"/>
        <v>1.9415104612273468</v>
      </c>
      <c r="BD49" s="13" t="s">
        <v>324</v>
      </c>
      <c r="BE49" s="85">
        <f t="shared" si="36"/>
        <v>0.11967197246527828</v>
      </c>
      <c r="BF49" s="85">
        <f t="shared" si="37"/>
        <v>5.191434133679429E-2</v>
      </c>
      <c r="BH49" s="13" t="s">
        <v>324</v>
      </c>
      <c r="BI49" s="85">
        <f t="shared" si="39"/>
        <v>0.15052663013800854</v>
      </c>
      <c r="BJ49" s="85">
        <f t="shared" si="40"/>
        <v>5.5824501722709231E-2</v>
      </c>
      <c r="BU49" s="1" t="str">
        <f t="shared" si="41"/>
        <v>2020-21</v>
      </c>
      <c r="BV49" s="161">
        <f t="shared" si="42"/>
        <v>2838.0511125199437</v>
      </c>
      <c r="BW49" s="161">
        <f t="shared" si="43"/>
        <v>6309.7885669537982</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13394.57520429989</v>
      </c>
      <c r="O50" s="153">
        <f t="shared" si="48"/>
        <v>13445.054183138613</v>
      </c>
      <c r="P50" s="132">
        <f t="shared" si="48"/>
        <v>1.106792185243245</v>
      </c>
      <c r="Q50" s="132">
        <f t="shared" si="48"/>
        <v>1.2003243747693995</v>
      </c>
      <c r="S50" s="13" t="s">
        <v>333</v>
      </c>
      <c r="T50" s="153">
        <f>+AVERAGE(T45:T49)</f>
        <v>13394.57520429989</v>
      </c>
      <c r="U50" s="153">
        <f t="shared" ref="U50:Y50" si="49">+AVERAGE(U45:U49)</f>
        <v>12627.18383398379</v>
      </c>
      <c r="V50" s="153">
        <f t="shared" si="49"/>
        <v>817.8703491548215</v>
      </c>
      <c r="W50" s="153">
        <f t="shared" si="49"/>
        <v>13445.054183138613</v>
      </c>
      <c r="X50" s="153">
        <f t="shared" si="49"/>
        <v>-50.478978838721517</v>
      </c>
      <c r="Y50" s="153">
        <f t="shared" si="49"/>
        <v>14414.058309936145</v>
      </c>
      <c r="AA50" s="87">
        <f t="shared" ref="AA50:AA53" si="50">+T50-W50</f>
        <v>-50.478978838722469</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1.0779998862591555</v>
      </c>
      <c r="AQ50" s="132">
        <f t="shared" ref="AQ50:AS50" si="52">+AVERAGE(AQ45:AQ49)</f>
        <v>1.7618415086551695</v>
      </c>
      <c r="AR50" s="132">
        <f t="shared" si="52"/>
        <v>6.129931923204366E-2</v>
      </c>
      <c r="AS50" s="132">
        <f t="shared" si="52"/>
        <v>6.1277182342495462E-2</v>
      </c>
      <c r="AV50" s="13" t="s">
        <v>333</v>
      </c>
      <c r="AW50" s="132">
        <f>+AVERAGE(AW45:AW49)</f>
        <v>1.9385230291101281</v>
      </c>
      <c r="AX50" s="132">
        <f t="shared" ref="AX50" si="53">+AVERAGE(AX45:AX49)</f>
        <v>1.0779998862591555</v>
      </c>
      <c r="AZ50" s="13" t="s">
        <v>333</v>
      </c>
      <c r="BA50" s="132">
        <f>+AVERAGE(BA45:BA49)</f>
        <v>2.4654788698141159</v>
      </c>
      <c r="BB50" s="132">
        <f t="shared" ref="BB50" si="54">+AVERAGE(BB45:BB49)</f>
        <v>1.7618415086551695</v>
      </c>
      <c r="BD50" s="13" t="s">
        <v>333</v>
      </c>
      <c r="BE50" s="132">
        <f>+AVERAGE(BE45:BE49)</f>
        <v>0.12083612224568414</v>
      </c>
      <c r="BF50" s="132">
        <f t="shared" ref="BF50" si="55">+AVERAGE(BF45:BF49)</f>
        <v>6.129931923204366E-2</v>
      </c>
      <c r="BH50" s="13" t="s">
        <v>333</v>
      </c>
      <c r="BI50" s="132">
        <f>+AVERAGE(BI45:BI49)</f>
        <v>0.13261698226496788</v>
      </c>
      <c r="BJ50" s="132">
        <f t="shared" ref="BJ50" si="56">+AVERAGE(BJ45:BJ49)</f>
        <v>6.1277182342495462E-2</v>
      </c>
      <c r="BU50" s="158" t="s">
        <v>333</v>
      </c>
      <c r="BV50" s="165">
        <f>+AVERAGE(BV45:BV49)</f>
        <v>3286.4833816166329</v>
      </c>
      <c r="BW50" s="165">
        <f t="shared" ref="BW50" si="57">+AVERAGE(BW45:BW49)</f>
        <v>5192.1460958137523</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12446.436651260652</v>
      </c>
      <c r="O51" s="153">
        <f t="shared" si="59"/>
        <v>12639.507326251</v>
      </c>
      <c r="P51" s="132">
        <f t="shared" si="59"/>
        <v>1.1621135193920227</v>
      </c>
      <c r="Q51" s="132">
        <f t="shared" si="59"/>
        <v>1.2336841450177636</v>
      </c>
      <c r="S51" s="13" t="s">
        <v>330</v>
      </c>
      <c r="T51" s="153">
        <f t="shared" ref="T51:Y51" si="60">+AVERAGE(T40:T49)</f>
        <v>12446.436651260652</v>
      </c>
      <c r="U51" s="153">
        <f t="shared" si="60"/>
        <v>11818.567024442722</v>
      </c>
      <c r="V51" s="153">
        <f t="shared" si="60"/>
        <v>820.94030180827667</v>
      </c>
      <c r="W51" s="153">
        <f t="shared" si="60"/>
        <v>12639.507326251</v>
      </c>
      <c r="X51" s="153">
        <f t="shared" si="60"/>
        <v>-193.07067499034684</v>
      </c>
      <c r="Y51" s="153">
        <f t="shared" si="60"/>
        <v>14323.76080195662</v>
      </c>
      <c r="AA51" s="87">
        <f t="shared" si="50"/>
        <v>-193.07067499034747</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1.1579756656964488</v>
      </c>
      <c r="AQ51" s="132">
        <f>+AVERAGE(AQ40:AQ49)</f>
        <v>1.8823556079692128</v>
      </c>
      <c r="AR51" s="132">
        <f>+AVERAGE(AR40:AR49)</f>
        <v>6.5442912081447938E-2</v>
      </c>
      <c r="AS51" s="132">
        <f>+AVERAGE(AS40:AS49)</f>
        <v>6.6439916389200382E-2</v>
      </c>
      <c r="AV51" s="13" t="s">
        <v>330</v>
      </c>
      <c r="AW51" s="132">
        <f>+AVERAGE(AW40:AW49)</f>
        <v>1.6491981720125621</v>
      </c>
      <c r="AX51" s="132">
        <f>+AVERAGE(AX40:AX49)</f>
        <v>1.1579756656964488</v>
      </c>
      <c r="AZ51" s="13" t="s">
        <v>330</v>
      </c>
      <c r="BA51" s="132">
        <f>+AVERAGE(BA40:BA49)</f>
        <v>2.0388630896900728</v>
      </c>
      <c r="BB51" s="132">
        <f>+AVERAGE(BB40:BB49)</f>
        <v>1.8823556079692128</v>
      </c>
      <c r="BD51" s="13" t="s">
        <v>330</v>
      </c>
      <c r="BE51" s="132">
        <f>+AVERAGE(BE40:BE49)</f>
        <v>0.11214528069309035</v>
      </c>
      <c r="BF51" s="132">
        <f>+AVERAGE(BF40:BF49)</f>
        <v>6.5442912081447938E-2</v>
      </c>
      <c r="BH51" s="13" t="s">
        <v>330</v>
      </c>
      <c r="BI51" s="132">
        <f>+AVERAGE(BI40:BI49)</f>
        <v>0.12322449286956083</v>
      </c>
      <c r="BJ51" s="132">
        <f>+AVERAGE(BJ40:BJ49)</f>
        <v>6.6439916389200382E-2</v>
      </c>
      <c r="BU51" s="158" t="s">
        <v>330</v>
      </c>
      <c r="BV51" s="165">
        <f>+AVERAGE(BV40:BV49)</f>
        <v>2719.5980905860192</v>
      </c>
      <c r="BW51" s="165">
        <f>+AVERAGE(BW40:BW49)</f>
        <v>4790.6245656829396</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10633.618561676274</v>
      </c>
      <c r="O52" s="153">
        <f t="shared" si="62"/>
        <v>10830.060580985655</v>
      </c>
      <c r="P52" s="132">
        <f t="shared" si="62"/>
        <v>1.219681233581225</v>
      </c>
      <c r="Q52" s="132">
        <f t="shared" si="62"/>
        <v>1.2276381657938704</v>
      </c>
      <c r="S52" s="13" t="s">
        <v>331</v>
      </c>
      <c r="T52" s="153">
        <f t="shared" ref="T52:Y52" si="63">+AVERAGE(T30:T49)</f>
        <v>10633.618561676274</v>
      </c>
      <c r="U52" s="153">
        <f t="shared" si="63"/>
        <v>10062.12896933487</v>
      </c>
      <c r="V52" s="153">
        <f t="shared" si="63"/>
        <v>804.64964045463762</v>
      </c>
      <c r="W52" s="153">
        <f t="shared" si="63"/>
        <v>10830.060580985655</v>
      </c>
      <c r="X52" s="153">
        <f t="shared" si="63"/>
        <v>-232.92878345497519</v>
      </c>
      <c r="Y52" s="153">
        <f t="shared" si="63"/>
        <v>12060.646202199328</v>
      </c>
      <c r="AA52" s="87">
        <f t="shared" si="50"/>
        <v>-196.44201930938107</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1.138388273185271</v>
      </c>
      <c r="AQ52" s="132">
        <f>+AVERAGE(AQ30:AQ49)</f>
        <v>1.8650097259283196</v>
      </c>
      <c r="AR52" s="132">
        <f>+AVERAGE(AR30:AR49)</f>
        <v>7.7479187508906963E-2</v>
      </c>
      <c r="AS52" s="132">
        <f>+AVERAGE(AS30:AS49)</f>
        <v>7.8907270203926502E-2</v>
      </c>
      <c r="AV52" s="13" t="s">
        <v>331</v>
      </c>
      <c r="AW52" s="132">
        <f>+AVERAGE(AW30:AW49)</f>
        <v>1.7674991846174977</v>
      </c>
      <c r="AX52" s="132">
        <f>+AVERAGE(AX30:AX49)</f>
        <v>1.138388273185271</v>
      </c>
      <c r="AZ52" s="13" t="s">
        <v>331</v>
      </c>
      <c r="BA52" s="132">
        <f>+AVERAGE(BA30:BA49)</f>
        <v>2.4413254946367409</v>
      </c>
      <c r="BB52" s="132">
        <f>+AVERAGE(BB30:BB49)</f>
        <v>1.8650097259283196</v>
      </c>
      <c r="BD52" s="13" t="s">
        <v>331</v>
      </c>
      <c r="BE52" s="132">
        <f>+AVERAGE(BE30:BE49)</f>
        <v>0.13603435082818444</v>
      </c>
      <c r="BF52" s="132">
        <f>+AVERAGE(BF30:BF49)</f>
        <v>7.7479187508906963E-2</v>
      </c>
      <c r="BH52" s="13" t="s">
        <v>331</v>
      </c>
      <c r="BI52" s="132">
        <f>+AVERAGE(BI30:BI49)</f>
        <v>0.14368551747868608</v>
      </c>
      <c r="BJ52" s="132">
        <f>+AVERAGE(BJ30:BJ49)</f>
        <v>7.8907270203926502E-2</v>
      </c>
      <c r="BU52" s="158" t="s">
        <v>331</v>
      </c>
      <c r="BV52" s="165">
        <f>+AVERAGE(BV30:BV49)</f>
        <v>3064.0091135273315</v>
      </c>
      <c r="BW52" s="165">
        <f>+AVERAGE(BW30:BW49)</f>
        <v>4145.1931110533569</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9768.3354178193804</v>
      </c>
      <c r="O53" s="153">
        <f t="shared" si="65"/>
        <v>9938.8568895018016</v>
      </c>
      <c r="P53" s="132">
        <f t="shared" si="65"/>
        <v>1.2084108705164076</v>
      </c>
      <c r="Q53" s="132">
        <f t="shared" si="65"/>
        <v>1.2209070654131089</v>
      </c>
      <c r="S53" s="13" t="s">
        <v>332</v>
      </c>
      <c r="T53" s="153">
        <f t="shared" ref="T53:Y53" si="66">+AVERAGE(T25:T49)</f>
        <v>9768.3354178193804</v>
      </c>
      <c r="U53" s="153">
        <f t="shared" si="66"/>
        <v>9160.9095359489966</v>
      </c>
      <c r="V53" s="153">
        <f t="shared" si="66"/>
        <v>800.17824170785707</v>
      </c>
      <c r="W53" s="153">
        <f t="shared" si="66"/>
        <v>9938.8568895018016</v>
      </c>
      <c r="X53" s="153">
        <f t="shared" si="66"/>
        <v>-192.56734811086599</v>
      </c>
      <c r="Y53" s="153">
        <f t="shared" si="66"/>
        <v>11129.127796277993</v>
      </c>
      <c r="AA53" s="87">
        <f t="shared" si="50"/>
        <v>-170.52147168242118</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1.1463523813232566</v>
      </c>
      <c r="AQ53" s="132">
        <f>+AVERAGE(AQ25:AQ49)</f>
        <v>1.8762791238363068</v>
      </c>
      <c r="AR53" s="132">
        <f>+AVERAGE(AR25:AR49)</f>
        <v>8.6663474141545044E-2</v>
      </c>
      <c r="AS53" s="132">
        <f>+AVERAGE(AS25:AS49)</f>
        <v>8.8076834684574473E-2</v>
      </c>
      <c r="AV53" s="13" t="s">
        <v>332</v>
      </c>
      <c r="AW53" s="132">
        <f>+AVERAGE(AW25:AW49)</f>
        <v>1.8071288093109614</v>
      </c>
      <c r="AX53" s="132">
        <f>+AVERAGE(AX25:AX49)</f>
        <v>1.1463523813232566</v>
      </c>
      <c r="AZ53" s="13" t="s">
        <v>332</v>
      </c>
      <c r="BA53" s="132">
        <f>+AVERAGE(BA25:BA49)</f>
        <v>2.6604437249884332</v>
      </c>
      <c r="BB53" s="132">
        <f>+AVERAGE(BB25:BB49)</f>
        <v>1.8762791238363068</v>
      </c>
      <c r="BD53" s="13" t="s">
        <v>332</v>
      </c>
      <c r="BE53" s="132">
        <f>+AVERAGE(BE25:BE49)</f>
        <v>0.15275953928973265</v>
      </c>
      <c r="BF53" s="132">
        <f>+AVERAGE(BF25:BF49)</f>
        <v>8.6663474141545044E-2</v>
      </c>
      <c r="BH53" s="13" t="s">
        <v>332</v>
      </c>
      <c r="BI53" s="132">
        <f>+AVERAGE(BI25:BI49)</f>
        <v>0.16063751514026767</v>
      </c>
      <c r="BJ53" s="132">
        <f>+AVERAGE(BJ25:BJ49)</f>
        <v>8.8076834684574473E-2</v>
      </c>
      <c r="BU53" s="158" t="s">
        <v>332</v>
      </c>
      <c r="BV53" s="165">
        <f>+AVERAGE(BV25:BV49)</f>
        <v>3101.1927781471918</v>
      </c>
      <c r="BW53" s="165">
        <f>+AVERAGE(BW25:BW49)</f>
        <v>3805.6109967532657</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350</v>
      </c>
      <c r="D58" t="s">
        <v>288</v>
      </c>
      <c r="E58" t="s">
        <v>289</v>
      </c>
      <c r="F58" s="1"/>
      <c r="G58" s="1"/>
      <c r="H58" s="1"/>
      <c r="I58" s="1"/>
      <c r="J58" s="1"/>
      <c r="K58" s="1"/>
    </row>
    <row r="59" spans="1:75" x14ac:dyDescent="0.25">
      <c r="A59">
        <f>+'fiscal parms &amp; pop'!A128</f>
        <v>1990</v>
      </c>
      <c r="B59" s="1">
        <f>+'fiscal parms &amp; pop'!S143</f>
        <v>577368</v>
      </c>
      <c r="C59" s="109">
        <f>+'fiscal parms &amp; pop'!D128</f>
        <v>130404</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pop'!D129</f>
        <v>130369</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pop'!D130</f>
        <v>130827</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pop'!D131</f>
        <v>132177</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pop'!D132</f>
        <v>133437</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pop'!D133</f>
        <v>134415</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pop'!D134</f>
        <v>135737</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pop'!D135</f>
        <v>136095</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pop'!D136</f>
        <v>135804</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pop'!D137</f>
        <v>136281</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pop'!D138</f>
        <v>136470</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pop'!D139</f>
        <v>136665</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pop'!D140</f>
        <v>136876</v>
      </c>
      <c r="D71" s="1">
        <f>+'fiscal parms &amp; pop'!U155</f>
        <v>30738082</v>
      </c>
      <c r="E71" s="1">
        <f>+'fiscal parms &amp; pop'!V155</f>
        <v>1821410</v>
      </c>
      <c r="F71" s="1"/>
    </row>
    <row r="72" spans="1:24" x14ac:dyDescent="0.25">
      <c r="A72">
        <f>+'fiscal parms &amp; pop'!A141</f>
        <v>2003</v>
      </c>
      <c r="B72" s="1">
        <f>+'fiscal parms &amp; pop'!S156</f>
        <v>518445</v>
      </c>
      <c r="C72" s="109">
        <f>+'fiscal parms &amp; pop'!D141</f>
        <v>137221</v>
      </c>
      <c r="D72" s="1">
        <f>+'fiscal parms &amp; pop'!U156</f>
        <v>31020328</v>
      </c>
      <c r="E72" s="1">
        <f>+'fiscal parms &amp; pop'!V156</f>
        <v>1824331</v>
      </c>
      <c r="F72" s="1"/>
    </row>
    <row r="73" spans="1:24" x14ac:dyDescent="0.25">
      <c r="A73">
        <f>+'fiscal parms &amp; pop'!A142</f>
        <v>2004</v>
      </c>
      <c r="B73" s="1">
        <f>+'fiscal parms &amp; pop'!S157</f>
        <v>517402</v>
      </c>
      <c r="C73" s="109">
        <f>+'fiscal parms &amp; pop'!D142</f>
        <v>137681</v>
      </c>
      <c r="D73" s="1">
        <f>+'fiscal parms &amp; pop'!U157</f>
        <v>31315986</v>
      </c>
      <c r="E73" s="1">
        <f>+'fiscal parms &amp; pop'!V157</f>
        <v>1826701</v>
      </c>
      <c r="F73" s="1"/>
      <c r="N73" s="150"/>
      <c r="O73" s="152"/>
      <c r="P73" s="150"/>
      <c r="Q73" s="151" t="str">
        <f>+B18</f>
        <v>NL Rev PC</v>
      </c>
      <c r="R73" s="151" t="str">
        <f>+E18</f>
        <v>NL Expend PC</v>
      </c>
      <c r="S73" s="152" t="s">
        <v>334</v>
      </c>
      <c r="T73" s="151" t="str">
        <f>+N18</f>
        <v>PE Rev PC</v>
      </c>
      <c r="U73" s="151" t="str">
        <f>+O18</f>
        <v>PE Expend PC</v>
      </c>
      <c r="V73" s="152" t="s">
        <v>358</v>
      </c>
      <c r="W73" s="150" t="s">
        <v>351</v>
      </c>
      <c r="X73" s="150" t="s">
        <v>352</v>
      </c>
    </row>
    <row r="74" spans="1:24" x14ac:dyDescent="0.25">
      <c r="A74">
        <f>+'fiscal parms &amp; pop'!A143</f>
        <v>2005</v>
      </c>
      <c r="B74" s="1">
        <f>+'fiscal parms &amp; pop'!S158</f>
        <v>514315</v>
      </c>
      <c r="C74" s="109">
        <f>+'fiscal parms &amp; pop'!D143</f>
        <v>138064</v>
      </c>
      <c r="D74" s="1">
        <f>+'fiscal parms &amp; pop'!U158</f>
        <v>31622410</v>
      </c>
      <c r="E74" s="1">
        <f>+'fiscal parms &amp; pop'!V158</f>
        <v>1824007</v>
      </c>
      <c r="F74" s="1"/>
      <c r="P74" s="151" t="s">
        <v>324</v>
      </c>
      <c r="Q74" s="155">
        <f>+L49</f>
        <v>13654.771184996065</v>
      </c>
      <c r="R74" s="155">
        <f>+M49</f>
        <v>17175.338965683019</v>
      </c>
      <c r="S74" s="156">
        <f>+R74/Q74</f>
        <v>1.2578269333839422</v>
      </c>
      <c r="T74" s="155">
        <f>+N49</f>
        <v>14364.291307752545</v>
      </c>
      <c r="U74" s="155">
        <f>+O49</f>
        <v>15446.202036021927</v>
      </c>
      <c r="V74" s="156">
        <f>+U74/T74</f>
        <v>1.0753194644336868</v>
      </c>
      <c r="W74" s="157">
        <f>+P49</f>
        <v>0.95060528169784853</v>
      </c>
      <c r="X74" s="157">
        <f>+Q49</f>
        <v>1.1119457667087735</v>
      </c>
    </row>
    <row r="75" spans="1:24" x14ac:dyDescent="0.25">
      <c r="A75">
        <f>+'fiscal parms &amp; pop'!A144</f>
        <v>2006</v>
      </c>
      <c r="B75" s="1">
        <f>+'fiscal parms &amp; pop'!S159</f>
        <v>510584</v>
      </c>
      <c r="C75" s="109">
        <f>+'fiscal parms &amp; pop'!D144</f>
        <v>137865</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13394.57520429989</v>
      </c>
      <c r="U75" s="155">
        <f>+O50</f>
        <v>13445.054183138613</v>
      </c>
      <c r="V75" s="156">
        <f>+U75/T75</f>
        <v>1.0037686136416268</v>
      </c>
      <c r="W75" s="157">
        <f>+P50</f>
        <v>1.106792185243245</v>
      </c>
      <c r="X75" s="157">
        <f>+Q50</f>
        <v>1.2003243747693995</v>
      </c>
    </row>
    <row r="76" spans="1:24" x14ac:dyDescent="0.25">
      <c r="A76">
        <f>+'fiscal parms &amp; pop'!A145</f>
        <v>2007</v>
      </c>
      <c r="B76" s="1">
        <f>+'fiscal parms &amp; pop'!S160</f>
        <v>509039</v>
      </c>
      <c r="C76" s="109">
        <f>+'fiscal parms &amp; pop'!D145</f>
        <v>137721</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12446.436651260652</v>
      </c>
      <c r="U76" s="155">
        <f>+O51</f>
        <v>12639.507326251</v>
      </c>
      <c r="V76" s="156">
        <f t="shared" ref="V76:V78" si="68">+U76/T76</f>
        <v>1.0155121245059959</v>
      </c>
      <c r="W76" s="157">
        <f>+P51</f>
        <v>1.1621135193920227</v>
      </c>
      <c r="X76" s="157">
        <f>+Q51</f>
        <v>1.2336841450177636</v>
      </c>
    </row>
    <row r="77" spans="1:24" x14ac:dyDescent="0.25">
      <c r="A77">
        <f>+'fiscal parms &amp; pop'!A146</f>
        <v>2008</v>
      </c>
      <c r="B77" s="1">
        <f>+'fiscal parms &amp; pop'!S161</f>
        <v>511543</v>
      </c>
      <c r="C77" s="109">
        <f>+'fiscal parms &amp; pop'!D146</f>
        <v>138764</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10633.618561676274</v>
      </c>
      <c r="U77" s="155">
        <f>+O52</f>
        <v>10830.060580985655</v>
      </c>
      <c r="V77" s="156">
        <f t="shared" si="68"/>
        <v>1.0184736755573838</v>
      </c>
      <c r="W77" s="157">
        <f>+P52</f>
        <v>1.219681233581225</v>
      </c>
      <c r="X77" s="157">
        <f>+Q52</f>
        <v>1.2276381657938704</v>
      </c>
    </row>
    <row r="78" spans="1:24" x14ac:dyDescent="0.25">
      <c r="A78">
        <f>+'fiscal parms &amp; pop'!A147</f>
        <v>2009</v>
      </c>
      <c r="B78" s="1">
        <f>+'fiscal parms &amp; pop'!S162</f>
        <v>516729</v>
      </c>
      <c r="C78" s="109">
        <f>+'fiscal parms &amp; pop'!D147</f>
        <v>139909</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9768.3354178193804</v>
      </c>
      <c r="U78" s="155">
        <f>+O53</f>
        <v>9938.8568895018016</v>
      </c>
      <c r="V78" s="156">
        <f t="shared" si="68"/>
        <v>1.0174565536899314</v>
      </c>
      <c r="W78" s="157">
        <f>+P53</f>
        <v>1.2084108705164076</v>
      </c>
      <c r="X78" s="157">
        <f>+Q53</f>
        <v>1.2209070654131089</v>
      </c>
    </row>
    <row r="79" spans="1:24" x14ac:dyDescent="0.25">
      <c r="A79">
        <f>+'fiscal parms &amp; pop'!A148</f>
        <v>2010</v>
      </c>
      <c r="B79" s="1">
        <f>+'fiscal parms &amp; pop'!S163</f>
        <v>521972</v>
      </c>
      <c r="C79" s="109">
        <f>+'fiscal parms &amp; pop'!D148</f>
        <v>141678</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pop'!D149</f>
        <v>144038</v>
      </c>
      <c r="D80" s="1">
        <f>+'fiscal parms &amp; pop'!U164</f>
        <v>33704644</v>
      </c>
      <c r="E80" s="1">
        <f>+'fiscal parms &amp; pop'!V164</f>
        <v>1844037</v>
      </c>
      <c r="F80" s="1"/>
      <c r="G80" s="1"/>
      <c r="H80" s="1"/>
      <c r="I80" s="1"/>
      <c r="J80" s="1"/>
      <c r="N80" s="150"/>
      <c r="O80" s="152"/>
      <c r="P80" s="150"/>
      <c r="Q80" s="151" t="str">
        <f>+F18</f>
        <v>NL Deficit PC</v>
      </c>
      <c r="R80" s="151" t="str">
        <f>+X18</f>
        <v>PE Deficit PC</v>
      </c>
      <c r="S80" s="151" t="str">
        <f>+D18</f>
        <v>NL Debt Charge PC</v>
      </c>
      <c r="T80" s="151" t="str">
        <f>+V18</f>
        <v>PE Debt Charge PC</v>
      </c>
      <c r="U80" s="150" t="str">
        <f>+G18</f>
        <v>NL Net Debt PC</v>
      </c>
      <c r="V80" s="150" t="str">
        <f>+Y18</f>
        <v>PE Net Debt PC</v>
      </c>
    </row>
    <row r="81" spans="1:22" x14ac:dyDescent="0.25">
      <c r="A81">
        <f>+'fiscal parms &amp; pop'!A150</f>
        <v>2012</v>
      </c>
      <c r="B81" s="1">
        <f>+'fiscal parms &amp; pop'!S165</f>
        <v>526450</v>
      </c>
      <c r="C81" s="109">
        <f>+'fiscal parms &amp; pop'!D150</f>
        <v>145080</v>
      </c>
      <c r="D81" s="1">
        <f>+'fiscal parms &amp; pop'!U165</f>
        <v>34109736</v>
      </c>
      <c r="E81" s="1">
        <f>+'fiscal parms &amp; pop'!V165</f>
        <v>1846800</v>
      </c>
      <c r="F81" s="1"/>
      <c r="G81" s="1"/>
      <c r="H81" s="1"/>
      <c r="I81" s="1"/>
      <c r="J81" s="1"/>
      <c r="P81" s="107" t="s">
        <v>324</v>
      </c>
      <c r="Q81" s="155">
        <f t="shared" ref="Q81" si="69">+F49</f>
        <v>-3520.5677806869526</v>
      </c>
      <c r="R81" s="155">
        <f t="shared" ref="R81" si="70">+X49</f>
        <v>-1081.9107282693815</v>
      </c>
      <c r="S81" s="155">
        <f t="shared" ref="S81" si="71">+D49</f>
        <v>2055.4066917830387</v>
      </c>
      <c r="T81" s="155">
        <f t="shared" ref="T81" si="72">+V49</f>
        <v>801.87940485512911</v>
      </c>
      <c r="U81" s="155">
        <f t="shared" ref="U81" si="73">+G49</f>
        <v>31489.41109321341</v>
      </c>
      <c r="V81" s="155">
        <f t="shared" ref="V81" si="74">+Y49</f>
        <v>15637.901331245104</v>
      </c>
    </row>
    <row r="82" spans="1:22" x14ac:dyDescent="0.25">
      <c r="A82">
        <f>+'fiscal parms &amp; pop'!A151</f>
        <v>2013</v>
      </c>
      <c r="B82" s="1">
        <f>+'fiscal parms &amp; pop'!S166</f>
        <v>527399</v>
      </c>
      <c r="C82" s="109">
        <f>+'fiscal parms &amp; pop'!D151</f>
        <v>145198</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-50.478978838721517</v>
      </c>
      <c r="S82" s="155">
        <f>+D50</f>
        <v>1943.0023231240223</v>
      </c>
      <c r="T82" s="155">
        <f>+V50</f>
        <v>817.8703491548215</v>
      </c>
      <c r="U82" s="155">
        <f>+G50</f>
        <v>28328.155968112191</v>
      </c>
      <c r="V82" s="155">
        <f>+Y50</f>
        <v>14414.058309936145</v>
      </c>
    </row>
    <row r="83" spans="1:22" x14ac:dyDescent="0.25">
      <c r="A83">
        <f>+'fiscal parms &amp; pop'!A152</f>
        <v>2014</v>
      </c>
      <c r="B83" s="1">
        <f>+'fiscal parms &amp; pop'!S167</f>
        <v>528386</v>
      </c>
      <c r="C83" s="109">
        <f>+'fiscal parms &amp; pop'!D152</f>
        <v>145915</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-193.07067499034684</v>
      </c>
      <c r="S83" s="155">
        <f t="shared" ref="S83:S85" si="77">+D51</f>
        <v>1747.4461804924292</v>
      </c>
      <c r="T83" s="155">
        <f t="shared" ref="T83:T85" si="78">+V51</f>
        <v>820.94030180827667</v>
      </c>
      <c r="U83" s="155">
        <f t="shared" ref="U83:U85" si="79">+G51</f>
        <v>23284.422240982134</v>
      </c>
      <c r="V83" s="155">
        <f t="shared" ref="V83:V85" si="80">+Y51</f>
        <v>14323.76080195662</v>
      </c>
    </row>
    <row r="84" spans="1:22" x14ac:dyDescent="0.25">
      <c r="A84">
        <f>+'fiscal parms &amp; pop'!A153</f>
        <v>2015</v>
      </c>
      <c r="B84" s="1">
        <f>+'fiscal parms &amp; pop'!S168</f>
        <v>528815</v>
      </c>
      <c r="C84" s="109">
        <f>+'fiscal parms &amp; pop'!D153</f>
        <v>146791</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-232.92878345497519</v>
      </c>
      <c r="S84" s="155">
        <f t="shared" si="77"/>
        <v>1724.7635058988867</v>
      </c>
      <c r="T84" s="155">
        <f t="shared" si="78"/>
        <v>804.64964045463762</v>
      </c>
      <c r="U84" s="155">
        <f t="shared" si="79"/>
        <v>21409.571125302573</v>
      </c>
      <c r="V84" s="155">
        <f t="shared" si="80"/>
        <v>12060.646202199328</v>
      </c>
    </row>
    <row r="85" spans="1:22" x14ac:dyDescent="0.25">
      <c r="A85">
        <f>+'fiscal parms &amp; pop'!A154</f>
        <v>2016</v>
      </c>
      <c r="B85" s="1">
        <f>+'fiscal parms &amp; pop'!S169</f>
        <v>530305</v>
      </c>
      <c r="C85" s="109">
        <f>+'fiscal parms &amp; pop'!D154</f>
        <v>149472</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-192.56734811086599</v>
      </c>
      <c r="S85" s="155">
        <f t="shared" si="77"/>
        <v>1714.1322980351456</v>
      </c>
      <c r="T85" s="155">
        <f t="shared" si="78"/>
        <v>800.17824170785707</v>
      </c>
      <c r="U85" s="155">
        <f t="shared" si="79"/>
        <v>20003.660885388967</v>
      </c>
      <c r="V85" s="155">
        <f t="shared" si="80"/>
        <v>11129.127796277993</v>
      </c>
    </row>
    <row r="86" spans="1:22" x14ac:dyDescent="0.25">
      <c r="A86">
        <f>+'fiscal parms &amp; pop'!A155</f>
        <v>2017</v>
      </c>
      <c r="B86" s="1">
        <f>+'fiscal parms &amp; pop'!S170</f>
        <v>528817</v>
      </c>
      <c r="C86" s="109">
        <f>+'fiscal parms &amp; pop'!D155</f>
        <v>152021</v>
      </c>
      <c r="D86" s="1">
        <f>+'fiscal parms &amp; pop'!U170</f>
        <v>36058291</v>
      </c>
      <c r="E86" s="1">
        <f>+'fiscal parms &amp; pop'!V170</f>
        <v>1865545</v>
      </c>
      <c r="F86" s="1"/>
    </row>
    <row r="87" spans="1:22" x14ac:dyDescent="0.25">
      <c r="A87">
        <f>+'fiscal parms &amp; pop'!A156</f>
        <v>2018</v>
      </c>
      <c r="B87" s="1">
        <f>+'fiscal parms &amp; pop'!S171</f>
        <v>525560</v>
      </c>
      <c r="C87" s="109">
        <f>+'fiscal parms &amp; pop'!D156</f>
        <v>153396</v>
      </c>
      <c r="D87" s="1">
        <f>+'fiscal parms &amp; pop'!U171</f>
        <v>36415881</v>
      </c>
      <c r="E87" s="1">
        <f>+'fiscal parms &amp; pop'!V171</f>
        <v>1882103</v>
      </c>
    </row>
    <row r="88" spans="1:22" x14ac:dyDescent="0.25">
      <c r="A88">
        <f>+'fiscal parms &amp; pop'!A157</f>
        <v>2019</v>
      </c>
      <c r="B88" s="1">
        <f>+'fiscal parms &amp; pop'!S172</f>
        <v>523476</v>
      </c>
      <c r="C88" s="109">
        <f>+'fiscal parms &amp; pop'!D157</f>
        <v>157262</v>
      </c>
      <c r="D88" s="1">
        <f>+'fiscal parms &amp; pop'!U172</f>
        <v>36944789</v>
      </c>
      <c r="E88" s="1">
        <f>+'fiscal parms &amp; pop'!V172</f>
        <v>1903877</v>
      </c>
    </row>
    <row r="89" spans="1:22" x14ac:dyDescent="0.25">
      <c r="A89">
        <f>+'fiscal parms &amp; pop'!A158</f>
        <v>2020</v>
      </c>
      <c r="B89" s="1">
        <f>+'fiscal parms &amp; pop'!S173</f>
        <v>522103</v>
      </c>
      <c r="C89" s="109">
        <f>+'fiscal parms &amp; pop'!D158</f>
        <v>159625</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349</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pop'!B48</f>
        <v>395</v>
      </c>
      <c r="U123" s="14">
        <f>+'fiscal parms &amp; pop'!C48</f>
        <v>312</v>
      </c>
      <c r="V123" s="14">
        <f>+T123+U123</f>
        <v>707</v>
      </c>
      <c r="W123" s="14">
        <f>+'fiscal parms &amp; pop'!E48-'fiscal parms &amp; pop'!H48</f>
        <v>632</v>
      </c>
      <c r="X123" s="14">
        <f>+'fiscal parms &amp; pop'!F48</f>
        <v>95</v>
      </c>
      <c r="Y123" s="14">
        <f>+'fiscal parms &amp; pop'!G48</f>
        <v>727</v>
      </c>
      <c r="Z123" s="14">
        <f>+'fiscal parms &amp; pop'!I48</f>
        <v>-20</v>
      </c>
      <c r="AA123" s="14">
        <f>+'fiscal parms &amp; pop'!J48</f>
        <v>219</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pop'!B49</f>
        <v>416</v>
      </c>
      <c r="U124" s="14">
        <f>+'fiscal parms &amp; pop'!C49</f>
        <v>299</v>
      </c>
      <c r="V124" s="14">
        <f t="shared" ref="V124:V153" si="81">+T124+U124</f>
        <v>715</v>
      </c>
      <c r="W124" s="14">
        <f>+'fiscal parms &amp; pop'!E49-'fiscal parms &amp; pop'!H49</f>
        <v>662</v>
      </c>
      <c r="X124" s="14">
        <f>+'fiscal parms &amp; pop'!F49</f>
        <v>103</v>
      </c>
      <c r="Y124" s="14">
        <f>+'fiscal parms &amp; pop'!G49</f>
        <v>765</v>
      </c>
      <c r="Z124" s="14">
        <f>+'fiscal parms &amp; pop'!I49</f>
        <v>-50</v>
      </c>
      <c r="AA124" s="14">
        <f>+'fiscal parms &amp; pop'!J49</f>
        <v>269</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pop'!B50</f>
        <v>408</v>
      </c>
      <c r="U125" s="14">
        <f>+'fiscal parms &amp; pop'!C50</f>
        <v>303</v>
      </c>
      <c r="V125" s="14">
        <f t="shared" si="81"/>
        <v>711</v>
      </c>
      <c r="W125" s="14">
        <f>+'fiscal parms &amp; pop'!E50-'fiscal parms &amp; pop'!H50</f>
        <v>692</v>
      </c>
      <c r="X125" s="14">
        <f>+'fiscal parms &amp; pop'!F50</f>
        <v>101</v>
      </c>
      <c r="Y125" s="14">
        <f>+'fiscal parms &amp; pop'!G50</f>
        <v>793</v>
      </c>
      <c r="Z125" s="14">
        <f>+'fiscal parms &amp; pop'!I50</f>
        <v>-82</v>
      </c>
      <c r="AA125" s="14">
        <f>+'fiscal parms &amp; pop'!J50</f>
        <v>351</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pop'!B51</f>
        <v>457</v>
      </c>
      <c r="U126" s="14">
        <f>+'fiscal parms &amp; pop'!C51</f>
        <v>282</v>
      </c>
      <c r="V126" s="14">
        <f t="shared" si="81"/>
        <v>739</v>
      </c>
      <c r="W126" s="14">
        <f>+'fiscal parms &amp; pop'!E51-'fiscal parms &amp; pop'!H51</f>
        <v>699</v>
      </c>
      <c r="X126" s="14">
        <f>+'fiscal parms &amp; pop'!F51</f>
        <v>111</v>
      </c>
      <c r="Y126" s="14">
        <f>+'fiscal parms &amp; pop'!G51</f>
        <v>810</v>
      </c>
      <c r="Z126" s="14">
        <f>+'fiscal parms &amp; pop'!I51</f>
        <v>-71</v>
      </c>
      <c r="AA126" s="14">
        <f>+'fiscal parms &amp; pop'!J51</f>
        <v>772</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pop'!B52</f>
        <v>480</v>
      </c>
      <c r="U127" s="14">
        <f>+'fiscal parms &amp; pop'!C52</f>
        <v>332</v>
      </c>
      <c r="V127" s="14">
        <f t="shared" si="81"/>
        <v>812</v>
      </c>
      <c r="W127" s="14">
        <f>+'fiscal parms &amp; pop'!E52-'fiscal parms &amp; pop'!H52</f>
        <v>697</v>
      </c>
      <c r="X127" s="14">
        <f>+'fiscal parms &amp; pop'!F52</f>
        <v>117</v>
      </c>
      <c r="Y127" s="14">
        <f>+'fiscal parms &amp; pop'!G52</f>
        <v>821</v>
      </c>
      <c r="Z127" s="14">
        <f>+'fiscal parms &amp; pop'!I52</f>
        <v>-1.4</v>
      </c>
      <c r="AA127" s="14">
        <f>+'fiscal parms &amp; pop'!J52</f>
        <v>990</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pop'!B53</f>
        <v>481</v>
      </c>
      <c r="U128" s="14">
        <f>+'fiscal parms &amp; pop'!C53</f>
        <v>308</v>
      </c>
      <c r="V128" s="14">
        <f t="shared" si="81"/>
        <v>789</v>
      </c>
      <c r="W128" s="14">
        <f>+'fiscal parms &amp; pop'!E53-'fiscal parms &amp; pop'!H53</f>
        <v>665</v>
      </c>
      <c r="X128" s="14">
        <f>+'fiscal parms &amp; pop'!F53</f>
        <v>120</v>
      </c>
      <c r="Y128" s="14">
        <f>+'fiscal parms &amp; pop'!G53</f>
        <v>789</v>
      </c>
      <c r="Z128" s="14">
        <f>+'fiscal parms &amp; pop'!I53</f>
        <v>4</v>
      </c>
      <c r="AA128" s="14">
        <f>+'fiscal parms &amp; pop'!J53</f>
        <v>986</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pop'!B54</f>
        <v>513.1</v>
      </c>
      <c r="U129" s="14">
        <f>+'fiscal parms &amp; pop'!C54</f>
        <v>287</v>
      </c>
      <c r="V129" s="14">
        <f t="shared" si="81"/>
        <v>800.1</v>
      </c>
      <c r="W129" s="14">
        <f>+'fiscal parms &amp; pop'!E54-'fiscal parms &amp; pop'!H54</f>
        <v>685.42</v>
      </c>
      <c r="X129" s="14">
        <f>+'fiscal parms &amp; pop'!F54</f>
        <v>118.2</v>
      </c>
      <c r="Y129" s="14">
        <f>+'fiscal parms &amp; pop'!G54</f>
        <v>810.2</v>
      </c>
      <c r="Z129" s="14">
        <f>+'fiscal parms &amp; pop'!I54</f>
        <v>-3.5199999999999818</v>
      </c>
      <c r="AA129" s="14">
        <f>+'fiscal parms &amp; pop'!J54</f>
        <v>989.8</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pop'!B55</f>
        <v>495.79999999999995</v>
      </c>
      <c r="U130" s="14">
        <f>+'fiscal parms &amp; pop'!C55</f>
        <v>292</v>
      </c>
      <c r="V130" s="14">
        <f t="shared" si="81"/>
        <v>787.8</v>
      </c>
      <c r="W130" s="14">
        <f>+'fiscal parms &amp; pop'!E55-'fiscal parms &amp; pop'!H55</f>
        <v>692.40000000000009</v>
      </c>
      <c r="X130" s="14">
        <f>+'fiscal parms &amp; pop'!F55</f>
        <v>102.3</v>
      </c>
      <c r="Y130" s="14">
        <f>+'fiscal parms &amp; pop'!G55</f>
        <v>804</v>
      </c>
      <c r="Z130" s="14">
        <f>+'fiscal parms &amp; pop'!I55</f>
        <v>-6.9000000000000448</v>
      </c>
      <c r="AA130" s="14">
        <f>+'fiscal parms &amp; pop'!J55</f>
        <v>996.7</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pop'!B56</f>
        <v>501.9</v>
      </c>
      <c r="U131" s="14">
        <f>+'fiscal parms &amp; pop'!C56</f>
        <v>350</v>
      </c>
      <c r="V131" s="14">
        <f t="shared" si="81"/>
        <v>851.9</v>
      </c>
      <c r="W131" s="14">
        <f>+'fiscal parms &amp; pop'!E56-'fiscal parms &amp; pop'!H56</f>
        <v>744.33100000000002</v>
      </c>
      <c r="X131" s="14">
        <f>+'fiscal parms &amp; pop'!F56</f>
        <v>101.3</v>
      </c>
      <c r="Y131" s="14">
        <f>+'fiscal parms &amp; pop'!G56</f>
        <v>851.6</v>
      </c>
      <c r="Z131" s="14">
        <f>+'fiscal parms &amp; pop'!I56</f>
        <v>6.2689999999999548</v>
      </c>
      <c r="AA131" s="14">
        <f>+'fiscal parms &amp; pop'!J56</f>
        <v>990.40499999999997</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pop'!B57</f>
        <v>547.48900000000003</v>
      </c>
      <c r="U132" s="14">
        <f>+'fiscal parms &amp; pop'!C57</f>
        <v>352.86599999999999</v>
      </c>
      <c r="V132" s="14">
        <f t="shared" si="81"/>
        <v>900.35500000000002</v>
      </c>
      <c r="W132" s="14">
        <f>+'fiscal parms &amp; pop'!E57-'fiscal parms &amp; pop'!H57</f>
        <v>803.1049999999999</v>
      </c>
      <c r="X132" s="14">
        <f>+'fiscal parms &amp; pop'!F57</f>
        <v>102.69499999999999</v>
      </c>
      <c r="Y132" s="14">
        <f>+'fiscal parms &amp; pop'!G57</f>
        <v>908.34100000000001</v>
      </c>
      <c r="Z132" s="14">
        <f>+'fiscal parms &amp; pop'!I57</f>
        <v>-5.4449999999999896</v>
      </c>
      <c r="AA132" s="14">
        <f>+'fiscal parms &amp; pop'!J57</f>
        <v>1024.3</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pop'!B58</f>
        <v>568.17000000000007</v>
      </c>
      <c r="U133" s="14">
        <f>+'fiscal parms &amp; pop'!C58</f>
        <v>383.47699999999998</v>
      </c>
      <c r="V133" s="14">
        <f t="shared" si="81"/>
        <v>951.64700000000005</v>
      </c>
      <c r="W133" s="14">
        <f>+'fiscal parms &amp; pop'!E58-'fiscal parms &amp; pop'!H58</f>
        <v>855.52899999999988</v>
      </c>
      <c r="X133" s="14">
        <f>+'fiscal parms &amp; pop'!F58</f>
        <v>107.74299999999999</v>
      </c>
      <c r="Y133" s="14">
        <f>+'fiscal parms &amp; pop'!G58</f>
        <v>963.16</v>
      </c>
      <c r="Z133" s="14">
        <f>+'fiscal parms &amp; pop'!I58</f>
        <v>-11.62499999999992</v>
      </c>
      <c r="AA133" s="14">
        <f>+'fiscal parms &amp; pop'!J58</f>
        <v>1035.9000000000001</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pop'!B59</f>
        <v>573.14599999999996</v>
      </c>
      <c r="U134" s="14">
        <f>+'fiscal parms &amp; pop'!C59</f>
        <v>400.45800000000003</v>
      </c>
      <c r="V134" s="14">
        <f t="shared" si="81"/>
        <v>973.60400000000004</v>
      </c>
      <c r="W134" s="14">
        <f>+'fiscal parms &amp; pop'!E59-'fiscal parms &amp; pop'!H59</f>
        <v>885.01899999999989</v>
      </c>
      <c r="X134" s="14">
        <f>+'fiscal parms &amp; pop'!F59</f>
        <v>105.623</v>
      </c>
      <c r="Y134" s="14">
        <f>+'fiscal parms &amp; pop'!G59</f>
        <v>981.95899999999995</v>
      </c>
      <c r="Z134" s="14">
        <f>+'fiscal parms &amp; pop'!I59</f>
        <v>-17.037999999999904</v>
      </c>
      <c r="AA134" s="14">
        <f>+'fiscal parms &amp; pop'!J59</f>
        <v>1052.963</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pop'!B60</f>
        <v>627.75499999999988</v>
      </c>
      <c r="U135" s="14">
        <f>+'fiscal parms &amp; pop'!C60</f>
        <v>341.42</v>
      </c>
      <c r="V135" s="14">
        <f t="shared" si="81"/>
        <v>969.17499999999995</v>
      </c>
      <c r="W135" s="14">
        <f>+'fiscal parms &amp; pop'!E60-'fiscal parms &amp; pop'!H60</f>
        <v>920.726</v>
      </c>
      <c r="X135" s="14">
        <f>+'fiscal parms &amp; pop'!F60</f>
        <v>103.075</v>
      </c>
      <c r="Y135" s="14">
        <f>+'fiscal parms &amp; pop'!G60</f>
        <v>997.80400000000009</v>
      </c>
      <c r="Z135" s="14">
        <f>+'fiscal parms &amp; pop'!I60</f>
        <v>-54.626000000000133</v>
      </c>
      <c r="AA135" s="14">
        <f>+'fiscal parms &amp; pop'!J60</f>
        <v>1178.471</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pop'!B61</f>
        <v>634.47</v>
      </c>
      <c r="U136" s="14">
        <f>+'fiscal parms &amp; pop'!C61</f>
        <v>386.96100000000001</v>
      </c>
      <c r="V136" s="14">
        <f t="shared" si="81"/>
        <v>1021.431</v>
      </c>
      <c r="W136" s="14">
        <f>+'fiscal parms &amp; pop'!E61-'fiscal parms &amp; pop'!H61</f>
        <v>1040.0729999999999</v>
      </c>
      <c r="X136" s="14">
        <f>+'fiscal parms &amp; pop'!F61</f>
        <v>106.47499999999999</v>
      </c>
      <c r="Y136" s="14">
        <f>+'fiscal parms &amp; pop'!G61</f>
        <v>1094.627</v>
      </c>
      <c r="Z136" s="14">
        <f>+'fiscal parms &amp; pop'!I61</f>
        <v>-125.1169999999999</v>
      </c>
      <c r="AA136" s="14">
        <f>+'fiscal parms &amp; pop'!J61</f>
        <v>1312.569</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pop'!B62</f>
        <v>672.62699999999995</v>
      </c>
      <c r="U137" s="14">
        <f>+'fiscal parms &amp; pop'!C62</f>
        <v>443.512</v>
      </c>
      <c r="V137" s="14">
        <f t="shared" si="81"/>
        <v>1116.1389999999999</v>
      </c>
      <c r="W137" s="14">
        <f>+'fiscal parms &amp; pop'!E62-'fiscal parms &amp; pop'!H62</f>
        <v>1044.8040000000001</v>
      </c>
      <c r="X137" s="14">
        <f>+'fiscal parms &amp; pop'!F62</f>
        <v>104.922</v>
      </c>
      <c r="Y137" s="14">
        <f>+'fiscal parms &amp; pop'!G62</f>
        <v>1135.6110000000001</v>
      </c>
      <c r="Z137" s="14">
        <f>+'fiscal parms &amp; pop'!I62</f>
        <v>-33.587000000000209</v>
      </c>
      <c r="AA137" s="14">
        <f>+'fiscal parms &amp; pop'!J62</f>
        <v>1329.5409999999999</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pop'!B63</f>
        <v>725.52200000000005</v>
      </c>
      <c r="U138" s="14">
        <f>+'fiscal parms &amp; pop'!C63</f>
        <v>444.428</v>
      </c>
      <c r="V138" s="14">
        <f t="shared" si="81"/>
        <v>1169.95</v>
      </c>
      <c r="W138" s="14">
        <f>+'fiscal parms &amp; pop'!E63-'fiscal parms &amp; pop'!H63</f>
        <v>1059.1019999999999</v>
      </c>
      <c r="X138" s="14">
        <f>+'fiscal parms &amp; pop'!F63</f>
        <v>110.17</v>
      </c>
      <c r="Y138" s="14">
        <f>+'fiscal parms &amp; pop'!G63</f>
        <v>1169.2719999999999</v>
      </c>
      <c r="Z138" s="14">
        <f>+'fiscal parms &amp; pop'!I63</f>
        <v>0.67800000000011096</v>
      </c>
      <c r="AA138" s="14">
        <f>+'fiscal parms &amp; pop'!J63</f>
        <v>1322.76</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pop'!B64</f>
        <v>756.11199999999997</v>
      </c>
      <c r="U139" s="14">
        <f>+'fiscal parms &amp; pop'!C64</f>
        <v>474.43700000000001</v>
      </c>
      <c r="V139" s="14">
        <f t="shared" si="81"/>
        <v>1230.549</v>
      </c>
      <c r="W139" s="14">
        <f>+'fiscal parms &amp; pop'!E64-'fiscal parms &amp; pop'!H64</f>
        <v>1086.338</v>
      </c>
      <c r="X139" s="14">
        <f>+'fiscal parms &amp; pop'!F64</f>
        <v>120.29600000000001</v>
      </c>
      <c r="Y139" s="14">
        <f>+'fiscal parms &amp; pop'!G64</f>
        <v>1206.634</v>
      </c>
      <c r="Z139" s="14">
        <f>+'fiscal parms &amp; pop'!I64</f>
        <v>23.914999999999964</v>
      </c>
      <c r="AA139" s="14">
        <f>+'fiscal parms &amp; pop'!J64</f>
        <v>1312.2</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pop'!B65</f>
        <v>784.5</v>
      </c>
      <c r="U140" s="14">
        <f>+'fiscal parms &amp; pop'!C65</f>
        <v>517.9</v>
      </c>
      <c r="V140" s="14">
        <f t="shared" si="81"/>
        <v>1302.4000000000001</v>
      </c>
      <c r="W140" s="14">
        <f>+'fiscal parms &amp; pop'!E65-'fiscal parms &amp; pop'!H65</f>
        <v>1187.7259999999999</v>
      </c>
      <c r="X140" s="14">
        <f>+'fiscal parms &amp; pop'!F65</f>
        <v>118.9</v>
      </c>
      <c r="Y140" s="14">
        <f>+'fiscal parms &amp; pop'!G65</f>
        <v>1306.626</v>
      </c>
      <c r="Z140" s="14">
        <f>+'fiscal parms &amp; pop'!I65</f>
        <v>-3.5889999999999418</v>
      </c>
      <c r="AA140" s="14">
        <f>+'fiscal parms &amp; pop'!J65</f>
        <v>1347.1</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pop'!B66</f>
        <v>831.96699999999987</v>
      </c>
      <c r="U141" s="14">
        <f>+'fiscal parms &amp; pop'!C66</f>
        <v>557.55600000000004</v>
      </c>
      <c r="V141" s="14">
        <f t="shared" si="81"/>
        <v>1389.5229999999999</v>
      </c>
      <c r="W141" s="14">
        <f>+'fiscal parms &amp; pop'!E66-'fiscal parms &amp; pop'!H66</f>
        <v>1311.6790000000001</v>
      </c>
      <c r="X141" s="14">
        <f>+'fiscal parms &amp; pop'!F66</f>
        <v>108.51300000000001</v>
      </c>
      <c r="Y141" s="14">
        <f>+'fiscal parms &amp; pop'!G66</f>
        <v>1420.192</v>
      </c>
      <c r="Z141" s="14">
        <f>+'fiscal parms &amp; pop'!I66</f>
        <v>-30.669000000000096</v>
      </c>
      <c r="AA141" s="14">
        <f>+'fiscal parms &amp; pop'!J66</f>
        <v>1415.2329999999999</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pop'!B67</f>
        <v>867.90000000000009</v>
      </c>
      <c r="U142" s="14">
        <f>+'fiscal parms &amp; pop'!C67</f>
        <v>638.79999999999995</v>
      </c>
      <c r="V142" s="14">
        <f t="shared" si="81"/>
        <v>1506.7</v>
      </c>
      <c r="W142" s="14">
        <f>+'fiscal parms &amp; pop'!E67-'fiscal parms &amp; pop'!H67</f>
        <v>1477.059</v>
      </c>
      <c r="X142" s="14">
        <f>+'fiscal parms &amp; pop'!F67</f>
        <v>104.041</v>
      </c>
      <c r="Y142" s="14">
        <f>+'fiscal parms &amp; pop'!G67</f>
        <v>1581.1</v>
      </c>
      <c r="Z142" s="14">
        <f>+'fiscal parms &amp; pop'!I67</f>
        <v>-74.399999999999864</v>
      </c>
      <c r="AA142" s="14">
        <f>+'fiscal parms &amp; pop'!J67</f>
        <v>1580.684</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pop'!B68</f>
        <v>890.67199999999991</v>
      </c>
      <c r="U143" s="14">
        <f>+'fiscal parms &amp; pop'!C68</f>
        <v>641.38800000000003</v>
      </c>
      <c r="V143" s="14">
        <f t="shared" si="81"/>
        <v>1532.06</v>
      </c>
      <c r="W143" s="14">
        <f>+'fiscal parms &amp; pop'!E68-'fiscal parms &amp; pop'!H68</f>
        <v>1487.817</v>
      </c>
      <c r="X143" s="14">
        <f>+'fiscal parms &amp; pop'!F68</f>
        <v>107.7</v>
      </c>
      <c r="Y143" s="14">
        <f>+'fiscal parms &amp; pop'!G68</f>
        <v>1595.5170000000001</v>
      </c>
      <c r="Z143" s="14">
        <f>+'fiscal parms &amp; pop'!I68</f>
        <v>-63.457000000000107</v>
      </c>
      <c r="AA143" s="14">
        <f>+'fiscal parms &amp; pop'!J68</f>
        <v>1708.9</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pop'!B69</f>
        <v>956.41599999999994</v>
      </c>
      <c r="U144" s="14">
        <f>+'fiscal parms &amp; pop'!C69</f>
        <v>630.70299999999997</v>
      </c>
      <c r="V144" s="14">
        <f t="shared" si="81"/>
        <v>1587.1189999999999</v>
      </c>
      <c r="W144" s="14">
        <f>+'fiscal parms &amp; pop'!E69-'fiscal parms &amp; pop'!H69</f>
        <v>1564.665</v>
      </c>
      <c r="X144" s="14">
        <f>+'fiscal parms &amp; pop'!F69</f>
        <v>106.557</v>
      </c>
      <c r="Y144" s="14">
        <f>+'fiscal parms &amp; pop'!G69</f>
        <v>1671.222</v>
      </c>
      <c r="Z144" s="14">
        <f>+'fiscal parms &amp; pop'!I69</f>
        <v>-84.102999999999994</v>
      </c>
      <c r="AA144" s="14">
        <f>+'fiscal parms &amp; pop'!J69</f>
        <v>1908.0609999999999</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pop'!B70</f>
        <v>1001.6499999999999</v>
      </c>
      <c r="U145" s="14">
        <f>+'fiscal parms &amp; pop'!C70</f>
        <v>595.37300000000005</v>
      </c>
      <c r="V145" s="14">
        <f t="shared" si="81"/>
        <v>1597.0229999999999</v>
      </c>
      <c r="W145" s="14">
        <f>+'fiscal parms &amp; pop'!E70-'fiscal parms &amp; pop'!H70</f>
        <v>1560.646</v>
      </c>
      <c r="X145" s="14">
        <f>+'fiscal parms &amp; pop'!F70</f>
        <v>116.21899999999999</v>
      </c>
      <c r="Y145" s="14">
        <f>+'fiscal parms &amp; pop'!G70</f>
        <v>1676.865</v>
      </c>
      <c r="Z145" s="14">
        <f>+'fiscal parms &amp; pop'!I70</f>
        <v>-79.841999999999999</v>
      </c>
      <c r="AA145" s="14">
        <f>+'fiscal parms &amp; pop'!J70</f>
        <v>2039.604</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pop'!B71</f>
        <v>1039.982</v>
      </c>
      <c r="U146" s="14">
        <f>+'fiscal parms &amp; pop'!C71</f>
        <v>651.85599999999999</v>
      </c>
      <c r="V146" s="14">
        <f t="shared" si="81"/>
        <v>1691.838</v>
      </c>
      <c r="W146" s="14">
        <f>+'fiscal parms &amp; pop'!E71-'fiscal parms &amp; pop'!H71</f>
        <v>1621.4280000000001</v>
      </c>
      <c r="X146" s="14">
        <f>+'fiscal parms &amp; pop'!F71</f>
        <v>116.283</v>
      </c>
      <c r="Y146" s="14">
        <f>+'fiscal parms &amp; pop'!G71</f>
        <v>1737.711</v>
      </c>
      <c r="Z146" s="14">
        <f>+'fiscal parms &amp; pop'!I71</f>
        <v>-45.873000000000047</v>
      </c>
      <c r="AA146" s="14">
        <f>+'fiscal parms &amp; pop'!J71</f>
        <v>2098.971</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pop'!B72</f>
        <v>1058.124</v>
      </c>
      <c r="U147" s="14">
        <f>+'fiscal parms &amp; pop'!C72</f>
        <v>668.327</v>
      </c>
      <c r="V147" s="14">
        <f t="shared" si="81"/>
        <v>1726.451</v>
      </c>
      <c r="W147" s="14">
        <f>+'fiscal parms &amp; pop'!E72-'fiscal parms &amp; pop'!H72</f>
        <v>1616.23</v>
      </c>
      <c r="X147" s="14">
        <f>+'fiscal parms &amp; pop'!F72</f>
        <v>130.495</v>
      </c>
      <c r="Y147" s="14">
        <f>+'fiscal parms &amp; pop'!G72</f>
        <v>1746.7249999999999</v>
      </c>
      <c r="Z147" s="14">
        <f>+'fiscal parms &amp; pop'!I72</f>
        <v>-20.274000000000001</v>
      </c>
      <c r="AA147" s="14">
        <f>+'fiscal parms &amp; pop'!J72</f>
        <v>2134.16</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pop'!B73</f>
        <v>1113.8020000000001</v>
      </c>
      <c r="U148" s="14">
        <f>+'fiscal parms &amp; pop'!C73</f>
        <v>644.90499999999997</v>
      </c>
      <c r="V148" s="14">
        <f t="shared" si="81"/>
        <v>1758.7070000000001</v>
      </c>
      <c r="W148" s="14">
        <f>+'fiscal parms &amp; pop'!E73-'fiscal parms &amp; pop'!H73</f>
        <v>1642.0359999999998</v>
      </c>
      <c r="X148" s="14">
        <f>+'fiscal parms &amp; pop'!F73</f>
        <v>129.76599999999999</v>
      </c>
      <c r="Y148" s="14">
        <f>+'fiscal parms &amp; pop'!G73</f>
        <v>1771.8019999999999</v>
      </c>
      <c r="Z148" s="14">
        <f>+'fiscal parms &amp; pop'!I73</f>
        <v>-13.095000000000001</v>
      </c>
      <c r="AA148" s="14">
        <f>+'fiscal parms &amp; pop'!J73</f>
        <v>2169.5619999999999</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pop'!B74</f>
        <v>1141.471</v>
      </c>
      <c r="U149" s="14">
        <f>+'fiscal parms &amp; pop'!C74</f>
        <v>695.95</v>
      </c>
      <c r="V149" s="14">
        <f t="shared" si="81"/>
        <v>1837.421</v>
      </c>
      <c r="W149" s="14">
        <f>+'fiscal parms &amp; pop'!E74-'fiscal parms &amp; pop'!H74</f>
        <v>1713.278</v>
      </c>
      <c r="X149" s="14">
        <f>+'fiscal parms &amp; pop'!F74</f>
        <v>125.47</v>
      </c>
      <c r="Y149" s="14">
        <f>+'fiscal parms &amp; pop'!G74</f>
        <v>1838.748</v>
      </c>
      <c r="Z149" s="14">
        <f>+'fiscal parms &amp; pop'!I74</f>
        <v>-1.327</v>
      </c>
      <c r="AA149" s="14">
        <f>+'fiscal parms &amp; pop'!J74</f>
        <v>2171.8960000000002</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pop'!B75</f>
        <v>1268.5010000000002</v>
      </c>
      <c r="U150" s="14">
        <f>+'fiscal parms &amp; pop'!C75</f>
        <v>718.56399999999996</v>
      </c>
      <c r="V150" s="14">
        <f t="shared" si="81"/>
        <v>1987.0650000000001</v>
      </c>
      <c r="W150" s="14">
        <f>+'fiscal parms &amp; pop'!E75-'fiscal parms &amp; pop'!H75</f>
        <v>1786.989</v>
      </c>
      <c r="X150" s="14">
        <f>+'fiscal parms &amp; pop'!F75</f>
        <v>125.526</v>
      </c>
      <c r="Y150" s="14">
        <f>+'fiscal parms &amp; pop'!G75</f>
        <v>1912.5150000000001</v>
      </c>
      <c r="Z150" s="14">
        <f>+'fiscal parms &amp; pop'!I75</f>
        <v>74.549999999999955</v>
      </c>
      <c r="AA150" s="14">
        <f>+'fiscal parms &amp; pop'!J75</f>
        <v>2128.9349999999999</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pop'!B76</f>
        <v>1305.4339999999997</v>
      </c>
      <c r="U151" s="14">
        <f>+'fiscal parms &amp; pop'!C76</f>
        <v>773.25699999999995</v>
      </c>
      <c r="V151" s="14">
        <f t="shared" si="81"/>
        <v>2078.6909999999998</v>
      </c>
      <c r="W151" s="14">
        <f>+'fiscal parms &amp; pop'!E76-'fiscal parms &amp; pop'!H76</f>
        <v>1895.749</v>
      </c>
      <c r="X151" s="14">
        <f>+'fiscal parms &amp; pop'!F76</f>
        <v>125.95099999999999</v>
      </c>
      <c r="Y151" s="14">
        <f>+'fiscal parms &amp; pop'!G76</f>
        <v>2021.7</v>
      </c>
      <c r="Z151" s="14">
        <f>+'fiscal parms &amp; pop'!I76</f>
        <v>56.990999999999758</v>
      </c>
      <c r="AA151" s="14">
        <f>+'fiscal parms &amp; pop'!J76</f>
        <v>2123.8249999999998</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pop'!B77</f>
        <v>1331.4563000000001</v>
      </c>
      <c r="U152" s="14">
        <f>+'fiscal parms &amp; pop'!C77</f>
        <v>822.04369999999994</v>
      </c>
      <c r="V152" s="14">
        <f t="shared" si="81"/>
        <v>2153.5</v>
      </c>
      <c r="W152" s="14">
        <f>+'fiscal parms &amp; pop'!E77-'fiscal parms &amp; pop'!H77</f>
        <v>2031.1934999999999</v>
      </c>
      <c r="X152" s="14">
        <f>+'fiscal parms &amp; pop'!F77</f>
        <v>126.0065</v>
      </c>
      <c r="Y152" s="14">
        <f>+'fiscal parms &amp; pop'!G77</f>
        <v>2157.1999999999998</v>
      </c>
      <c r="Z152" s="14">
        <f>+'fiscal parms &amp; pop'!I77</f>
        <v>-3.6999999999998181</v>
      </c>
      <c r="AA152" s="14">
        <f>+'fiscal parms &amp; pop'!J77</f>
        <v>2209.9</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pop'!B78</f>
        <v>1285.7</v>
      </c>
      <c r="U153" s="14">
        <f>+'fiscal parms &amp; pop'!C78</f>
        <v>1007.2</v>
      </c>
      <c r="V153" s="14">
        <f t="shared" si="81"/>
        <v>2292.9</v>
      </c>
      <c r="W153" s="14">
        <f>+'fiscal parms &amp; pop'!E78-'fiscal parms &amp; pop'!H78</f>
        <v>2337.6</v>
      </c>
      <c r="X153" s="14">
        <f>+'fiscal parms &amp; pop'!F78</f>
        <v>128</v>
      </c>
      <c r="Y153" s="14">
        <f>+'fiscal parms &amp; pop'!G78</f>
        <v>2465.6</v>
      </c>
      <c r="Z153" s="14">
        <f>+'fiscal parms &amp; pop'!I78</f>
        <v>-172.7</v>
      </c>
      <c r="AA153" s="14">
        <f>+'fiscal parms &amp; pop'!J78</f>
        <v>2496.1999999999998</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21B8B69F-F012-4859-B5B6-E3DFDAB0E835}"/>
    <hyperlink ref="A4" r:id="rId2" xr:uid="{7B3EB7AF-561E-49CC-96B1-73398084C628}"/>
  </hyperlinks>
  <pageMargins left="0.7" right="0.7" top="0.75" bottom="0.75" header="0.3" footer="0.3"/>
  <pageSetup scale="70"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23346-99C2-479F-9275-EA9EFEA78BFD}">
  <dimension ref="A1:BW195"/>
  <sheetViews>
    <sheetView topLeftCell="AR61" workbookViewId="0">
      <selection activeCell="BI49" sqref="BI49:BJ53"/>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139</v>
      </c>
      <c r="O18" t="s">
        <v>142</v>
      </c>
      <c r="P18" t="s">
        <v>144</v>
      </c>
      <c r="Q18" t="s">
        <v>145</v>
      </c>
      <c r="T18" t="s">
        <v>139</v>
      </c>
      <c r="U18" t="s">
        <v>140</v>
      </c>
      <c r="V18" t="s">
        <v>141</v>
      </c>
      <c r="W18" t="s">
        <v>142</v>
      </c>
      <c r="X18" t="s">
        <v>143</v>
      </c>
      <c r="Y18" t="s">
        <v>402</v>
      </c>
      <c r="AJ18" t="s">
        <v>222</v>
      </c>
      <c r="AK18" t="s">
        <v>223</v>
      </c>
      <c r="AL18" t="s">
        <v>224</v>
      </c>
      <c r="AM18" t="s">
        <v>225</v>
      </c>
      <c r="AP18" t="s">
        <v>230</v>
      </c>
      <c r="AQ18" t="s">
        <v>231</v>
      </c>
      <c r="AR18" t="s">
        <v>232</v>
      </c>
      <c r="AS18" t="s">
        <v>233</v>
      </c>
      <c r="AW18" t="str">
        <f>+AJ18</f>
        <v>NL Net Debt/Total Revenue</v>
      </c>
      <c r="AX18" t="str">
        <f>+AP18</f>
        <v>NS Net Debt/Total Revenue</v>
      </c>
      <c r="BA18" t="str">
        <f>+AK18</f>
        <v>NL Net Debt/Own Source Revenue</v>
      </c>
      <c r="BB18" t="str">
        <f>+AQ18</f>
        <v>NS Net Debt/Own Source Revenue</v>
      </c>
      <c r="BE18" t="str">
        <f>+AL18</f>
        <v>NL Debt Cost/Total Expenditure</v>
      </c>
      <c r="BF18" t="str">
        <f>+AR18</f>
        <v>NS Debt Cost/Total Expenditure</v>
      </c>
      <c r="BI18" t="str">
        <f>+AM18</f>
        <v>NL Debt Cost/Total Revenue</v>
      </c>
      <c r="BJ18" t="str">
        <f>+AS18</f>
        <v>NS Debt Cost/Total Revenue</v>
      </c>
      <c r="BV18" t="s">
        <v>420</v>
      </c>
      <c r="BW18" t="s">
        <v>429</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4493.3774579851088</v>
      </c>
      <c r="O19" s="81">
        <f>+W19</f>
        <v>4775.6551423415431</v>
      </c>
      <c r="P19" s="85">
        <f t="shared" ref="P19:Q45" si="6">+L19/N19</f>
        <v>1.1436468396012984</v>
      </c>
      <c r="Q19" s="85">
        <f t="shared" si="6"/>
        <v>1.2020409200259168</v>
      </c>
      <c r="S19" s="13" t="str">
        <f>+A19</f>
        <v>1990-91</v>
      </c>
      <c r="T19" s="81">
        <f t="shared" ref="T19:T49" si="7">+V123/C59*1000000</f>
        <v>4493.3774579851088</v>
      </c>
      <c r="U19" s="81">
        <f t="shared" ref="U19:U49" si="8">+W123/C59*1000000</f>
        <v>4037.5594073706325</v>
      </c>
      <c r="V19" s="81">
        <f t="shared" ref="V19:V49" si="9">+X123/C59*1000000</f>
        <v>738.09573497091003</v>
      </c>
      <c r="W19" s="81">
        <f t="shared" ref="W19:W49" si="10">+Y123/C59*1000000</f>
        <v>4775.6551423415431</v>
      </c>
      <c r="X19" s="81">
        <f t="shared" ref="X19:X49" si="11">+Z123/C59*1000000</f>
        <v>-282.27768435643435</v>
      </c>
      <c r="Y19" s="81">
        <f t="shared" ref="Y19:Y49" si="12">+AA123/C59*1000000</f>
        <v>5196.3257770050232</v>
      </c>
      <c r="AA19" s="87">
        <f t="shared" ref="AA19:AA44" si="13">+T19-W19</f>
        <v>-282.27768435643429</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1.1564409679784893</v>
      </c>
      <c r="AQ19" s="86">
        <f>+AA123/T123</f>
        <v>1.8984751203852328</v>
      </c>
      <c r="AR19" s="86">
        <f>+X123/Y123</f>
        <v>0.15455381784728611</v>
      </c>
      <c r="AS19" s="86">
        <f>+X123/V123</f>
        <v>0.16426301637741383</v>
      </c>
      <c r="AV19" s="1" t="str">
        <f>+AI19</f>
        <v>1990-91</v>
      </c>
      <c r="AW19" s="85">
        <f>+AJ19</f>
        <v>1.1964273677114932</v>
      </c>
      <c r="AX19" s="85">
        <f>+AP19</f>
        <v>1.1564409679784893</v>
      </c>
      <c r="AZ19" s="1" t="str">
        <f>+AI19</f>
        <v>1990-91</v>
      </c>
      <c r="BA19" s="85">
        <f>+AK19</f>
        <v>2.2618835223652352</v>
      </c>
      <c r="BB19" s="85">
        <f>+AQ19</f>
        <v>1.8984751203852328</v>
      </c>
      <c r="BD19" s="1" t="str">
        <f>+AI19</f>
        <v>1990-91</v>
      </c>
      <c r="BE19" s="85">
        <f>+AL19</f>
        <v>0.14783972966449432</v>
      </c>
      <c r="BF19" s="85">
        <f>+AR19</f>
        <v>0.15455381784728611</v>
      </c>
      <c r="BH19" s="1" t="str">
        <f>+AI19</f>
        <v>1990-91</v>
      </c>
      <c r="BI19" s="85">
        <f>+AM19</f>
        <v>0.16514998314796089</v>
      </c>
      <c r="BJ19" s="85">
        <f>+AS19</f>
        <v>0.16426301637741383</v>
      </c>
      <c r="BU19" s="1" t="str">
        <f>+BH19</f>
        <v>1990-91</v>
      </c>
      <c r="BV19" s="161">
        <f>+C123/B59*1000000</f>
        <v>2420.6398691995396</v>
      </c>
      <c r="BW19" s="161">
        <f>+U123/C59*1000000</f>
        <v>1756.2724408013173</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4453.7028030457868</v>
      </c>
      <c r="O20" s="81">
        <f t="shared" ref="O20:O45" si="19">+W20</f>
        <v>4897.4336835455624</v>
      </c>
      <c r="P20" s="85">
        <f t="shared" si="6"/>
        <v>1.203922226348112</v>
      </c>
      <c r="Q20" s="85">
        <f t="shared" si="6"/>
        <v>1.1920663965209892</v>
      </c>
      <c r="S20" s="13" t="str">
        <f t="shared" ref="S20:S48" si="20">+A20</f>
        <v>1991-92</v>
      </c>
      <c r="T20" s="81">
        <f t="shared" si="7"/>
        <v>4453.7028030457868</v>
      </c>
      <c r="U20" s="81">
        <f t="shared" si="8"/>
        <v>4152.053238962194</v>
      </c>
      <c r="V20" s="81">
        <f t="shared" si="9"/>
        <v>745.38044458336844</v>
      </c>
      <c r="W20" s="81">
        <f t="shared" si="10"/>
        <v>4897.4336835455624</v>
      </c>
      <c r="X20" s="81">
        <f t="shared" si="11"/>
        <v>-443.7308804997765</v>
      </c>
      <c r="Y20" s="81">
        <f t="shared" si="12"/>
        <v>5930.2555605709049</v>
      </c>
      <c r="AA20" s="87">
        <f t="shared" si="13"/>
        <v>-443.73088049977559</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1.3315337423312883</v>
      </c>
      <c r="AQ20" s="86">
        <f t="shared" ref="AQ20:AQ49" si="27">+AA124/T124</f>
        <v>2.1940962393853618</v>
      </c>
      <c r="AR20" s="86">
        <f t="shared" ref="AR20:AR49" si="28">+X124/Y124</f>
        <v>0.15219817005132782</v>
      </c>
      <c r="AS20" s="86">
        <f t="shared" ref="AS20:AS49" si="29">+X124/V124</f>
        <v>0.16736196319018404</v>
      </c>
      <c r="AV20" s="1" t="str">
        <f t="shared" ref="AV20:AW46" si="30">+AI20</f>
        <v>1991-92</v>
      </c>
      <c r="AW20" s="85">
        <f t="shared" si="30"/>
        <v>1.2606177606177607</v>
      </c>
      <c r="AX20" s="85">
        <f t="shared" ref="AX20:AX49" si="31">+AP20</f>
        <v>1.3315337423312883</v>
      </c>
      <c r="AZ20" s="1" t="str">
        <f t="shared" ref="AZ20:AZ48" si="32">+AI20</f>
        <v>1991-92</v>
      </c>
      <c r="BA20" s="85">
        <f t="shared" ref="BA20:BA49" si="33">+AK20</f>
        <v>2.3307555026769782</v>
      </c>
      <c r="BB20" s="85">
        <f t="shared" ref="BB20:BB49" si="34">+AQ20</f>
        <v>2.1940962393853618</v>
      </c>
      <c r="BD20" s="1" t="str">
        <f t="shared" ref="BD20:BD48" si="35">+AI20</f>
        <v>1991-92</v>
      </c>
      <c r="BE20" s="85">
        <f t="shared" ref="BE20:BE49" si="36">+AL20</f>
        <v>0.14657210401891252</v>
      </c>
      <c r="BF20" s="85">
        <f t="shared" ref="BF20:BF49" si="37">+AR20</f>
        <v>0.15219817005132782</v>
      </c>
      <c r="BH20" s="1" t="str">
        <f t="shared" ref="BH20:BH48" si="38">+AI20</f>
        <v>1991-92</v>
      </c>
      <c r="BI20" s="85">
        <f t="shared" ref="BI20:BI49" si="39">+AM20</f>
        <v>0.15958815958815958</v>
      </c>
      <c r="BJ20" s="85">
        <f t="shared" ref="BJ20:BJ49" si="40">+AS20</f>
        <v>0.16736196319018404</v>
      </c>
      <c r="BU20" s="1" t="str">
        <f t="shared" ref="BU20:BU49" si="41">+BH20</f>
        <v>1991-92</v>
      </c>
      <c r="BV20" s="161">
        <f t="shared" ref="BV20:BV49" si="42">+C124/B60*1000000</f>
        <v>2461.8558977579341</v>
      </c>
      <c r="BW20" s="161">
        <f t="shared" ref="BW20:BW49" si="43">+U124/C60*1000000</f>
        <v>1750.8789915286748</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4435.2553860945281</v>
      </c>
      <c r="O21" s="81">
        <f t="shared" si="19"/>
        <v>5106.3080033628767</v>
      </c>
      <c r="P21" s="85">
        <f t="shared" si="6"/>
        <v>1.2412362774214092</v>
      </c>
      <c r="Q21" s="85">
        <f t="shared" si="6"/>
        <v>1.1662437508149908</v>
      </c>
      <c r="S21" s="13" t="str">
        <f t="shared" si="20"/>
        <v>1992-93</v>
      </c>
      <c r="T21" s="81">
        <f t="shared" si="7"/>
        <v>4435.2553860945281</v>
      </c>
      <c r="U21" s="81">
        <f t="shared" si="8"/>
        <v>4259.0632888538921</v>
      </c>
      <c r="V21" s="81">
        <f t="shared" si="9"/>
        <v>847.24471450898409</v>
      </c>
      <c r="W21" s="81">
        <f t="shared" si="10"/>
        <v>5106.3080033628767</v>
      </c>
      <c r="X21" s="81">
        <f t="shared" si="11"/>
        <v>-671.05261726834817</v>
      </c>
      <c r="Y21" s="81">
        <f t="shared" si="12"/>
        <v>7926.4691647515738</v>
      </c>
      <c r="AA21" s="87">
        <f t="shared" si="13"/>
        <v>-671.05261726834851</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1.7871505640019618</v>
      </c>
      <c r="AQ21" s="86">
        <f t="shared" si="27"/>
        <v>2.9304382790510655</v>
      </c>
      <c r="AR21" s="86">
        <f t="shared" si="28"/>
        <v>0.16592119275825346</v>
      </c>
      <c r="AS21" s="86">
        <f t="shared" si="29"/>
        <v>0.1910250122609122</v>
      </c>
      <c r="AV21" s="1" t="str">
        <f t="shared" si="30"/>
        <v>1992-93</v>
      </c>
      <c r="AW21" s="85">
        <f t="shared" si="30"/>
        <v>1.3370423995871765</v>
      </c>
      <c r="AX21" s="85">
        <f t="shared" si="31"/>
        <v>1.7871505640019618</v>
      </c>
      <c r="AZ21" s="1" t="str">
        <f t="shared" si="32"/>
        <v>1992-93</v>
      </c>
      <c r="BA21" s="85">
        <f t="shared" si="33"/>
        <v>2.5216048981732242</v>
      </c>
      <c r="BB21" s="85">
        <f t="shared" si="34"/>
        <v>2.9304382790510655</v>
      </c>
      <c r="BD21" s="1" t="str">
        <f t="shared" si="35"/>
        <v>1992-93</v>
      </c>
      <c r="BE21" s="85">
        <f t="shared" si="36"/>
        <v>0.14117143051497033</v>
      </c>
      <c r="BF21" s="85">
        <f t="shared" si="37"/>
        <v>0.16592119275825346</v>
      </c>
      <c r="BH21" s="1" t="str">
        <f t="shared" si="38"/>
        <v>1992-93</v>
      </c>
      <c r="BI21" s="85">
        <f t="shared" si="39"/>
        <v>0.15271090826198266</v>
      </c>
      <c r="BJ21" s="85">
        <f t="shared" si="40"/>
        <v>0.1910250122609122</v>
      </c>
      <c r="BU21" s="1" t="str">
        <f t="shared" si="41"/>
        <v>1992-93</v>
      </c>
      <c r="BV21" s="161">
        <f t="shared" si="42"/>
        <v>2586.1519128301748</v>
      </c>
      <c r="BW21" s="161">
        <f t="shared" si="43"/>
        <v>1730.3804117892089</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4525.2580025434963</v>
      </c>
      <c r="O22" s="81">
        <f t="shared" si="19"/>
        <v>5115.9325702843844</v>
      </c>
      <c r="P22" s="85">
        <f t="shared" si="6"/>
        <v>1.203425860646421</v>
      </c>
      <c r="Q22" s="85">
        <f t="shared" si="6"/>
        <v>1.1336556474750448</v>
      </c>
      <c r="S22" s="13" t="str">
        <f t="shared" si="20"/>
        <v>1993-94</v>
      </c>
      <c r="T22" s="81">
        <f t="shared" si="7"/>
        <v>4525.2580025434963</v>
      </c>
      <c r="U22" s="81">
        <f t="shared" si="8"/>
        <v>4179.3002678788853</v>
      </c>
      <c r="V22" s="81">
        <f t="shared" si="9"/>
        <v>936.63230240549831</v>
      </c>
      <c r="W22" s="81">
        <f t="shared" si="10"/>
        <v>5115.9325702843844</v>
      </c>
      <c r="X22" s="81">
        <f t="shared" si="11"/>
        <v>-590.6745677408876</v>
      </c>
      <c r="Y22" s="81">
        <f t="shared" si="12"/>
        <v>8788.5921476310305</v>
      </c>
      <c r="AA22" s="87">
        <f t="shared" si="13"/>
        <v>-590.67456774088805</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1.9421195747714841</v>
      </c>
      <c r="AQ22" s="86">
        <f t="shared" si="27"/>
        <v>3.1061733665525568</v>
      </c>
      <c r="AR22" s="86">
        <f t="shared" si="28"/>
        <v>0.18308144009674329</v>
      </c>
      <c r="AS22" s="86">
        <f t="shared" si="29"/>
        <v>0.20697876273110807</v>
      </c>
      <c r="AV22" s="1" t="str">
        <f t="shared" si="30"/>
        <v>1993-94</v>
      </c>
      <c r="AW22" s="85">
        <f t="shared" si="30"/>
        <v>2.0431769294140221</v>
      </c>
      <c r="AX22" s="85">
        <f t="shared" si="31"/>
        <v>1.9421195747714841</v>
      </c>
      <c r="AZ22" s="1" t="str">
        <f t="shared" si="32"/>
        <v>1993-94</v>
      </c>
      <c r="BA22" s="85">
        <f t="shared" si="33"/>
        <v>3.804577805238111</v>
      </c>
      <c r="BB22" s="85">
        <f t="shared" si="34"/>
        <v>3.1061733665525568</v>
      </c>
      <c r="BD22" s="1" t="str">
        <f t="shared" si="35"/>
        <v>1993-94</v>
      </c>
      <c r="BE22" s="85">
        <f t="shared" si="36"/>
        <v>0.14861628399237028</v>
      </c>
      <c r="BF22" s="85">
        <f t="shared" si="37"/>
        <v>0.18308144009674329</v>
      </c>
      <c r="BH22" s="1" t="str">
        <f t="shared" si="38"/>
        <v>1993-94</v>
      </c>
      <c r="BI22" s="85">
        <f t="shared" si="39"/>
        <v>0.15827403729555611</v>
      </c>
      <c r="BJ22" s="85">
        <f t="shared" si="40"/>
        <v>0.20697876273110807</v>
      </c>
      <c r="BU22" s="1" t="str">
        <f t="shared" si="41"/>
        <v>1993-94</v>
      </c>
      <c r="BV22" s="161">
        <f t="shared" si="42"/>
        <v>2521.2413595711555</v>
      </c>
      <c r="BW22" s="161">
        <f t="shared" si="43"/>
        <v>1695.8627594231132</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4830.9095872025337</v>
      </c>
      <c r="O23" s="81">
        <f t="shared" si="19"/>
        <v>5082.6393316869335</v>
      </c>
      <c r="P23" s="85">
        <f t="shared" si="6"/>
        <v>1.3228602817840853</v>
      </c>
      <c r="Q23" s="85">
        <f t="shared" si="6"/>
        <v>1.3854185800369332</v>
      </c>
      <c r="S23" s="13" t="str">
        <f t="shared" si="20"/>
        <v>1994-95</v>
      </c>
      <c r="T23" s="81">
        <f t="shared" si="7"/>
        <v>4830.9095872025337</v>
      </c>
      <c r="U23" s="81">
        <f t="shared" si="8"/>
        <v>4099.087143734133</v>
      </c>
      <c r="V23" s="81">
        <f t="shared" si="9"/>
        <v>983.55218795280041</v>
      </c>
      <c r="W23" s="81">
        <f t="shared" si="10"/>
        <v>5082.6393316869335</v>
      </c>
      <c r="X23" s="81">
        <f t="shared" si="11"/>
        <v>-251.72974448439953</v>
      </c>
      <c r="Y23" s="81">
        <f t="shared" si="12"/>
        <v>9185.7442945134753</v>
      </c>
      <c r="AA23" s="87">
        <f t="shared" si="13"/>
        <v>-251.72974448439982</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1.9014523308089328</v>
      </c>
      <c r="AQ23" s="86">
        <f t="shared" si="27"/>
        <v>3.2500227127497556</v>
      </c>
      <c r="AR23" s="86">
        <f t="shared" si="28"/>
        <v>0.19351209554079424</v>
      </c>
      <c r="AS23" s="86">
        <f t="shared" si="29"/>
        <v>0.20359565216420297</v>
      </c>
      <c r="AV23" s="1" t="str">
        <f t="shared" si="30"/>
        <v>1994-95</v>
      </c>
      <c r="AW23" s="85">
        <f t="shared" si="30"/>
        <v>1.8606954197177863</v>
      </c>
      <c r="AX23" s="85">
        <f t="shared" si="31"/>
        <v>1.9014523308089328</v>
      </c>
      <c r="AZ23" s="1" t="str">
        <f t="shared" si="32"/>
        <v>1994-95</v>
      </c>
      <c r="BA23" s="85">
        <f t="shared" si="33"/>
        <v>3.4836541442955751</v>
      </c>
      <c r="BB23" s="85">
        <f t="shared" si="34"/>
        <v>3.2500227127497556</v>
      </c>
      <c r="BD23" s="1" t="str">
        <f t="shared" si="35"/>
        <v>1994-95</v>
      </c>
      <c r="BE23" s="85">
        <f t="shared" si="36"/>
        <v>0.24828003905912019</v>
      </c>
      <c r="BF23" s="85">
        <f t="shared" si="37"/>
        <v>0.19351209554079424</v>
      </c>
      <c r="BH23" s="1" t="str">
        <f t="shared" si="38"/>
        <v>1994-95</v>
      </c>
      <c r="BI23" s="85">
        <f t="shared" si="39"/>
        <v>0.27357047150612895</v>
      </c>
      <c r="BJ23" s="85">
        <f t="shared" si="40"/>
        <v>0.20359565216420297</v>
      </c>
      <c r="BU23" s="1" t="str">
        <f t="shared" si="41"/>
        <v>1994-95</v>
      </c>
      <c r="BV23" s="161">
        <f t="shared" si="42"/>
        <v>2977.2501766858263</v>
      </c>
      <c r="BW23" s="161">
        <f t="shared" si="43"/>
        <v>2004.5464794993047</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4958.9762099728478</v>
      </c>
      <c r="O24" s="81">
        <f t="shared" si="19"/>
        <v>5175.6529328104134</v>
      </c>
      <c r="P24" s="85">
        <f t="shared" si="6"/>
        <v>1.3317809455951826</v>
      </c>
      <c r="Q24" s="85">
        <f t="shared" si="6"/>
        <v>1.3407747163955785</v>
      </c>
      <c r="S24" s="13" t="str">
        <f t="shared" si="20"/>
        <v>1995-96</v>
      </c>
      <c r="T24" s="81">
        <f t="shared" si="7"/>
        <v>4958.9762099728478</v>
      </c>
      <c r="U24" s="81">
        <f t="shared" si="8"/>
        <v>4209.6269878894982</v>
      </c>
      <c r="V24" s="81">
        <f t="shared" si="9"/>
        <v>966.02594492091544</v>
      </c>
      <c r="W24" s="81">
        <f t="shared" si="10"/>
        <v>5175.6529328104134</v>
      </c>
      <c r="X24" s="81">
        <f t="shared" si="11"/>
        <v>-216.67672283756494</v>
      </c>
      <c r="Y24" s="81">
        <f t="shared" si="12"/>
        <v>9582.3492651812267</v>
      </c>
      <c r="AA24" s="87">
        <f t="shared" si="13"/>
        <v>-216.67672283756565</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1.9323241047033966</v>
      </c>
      <c r="AQ24" s="86">
        <f t="shared" si="27"/>
        <v>3.338295600210953</v>
      </c>
      <c r="AR24" s="86">
        <f t="shared" si="28"/>
        <v>0.1866481306729269</v>
      </c>
      <c r="AS24" s="86">
        <f t="shared" si="29"/>
        <v>0.19480350459801957</v>
      </c>
      <c r="AV24" s="1" t="str">
        <f t="shared" si="30"/>
        <v>1995-96</v>
      </c>
      <c r="AW24" s="85">
        <f t="shared" si="30"/>
        <v>1.9004121163212526</v>
      </c>
      <c r="AX24" s="85">
        <f t="shared" si="31"/>
        <v>1.9323241047033966</v>
      </c>
      <c r="AZ24" s="1" t="str">
        <f t="shared" si="32"/>
        <v>1995-96</v>
      </c>
      <c r="BA24" s="85">
        <f t="shared" si="33"/>
        <v>3.2726935992430066</v>
      </c>
      <c r="BB24" s="85">
        <f t="shared" si="34"/>
        <v>3.338295600210953</v>
      </c>
      <c r="BD24" s="1" t="str">
        <f t="shared" si="35"/>
        <v>1995-96</v>
      </c>
      <c r="BE24" s="85">
        <f t="shared" si="36"/>
        <v>0.208785473407992</v>
      </c>
      <c r="BF24" s="85">
        <f t="shared" si="37"/>
        <v>0.1866481306729269</v>
      </c>
      <c r="BH24" s="1" t="str">
        <f t="shared" si="38"/>
        <v>1995-96</v>
      </c>
      <c r="BI24" s="85">
        <f t="shared" si="39"/>
        <v>0.21937968794657831</v>
      </c>
      <c r="BJ24" s="85">
        <f t="shared" si="40"/>
        <v>0.19480350459801957</v>
      </c>
      <c r="BU24" s="1" t="str">
        <f t="shared" si="41"/>
        <v>1995-96</v>
      </c>
      <c r="BV24" s="161">
        <f t="shared" si="42"/>
        <v>2771.0157085779447</v>
      </c>
      <c r="BW24" s="161">
        <f t="shared" si="43"/>
        <v>2088.5445847519718</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4840.1882475220846</v>
      </c>
      <c r="O25" s="81">
        <f t="shared" si="19"/>
        <v>4965.0348373879424</v>
      </c>
      <c r="P25" s="85">
        <f t="shared" si="6"/>
        <v>1.4042564265801132</v>
      </c>
      <c r="Q25" s="85">
        <f t="shared" si="6"/>
        <v>1.4075356266828627</v>
      </c>
      <c r="S25" s="13" t="str">
        <f t="shared" si="20"/>
        <v>1996-97</v>
      </c>
      <c r="T25" s="81">
        <f t="shared" si="7"/>
        <v>4840.1882475220846</v>
      </c>
      <c r="U25" s="81">
        <f t="shared" si="8"/>
        <v>4094.1463095131999</v>
      </c>
      <c r="V25" s="81">
        <f t="shared" si="9"/>
        <v>870.88852787474218</v>
      </c>
      <c r="W25" s="81">
        <f t="shared" si="10"/>
        <v>4965.0348373879424</v>
      </c>
      <c r="X25" s="81">
        <f t="shared" si="11"/>
        <v>-124.84658986585757</v>
      </c>
      <c r="Y25" s="81">
        <f t="shared" si="12"/>
        <v>9812.3677290575706</v>
      </c>
      <c r="AA25" s="87">
        <f t="shared" si="13"/>
        <v>-124.84658986585782</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2.0272698554815451</v>
      </c>
      <c r="AQ25" s="86">
        <f t="shared" si="27"/>
        <v>3.3225918223398598</v>
      </c>
      <c r="AR25" s="86">
        <f t="shared" si="28"/>
        <v>0.17540431364483808</v>
      </c>
      <c r="AS25" s="86">
        <f t="shared" si="29"/>
        <v>0.17992864808937753</v>
      </c>
      <c r="AV25" s="1" t="str">
        <f t="shared" si="30"/>
        <v>1996-97</v>
      </c>
      <c r="AW25" s="85">
        <f t="shared" si="30"/>
        <v>1.9068485502309032</v>
      </c>
      <c r="AX25" s="85">
        <f t="shared" si="31"/>
        <v>2.0272698554815451</v>
      </c>
      <c r="AZ25" s="1" t="str">
        <f t="shared" si="32"/>
        <v>1996-97</v>
      </c>
      <c r="BA25" s="85">
        <f t="shared" si="33"/>
        <v>3.2591327601335456</v>
      </c>
      <c r="BB25" s="85">
        <f t="shared" si="34"/>
        <v>3.3225918223398598</v>
      </c>
      <c r="BD25" s="1" t="str">
        <f t="shared" si="35"/>
        <v>1996-97</v>
      </c>
      <c r="BE25" s="85">
        <f t="shared" si="36"/>
        <v>0.20937105083589655</v>
      </c>
      <c r="BF25" s="85">
        <f t="shared" si="37"/>
        <v>0.17540431364483808</v>
      </c>
      <c r="BH25" s="1" t="str">
        <f t="shared" si="38"/>
        <v>1996-97</v>
      </c>
      <c r="BI25" s="85">
        <f t="shared" si="39"/>
        <v>0.21527304615539911</v>
      </c>
      <c r="BJ25" s="85">
        <f t="shared" si="40"/>
        <v>0.17992864808937753</v>
      </c>
      <c r="BU25" s="1" t="str">
        <f t="shared" si="41"/>
        <v>1996-97</v>
      </c>
      <c r="BV25" s="161">
        <f t="shared" si="42"/>
        <v>2820.165517832831</v>
      </c>
      <c r="BW25" s="161">
        <f t="shared" si="43"/>
        <v>1886.9612928649119</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4763.4164233881947</v>
      </c>
      <c r="O26" s="81">
        <f t="shared" si="19"/>
        <v>5237.5745654771235</v>
      </c>
      <c r="P26" s="85">
        <f t="shared" si="6"/>
        <v>1.573439860963727</v>
      </c>
      <c r="Q26" s="85">
        <f t="shared" si="6"/>
        <v>1.3850440638918742</v>
      </c>
      <c r="S26" s="13" t="str">
        <f t="shared" si="20"/>
        <v>1997-98</v>
      </c>
      <c r="T26" s="81">
        <f t="shared" si="7"/>
        <v>4763.4164233881947</v>
      </c>
      <c r="U26" s="81">
        <f t="shared" si="8"/>
        <v>4309.4169682175716</v>
      </c>
      <c r="V26" s="81">
        <f t="shared" si="9"/>
        <v>928.15759725955115</v>
      </c>
      <c r="W26" s="81">
        <f t="shared" si="10"/>
        <v>5237.5745654771235</v>
      </c>
      <c r="X26" s="81">
        <f t="shared" si="11"/>
        <v>-474.15814208892783</v>
      </c>
      <c r="Y26" s="81">
        <f t="shared" si="12"/>
        <v>10650.526275147417</v>
      </c>
      <c r="AA26" s="87">
        <f t="shared" si="13"/>
        <v>-474.1581420889288</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2.2359007335268299</v>
      </c>
      <c r="AQ26" s="86">
        <f t="shared" si="27"/>
        <v>3.9497766893868498</v>
      </c>
      <c r="AR26" s="86">
        <f t="shared" si="28"/>
        <v>0.1772113381215413</v>
      </c>
      <c r="AS26" s="86">
        <f t="shared" si="29"/>
        <v>0.19485124011042418</v>
      </c>
      <c r="AV26" s="1" t="str">
        <f t="shared" si="30"/>
        <v>1997-98</v>
      </c>
      <c r="AW26" s="85">
        <f t="shared" si="30"/>
        <v>1.7682144803284048</v>
      </c>
      <c r="AX26" s="85">
        <f t="shared" si="31"/>
        <v>2.2359007335268299</v>
      </c>
      <c r="AZ26" s="1" t="str">
        <f t="shared" si="32"/>
        <v>1997-98</v>
      </c>
      <c r="BA26" s="85">
        <f t="shared" si="33"/>
        <v>3.4608494172622351</v>
      </c>
      <c r="BB26" s="85">
        <f t="shared" si="34"/>
        <v>3.9497766893868498</v>
      </c>
      <c r="BD26" s="1" t="str">
        <f t="shared" si="35"/>
        <v>1997-98</v>
      </c>
      <c r="BE26" s="85">
        <f t="shared" si="36"/>
        <v>0.21644441152640662</v>
      </c>
      <c r="BF26" s="85">
        <f t="shared" si="37"/>
        <v>0.1772113381215413</v>
      </c>
      <c r="BH26" s="1" t="str">
        <f t="shared" si="38"/>
        <v>1997-98</v>
      </c>
      <c r="BI26" s="85">
        <f t="shared" si="39"/>
        <v>0.20949395139317759</v>
      </c>
      <c r="BJ26" s="85">
        <f t="shared" si="40"/>
        <v>0.19485124011042418</v>
      </c>
      <c r="BU26" s="1" t="str">
        <f t="shared" si="41"/>
        <v>1997-98</v>
      </c>
      <c r="BV26" s="161">
        <f t="shared" si="42"/>
        <v>3665.6356471371969</v>
      </c>
      <c r="BW26" s="161">
        <f t="shared" si="43"/>
        <v>2066.9282133671959</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5533.6024794062478</v>
      </c>
      <c r="O27" s="81">
        <f t="shared" si="19"/>
        <v>5813.8814126090856</v>
      </c>
      <c r="P27" s="85">
        <f t="shared" si="6"/>
        <v>1.3229776072849653</v>
      </c>
      <c r="Q27" s="85">
        <f t="shared" si="6"/>
        <v>1.3188221430155722</v>
      </c>
      <c r="S27" s="13" t="str">
        <f t="shared" si="20"/>
        <v>1998-99</v>
      </c>
      <c r="T27" s="81">
        <f t="shared" si="7"/>
        <v>5533.6024794062478</v>
      </c>
      <c r="U27" s="81">
        <f t="shared" si="8"/>
        <v>4737.1468799230761</v>
      </c>
      <c r="V27" s="81">
        <f t="shared" si="9"/>
        <v>1076.7345326860093</v>
      </c>
      <c r="W27" s="81">
        <f t="shared" si="10"/>
        <v>5813.8814126090856</v>
      </c>
      <c r="X27" s="81">
        <f t="shared" si="11"/>
        <v>-280.27893320283869</v>
      </c>
      <c r="Y27" s="81">
        <f t="shared" si="12"/>
        <v>11051.638915002211</v>
      </c>
      <c r="AA27" s="87">
        <f t="shared" si="13"/>
        <v>-280.27893320283783</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1.9971869963792641</v>
      </c>
      <c r="AQ27" s="86">
        <f t="shared" si="27"/>
        <v>3.2798111156653809</v>
      </c>
      <c r="AR27" s="86">
        <f t="shared" si="28"/>
        <v>0.18520063556005778</v>
      </c>
      <c r="AS27" s="86">
        <f t="shared" si="29"/>
        <v>0.19458111360423241</v>
      </c>
      <c r="AV27" s="1" t="str">
        <f t="shared" si="30"/>
        <v>1998-99</v>
      </c>
      <c r="AW27" s="85">
        <f t="shared" si="30"/>
        <v>1.9864980643202348</v>
      </c>
      <c r="AX27" s="85">
        <f t="shared" si="31"/>
        <v>1.9971869963792641</v>
      </c>
      <c r="AZ27" s="1" t="str">
        <f t="shared" si="32"/>
        <v>1998-99</v>
      </c>
      <c r="BA27" s="85">
        <f t="shared" si="33"/>
        <v>3.7063991105592762</v>
      </c>
      <c r="BB27" s="85">
        <f t="shared" si="34"/>
        <v>3.2798111156653809</v>
      </c>
      <c r="BD27" s="1" t="str">
        <f t="shared" si="35"/>
        <v>1998-99</v>
      </c>
      <c r="BE27" s="85">
        <f t="shared" si="36"/>
        <v>0.24346128860105243</v>
      </c>
      <c r="BF27" s="85">
        <f t="shared" si="37"/>
        <v>0.18520063556005778</v>
      </c>
      <c r="BH27" s="1" t="str">
        <f t="shared" si="38"/>
        <v>1998-99</v>
      </c>
      <c r="BI27" s="85">
        <f t="shared" si="39"/>
        <v>0.25498924622352676</v>
      </c>
      <c r="BJ27" s="85">
        <f t="shared" si="40"/>
        <v>0.19458111360423241</v>
      </c>
      <c r="BU27" s="1" t="str">
        <f t="shared" si="41"/>
        <v>1998-99</v>
      </c>
      <c r="BV27" s="161">
        <f t="shared" si="42"/>
        <v>3397.1265719848179</v>
      </c>
      <c r="BW27" s="161">
        <f t="shared" si="43"/>
        <v>2164.0063272936441</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5109.1601483854947</v>
      </c>
      <c r="O28" s="81">
        <f t="shared" si="19"/>
        <v>5962.6348277545985</v>
      </c>
      <c r="P28" s="85">
        <f t="shared" si="6"/>
        <v>1.4309242738717238</v>
      </c>
      <c r="Q28" s="85">
        <f t="shared" si="6"/>
        <v>1.310681640512352</v>
      </c>
      <c r="S28" s="13" t="str">
        <f t="shared" si="20"/>
        <v>1999-00</v>
      </c>
      <c r="T28" s="81">
        <f t="shared" si="7"/>
        <v>5109.1601483854947</v>
      </c>
      <c r="U28" s="81">
        <f t="shared" si="8"/>
        <v>4827.8199240937938</v>
      </c>
      <c r="V28" s="81">
        <f t="shared" si="9"/>
        <v>1134.8149036608038</v>
      </c>
      <c r="W28" s="81">
        <f t="shared" si="10"/>
        <v>5962.6348277545985</v>
      </c>
      <c r="X28" s="81">
        <f t="shared" si="11"/>
        <v>-853.47467936910414</v>
      </c>
      <c r="Y28" s="81">
        <f t="shared" si="12"/>
        <v>12052.388989316585</v>
      </c>
      <c r="AA28" s="87">
        <f t="shared" si="13"/>
        <v>-853.4746793691038</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2.3589765517773342</v>
      </c>
      <c r="AQ28" s="86">
        <f t="shared" si="27"/>
        <v>4.0214581094838104</v>
      </c>
      <c r="AR28" s="86">
        <f t="shared" si="28"/>
        <v>0.19032104706102737</v>
      </c>
      <c r="AS28" s="86">
        <f t="shared" si="29"/>
        <v>0.22211378596527409</v>
      </c>
      <c r="AV28" s="1" t="str">
        <f t="shared" si="30"/>
        <v>1999-00</v>
      </c>
      <c r="AW28" s="85">
        <f t="shared" si="30"/>
        <v>2.0741645514202993</v>
      </c>
      <c r="AX28" s="85">
        <f t="shared" si="31"/>
        <v>2.3589765517773342</v>
      </c>
      <c r="AZ28" s="1" t="str">
        <f t="shared" si="32"/>
        <v>1999-00</v>
      </c>
      <c r="BA28" s="85">
        <f t="shared" si="33"/>
        <v>3.5492304086873947</v>
      </c>
      <c r="BB28" s="85">
        <f t="shared" si="34"/>
        <v>4.0214581094838104</v>
      </c>
      <c r="BD28" s="1" t="str">
        <f t="shared" si="35"/>
        <v>1999-00</v>
      </c>
      <c r="BE28" s="85">
        <f t="shared" si="36"/>
        <v>0.21188365337277001</v>
      </c>
      <c r="BF28" s="85">
        <f t="shared" si="37"/>
        <v>0.19032104706102737</v>
      </c>
      <c r="BH28" s="1" t="str">
        <f t="shared" si="38"/>
        <v>1999-00</v>
      </c>
      <c r="BI28" s="85">
        <f t="shared" si="39"/>
        <v>0.22649922173809003</v>
      </c>
      <c r="BJ28" s="85">
        <f t="shared" si="40"/>
        <v>0.22211378596527409</v>
      </c>
      <c r="BU28" s="1" t="str">
        <f t="shared" si="41"/>
        <v>1999-00</v>
      </c>
      <c r="BV28" s="161">
        <f t="shared" si="42"/>
        <v>3038.389061911128</v>
      </c>
      <c r="BW28" s="161">
        <f t="shared" si="43"/>
        <v>2112.1404950181195</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6099.2149459050506</v>
      </c>
      <c r="O29" s="81">
        <f t="shared" si="19"/>
        <v>5942.325135116901</v>
      </c>
      <c r="P29" s="85">
        <f t="shared" si="6"/>
        <v>1.2521015459672145</v>
      </c>
      <c r="Q29" s="85">
        <f t="shared" si="6"/>
        <v>1.3966118220789618</v>
      </c>
      <c r="S29" s="13" t="str">
        <f t="shared" si="20"/>
        <v>2000-01</v>
      </c>
      <c r="T29" s="81">
        <f t="shared" si="7"/>
        <v>6099.2149459050506</v>
      </c>
      <c r="U29" s="81">
        <f t="shared" si="8"/>
        <v>4747.7996318352234</v>
      </c>
      <c r="V29" s="81">
        <f t="shared" si="9"/>
        <v>1194.5255032816781</v>
      </c>
      <c r="W29" s="81">
        <f t="shared" si="10"/>
        <v>5942.325135116901</v>
      </c>
      <c r="X29" s="81">
        <f t="shared" si="11"/>
        <v>156.88981078814919</v>
      </c>
      <c r="Y29" s="81">
        <f t="shared" si="12"/>
        <v>12958.714785810131</v>
      </c>
      <c r="AA29" s="87">
        <f t="shared" si="13"/>
        <v>156.88981078814959</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2.124652910373404</v>
      </c>
      <c r="AQ29" s="86">
        <f t="shared" si="27"/>
        <v>3.3100837428385028</v>
      </c>
      <c r="AR29" s="86">
        <f t="shared" si="28"/>
        <v>0.201019882978547</v>
      </c>
      <c r="AS29" s="86">
        <f t="shared" si="29"/>
        <v>0.19584905826014051</v>
      </c>
      <c r="AV29" s="1" t="str">
        <f t="shared" si="30"/>
        <v>2000-01</v>
      </c>
      <c r="AW29" s="85">
        <f t="shared" si="30"/>
        <v>2.0925108941242412</v>
      </c>
      <c r="AX29" s="85">
        <f t="shared" si="31"/>
        <v>2.124652910373404</v>
      </c>
      <c r="AZ29" s="1" t="str">
        <f t="shared" si="32"/>
        <v>2000-01</v>
      </c>
      <c r="BA29" s="85">
        <f t="shared" si="33"/>
        <v>3.7089715353335531</v>
      </c>
      <c r="BB29" s="85">
        <f t="shared" si="34"/>
        <v>3.3100837428385028</v>
      </c>
      <c r="BD29" s="1" t="str">
        <f t="shared" si="35"/>
        <v>2000-01</v>
      </c>
      <c r="BE29" s="85">
        <f t="shared" si="36"/>
        <v>0.21714106134350178</v>
      </c>
      <c r="BF29" s="85">
        <f t="shared" si="37"/>
        <v>0.201019882978547</v>
      </c>
      <c r="BH29" s="1" t="str">
        <f t="shared" si="38"/>
        <v>2000-01</v>
      </c>
      <c r="BI29" s="85">
        <f t="shared" si="39"/>
        <v>0.23597206342277632</v>
      </c>
      <c r="BJ29" s="85">
        <f t="shared" si="40"/>
        <v>0.19584905826014051</v>
      </c>
      <c r="BU29" s="1" t="str">
        <f t="shared" si="41"/>
        <v>2000-01</v>
      </c>
      <c r="BV29" s="161">
        <f t="shared" si="42"/>
        <v>3328.3203842671687</v>
      </c>
      <c r="BW29" s="161">
        <f t="shared" si="43"/>
        <v>2184.2944204510291</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6250.4281542663684</v>
      </c>
      <c r="O30" s="81">
        <f t="shared" si="19"/>
        <v>6129.0092880253005</v>
      </c>
      <c r="P30" s="85">
        <f t="shared" si="6"/>
        <v>1.2401092058478425</v>
      </c>
      <c r="Q30" s="85">
        <f t="shared" si="6"/>
        <v>1.4108851213743692</v>
      </c>
      <c r="S30" s="13" t="str">
        <f t="shared" si="20"/>
        <v>2001-02</v>
      </c>
      <c r="T30" s="81">
        <f t="shared" si="7"/>
        <v>6250.4281542663684</v>
      </c>
      <c r="U30" s="81">
        <f t="shared" si="8"/>
        <v>4884.3356128906344</v>
      </c>
      <c r="V30" s="81">
        <f t="shared" si="9"/>
        <v>1244.6736751346659</v>
      </c>
      <c r="W30" s="81">
        <f t="shared" si="10"/>
        <v>6129.0092880253005</v>
      </c>
      <c r="X30" s="81">
        <f t="shared" si="11"/>
        <v>121.41886624106824</v>
      </c>
      <c r="Y30" s="81">
        <f t="shared" si="12"/>
        <v>13023.531594406808</v>
      </c>
      <c r="AA30" s="87">
        <f t="shared" si="13"/>
        <v>121.41886624106792</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2.0836223172195507</v>
      </c>
      <c r="AQ30" s="86">
        <f t="shared" si="27"/>
        <v>3.217218971121572</v>
      </c>
      <c r="AR30" s="86">
        <f t="shared" si="28"/>
        <v>0.20307909755765541</v>
      </c>
      <c r="AS30" s="86">
        <f t="shared" si="29"/>
        <v>0.19913414640004887</v>
      </c>
      <c r="AV30" s="1" t="str">
        <f t="shared" si="30"/>
        <v>2001-02</v>
      </c>
      <c r="AW30" s="85">
        <f t="shared" si="30"/>
        <v>2.2074108671960144</v>
      </c>
      <c r="AX30" s="85">
        <f t="shared" si="31"/>
        <v>2.0836223172195507</v>
      </c>
      <c r="AZ30" s="1" t="str">
        <f t="shared" si="32"/>
        <v>2001-02</v>
      </c>
      <c r="BA30" s="85">
        <f t="shared" si="33"/>
        <v>3.7378267937958611</v>
      </c>
      <c r="BB30" s="85">
        <f t="shared" si="34"/>
        <v>3.217218971121572</v>
      </c>
      <c r="BD30" s="1" t="str">
        <f t="shared" si="35"/>
        <v>2001-02</v>
      </c>
      <c r="BE30" s="85">
        <f t="shared" si="36"/>
        <v>0.20865524533909222</v>
      </c>
      <c r="BF30" s="85">
        <f t="shared" si="37"/>
        <v>0.20307909755765541</v>
      </c>
      <c r="BH30" s="1" t="str">
        <f t="shared" si="38"/>
        <v>2001-02</v>
      </c>
      <c r="BI30" s="85">
        <f t="shared" si="39"/>
        <v>0.23277779013416566</v>
      </c>
      <c r="BJ30" s="85">
        <f t="shared" si="40"/>
        <v>0.19913414640004887</v>
      </c>
      <c r="BU30" s="1" t="str">
        <f t="shared" si="41"/>
        <v>2001-02</v>
      </c>
      <c r="BV30" s="161">
        <f t="shared" si="42"/>
        <v>3173.6571106760712</v>
      </c>
      <c r="BW30" s="161">
        <f t="shared" si="43"/>
        <v>2202.3569128281129</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6212.8000171094627</v>
      </c>
      <c r="O31" s="81">
        <f t="shared" si="19"/>
        <v>6183.1204452737784</v>
      </c>
      <c r="P31" s="85">
        <f t="shared" si="6"/>
        <v>1.2703396282219315</v>
      </c>
      <c r="Q31" s="85">
        <f t="shared" si="6"/>
        <v>1.4770475275212607</v>
      </c>
      <c r="S31" s="13" t="str">
        <f t="shared" si="20"/>
        <v>2002-03</v>
      </c>
      <c r="T31" s="81">
        <f t="shared" si="7"/>
        <v>6212.8000171094627</v>
      </c>
      <c r="U31" s="81">
        <f t="shared" si="8"/>
        <v>5064.9485914099805</v>
      </c>
      <c r="V31" s="81">
        <f t="shared" si="9"/>
        <v>1118.1718538637979</v>
      </c>
      <c r="W31" s="81">
        <f t="shared" si="10"/>
        <v>6183.1204452737784</v>
      </c>
      <c r="X31" s="81">
        <f t="shared" si="11"/>
        <v>29.67957183568414</v>
      </c>
      <c r="Y31" s="81">
        <f t="shared" si="12"/>
        <v>13063.103977415509</v>
      </c>
      <c r="AA31" s="87">
        <f t="shared" si="13"/>
        <v>29.679571835684328</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2.1026113735257788</v>
      </c>
      <c r="AQ31" s="86">
        <f t="shared" si="27"/>
        <v>3.1307997899477868</v>
      </c>
      <c r="AR31" s="86">
        <f t="shared" si="28"/>
        <v>0.18084264470676781</v>
      </c>
      <c r="AS31" s="86">
        <f t="shared" si="29"/>
        <v>0.17997872952363808</v>
      </c>
      <c r="AV31" s="1" t="str">
        <f t="shared" si="30"/>
        <v>2002-03</v>
      </c>
      <c r="AW31" s="85">
        <f t="shared" si="30"/>
        <v>2.5891918194124321</v>
      </c>
      <c r="AX31" s="85">
        <f t="shared" si="31"/>
        <v>2.1026113735257788</v>
      </c>
      <c r="AZ31" s="1" t="str">
        <f t="shared" si="32"/>
        <v>2002-03</v>
      </c>
      <c r="BA31" s="85">
        <f t="shared" si="33"/>
        <v>4.2283975672156462</v>
      </c>
      <c r="BB31" s="85">
        <f t="shared" si="34"/>
        <v>3.1307997899477868</v>
      </c>
      <c r="BD31" s="1" t="str">
        <f t="shared" si="35"/>
        <v>2002-03</v>
      </c>
      <c r="BE31" s="85">
        <f t="shared" si="36"/>
        <v>0.2063513910859629</v>
      </c>
      <c r="BF31" s="85">
        <f t="shared" si="37"/>
        <v>0.18084264470676781</v>
      </c>
      <c r="BH31" s="1" t="str">
        <f t="shared" si="38"/>
        <v>2002-03</v>
      </c>
      <c r="BI31" s="85">
        <f t="shared" si="39"/>
        <v>0.23878242417590459</v>
      </c>
      <c r="BJ31" s="85">
        <f t="shared" si="40"/>
        <v>0.17997872952363808</v>
      </c>
      <c r="BU31" s="1" t="str">
        <f t="shared" si="41"/>
        <v>2002-03</v>
      </c>
      <c r="BV31" s="161">
        <f t="shared" si="42"/>
        <v>3059.6015654025255</v>
      </c>
      <c r="BW31" s="161">
        <f t="shared" si="43"/>
        <v>2040.3505301260218</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6056.4470030159682</v>
      </c>
      <c r="O32" s="81">
        <f t="shared" si="19"/>
        <v>6015.8348939292473</v>
      </c>
      <c r="P32" s="85">
        <f t="shared" si="6"/>
        <v>1.343761080459646</v>
      </c>
      <c r="Q32" s="85">
        <f t="shared" si="6"/>
        <v>1.6457586657257344</v>
      </c>
      <c r="S32" s="13" t="str">
        <f t="shared" si="20"/>
        <v>2003-04</v>
      </c>
      <c r="T32" s="81">
        <f t="shared" si="7"/>
        <v>6056.4470030159682</v>
      </c>
      <c r="U32" s="81">
        <f t="shared" si="8"/>
        <v>4907.0211885555354</v>
      </c>
      <c r="V32" s="81">
        <f t="shared" si="9"/>
        <v>1108.8137053737112</v>
      </c>
      <c r="W32" s="81">
        <f t="shared" si="10"/>
        <v>6015.8348939292473</v>
      </c>
      <c r="X32" s="81">
        <f t="shared" si="11"/>
        <v>40.612109086720423</v>
      </c>
      <c r="Y32" s="81">
        <f t="shared" si="12"/>
        <v>13144.013497199458</v>
      </c>
      <c r="AA32" s="87">
        <f t="shared" si="13"/>
        <v>40.61210908672092</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2.170251550233008</v>
      </c>
      <c r="AQ32" s="86">
        <f t="shared" si="27"/>
        <v>3.2026452014082998</v>
      </c>
      <c r="AR32" s="86">
        <f t="shared" si="28"/>
        <v>0.18431584724717881</v>
      </c>
      <c r="AS32" s="86">
        <f t="shared" si="29"/>
        <v>0.18307989896081781</v>
      </c>
      <c r="AV32" s="1" t="str">
        <f t="shared" si="30"/>
        <v>2003-04</v>
      </c>
      <c r="AW32" s="85">
        <f t="shared" si="30"/>
        <v>2.7223966314967192</v>
      </c>
      <c r="AX32" s="85">
        <f t="shared" si="31"/>
        <v>2.170251550233008</v>
      </c>
      <c r="AZ32" s="1" t="str">
        <f t="shared" si="32"/>
        <v>2003-04</v>
      </c>
      <c r="BA32" s="85">
        <f t="shared" si="33"/>
        <v>4.2915883632461735</v>
      </c>
      <c r="BB32" s="85">
        <f t="shared" si="34"/>
        <v>3.2026452014082998</v>
      </c>
      <c r="BD32" s="1" t="str">
        <f t="shared" si="35"/>
        <v>2003-04</v>
      </c>
      <c r="BE32" s="85">
        <f t="shared" si="36"/>
        <v>0.19122223341359301</v>
      </c>
      <c r="BF32" s="85">
        <f t="shared" si="37"/>
        <v>0.18431584724717881</v>
      </c>
      <c r="BH32" s="1" t="str">
        <f t="shared" si="38"/>
        <v>2003-04</v>
      </c>
      <c r="BI32" s="85">
        <f t="shared" si="39"/>
        <v>0.23262718512595151</v>
      </c>
      <c r="BJ32" s="85">
        <f t="shared" si="40"/>
        <v>0.18307989896081781</v>
      </c>
      <c r="BU32" s="1" t="str">
        <f t="shared" si="41"/>
        <v>2003-04</v>
      </c>
      <c r="BV32" s="161">
        <f t="shared" si="42"/>
        <v>2975.7602060006366</v>
      </c>
      <c r="BW32" s="161">
        <f t="shared" si="43"/>
        <v>1952.3353482439561</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6654.06784928247</v>
      </c>
      <c r="O33" s="81">
        <f t="shared" si="19"/>
        <v>6472.9728866808846</v>
      </c>
      <c r="P33" s="85">
        <f t="shared" si="6"/>
        <v>1.3022523874585479</v>
      </c>
      <c r="Q33" s="85">
        <f t="shared" si="6"/>
        <v>1.4846480459643037</v>
      </c>
      <c r="S33" s="13" t="str">
        <f t="shared" si="20"/>
        <v>2004-05</v>
      </c>
      <c r="T33" s="81">
        <f t="shared" si="7"/>
        <v>6654.06784928247</v>
      </c>
      <c r="U33" s="81">
        <f t="shared" si="8"/>
        <v>5372.8645440884102</v>
      </c>
      <c r="V33" s="81">
        <f t="shared" si="9"/>
        <v>1100.1083425924744</v>
      </c>
      <c r="W33" s="81">
        <f t="shared" si="10"/>
        <v>6472.9728866808846</v>
      </c>
      <c r="X33" s="81">
        <f t="shared" si="11"/>
        <v>181.09496260158494</v>
      </c>
      <c r="Y33" s="81">
        <f t="shared" si="12"/>
        <v>13096.075827043502</v>
      </c>
      <c r="AA33" s="87">
        <f t="shared" si="13"/>
        <v>181.09496260158539</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1.9681307921222497</v>
      </c>
      <c r="AQ33" s="86">
        <f t="shared" si="27"/>
        <v>3.0180012253272892</v>
      </c>
      <c r="AR33" s="86">
        <f t="shared" si="28"/>
        <v>0.16995410947203451</v>
      </c>
      <c r="AS33" s="86">
        <f t="shared" si="29"/>
        <v>0.16532869329114258</v>
      </c>
      <c r="AV33" s="1" t="str">
        <f t="shared" si="30"/>
        <v>2004-05</v>
      </c>
      <c r="AW33" s="85">
        <f t="shared" si="30"/>
        <v>2.651460901260664</v>
      </c>
      <c r="AX33" s="85">
        <f t="shared" si="31"/>
        <v>1.9681307921222497</v>
      </c>
      <c r="AZ33" s="1" t="str">
        <f t="shared" si="32"/>
        <v>2004-05</v>
      </c>
      <c r="BA33" s="85">
        <f t="shared" si="33"/>
        <v>4.0026566211146495</v>
      </c>
      <c r="BB33" s="85">
        <f t="shared" si="34"/>
        <v>3.0180012253272892</v>
      </c>
      <c r="BD33" s="1" t="str">
        <f t="shared" si="35"/>
        <v>2004-05</v>
      </c>
      <c r="BE33" s="85">
        <f t="shared" si="36"/>
        <v>0.1891064819786826</v>
      </c>
      <c r="BF33" s="85">
        <f t="shared" si="37"/>
        <v>0.16995410947203451</v>
      </c>
      <c r="BH33" s="1" t="str">
        <f t="shared" si="38"/>
        <v>2004-05</v>
      </c>
      <c r="BI33" s="85">
        <f t="shared" si="39"/>
        <v>0.20972554278185615</v>
      </c>
      <c r="BJ33" s="85">
        <f t="shared" si="40"/>
        <v>0.16532869329114258</v>
      </c>
      <c r="BU33" s="1" t="str">
        <f t="shared" si="41"/>
        <v>2004-05</v>
      </c>
      <c r="BV33" s="161">
        <f t="shared" si="42"/>
        <v>2925.1781013602576</v>
      </c>
      <c r="BW33" s="161">
        <f t="shared" si="43"/>
        <v>2314.7469380978532</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7190.1260157010502</v>
      </c>
      <c r="O34" s="81">
        <f t="shared" si="19"/>
        <v>6935.5303716071776</v>
      </c>
      <c r="P34" s="85">
        <f t="shared" si="6"/>
        <v>1.5023265363451459</v>
      </c>
      <c r="Q34" s="85">
        <f t="shared" si="6"/>
        <v>1.501607785067874</v>
      </c>
      <c r="S34" s="13" t="str">
        <f t="shared" si="20"/>
        <v>2005-06</v>
      </c>
      <c r="T34" s="81">
        <f t="shared" si="7"/>
        <v>7190.1260157010502</v>
      </c>
      <c r="U34" s="81">
        <f t="shared" si="8"/>
        <v>5882.2282569871604</v>
      </c>
      <c r="V34" s="81">
        <f t="shared" si="9"/>
        <v>1053.3021146200178</v>
      </c>
      <c r="W34" s="81">
        <f t="shared" si="10"/>
        <v>6935.5303716071776</v>
      </c>
      <c r="X34" s="81">
        <f t="shared" si="11"/>
        <v>254.59564409387326</v>
      </c>
      <c r="Y34" s="81">
        <f t="shared" si="12"/>
        <v>13049.560773601423</v>
      </c>
      <c r="AA34" s="87">
        <f t="shared" si="13"/>
        <v>254.59564409387258</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1.8149279644202545</v>
      </c>
      <c r="AQ34" s="86">
        <f t="shared" si="27"/>
        <v>2.7335080008549495</v>
      </c>
      <c r="AR34" s="86">
        <f t="shared" si="28"/>
        <v>0.15187044943701039</v>
      </c>
      <c r="AS34" s="86">
        <f t="shared" si="29"/>
        <v>0.14649285872318871</v>
      </c>
      <c r="AV34" s="1" t="str">
        <f t="shared" si="30"/>
        <v>2005-06</v>
      </c>
      <c r="AW34" s="85">
        <f t="shared" si="30"/>
        <v>2.1031219377678836</v>
      </c>
      <c r="AX34" s="85">
        <f t="shared" si="31"/>
        <v>1.8149279644202545</v>
      </c>
      <c r="AZ34" s="1" t="str">
        <f t="shared" si="32"/>
        <v>2005-06</v>
      </c>
      <c r="BA34" s="85">
        <f t="shared" si="33"/>
        <v>3.178834340973113</v>
      </c>
      <c r="BB34" s="85">
        <f t="shared" si="34"/>
        <v>2.7335080008549495</v>
      </c>
      <c r="BD34" s="1" t="str">
        <f t="shared" si="35"/>
        <v>2005-06</v>
      </c>
      <c r="BE34" s="85">
        <f t="shared" si="36"/>
        <v>0.17679329747030884</v>
      </c>
      <c r="BF34" s="85">
        <f t="shared" si="37"/>
        <v>0.15187044943701039</v>
      </c>
      <c r="BH34" s="1" t="str">
        <f t="shared" si="38"/>
        <v>2005-06</v>
      </c>
      <c r="BI34" s="85">
        <f t="shared" si="39"/>
        <v>0.17045162456251256</v>
      </c>
      <c r="BJ34" s="85">
        <f t="shared" si="40"/>
        <v>0.14649285872318871</v>
      </c>
      <c r="BU34" s="1" t="str">
        <f t="shared" si="41"/>
        <v>2005-06</v>
      </c>
      <c r="BV34" s="161">
        <f t="shared" si="42"/>
        <v>3655.3512924958436</v>
      </c>
      <c r="BW34" s="161">
        <f t="shared" si="43"/>
        <v>2416.2015312949475</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8200.2923649251643</v>
      </c>
      <c r="O35" s="81">
        <f t="shared" si="19"/>
        <v>8005.7598662499777</v>
      </c>
      <c r="P35" s="85">
        <f t="shared" si="6"/>
        <v>1.3186643553491246</v>
      </c>
      <c r="Q35" s="85">
        <f t="shared" si="6"/>
        <v>1.3130110744693353</v>
      </c>
      <c r="S35" s="13" t="str">
        <f t="shared" si="20"/>
        <v>2006-07</v>
      </c>
      <c r="T35" s="81">
        <f t="shared" si="7"/>
        <v>8200.2923649251643</v>
      </c>
      <c r="U35" s="81">
        <f t="shared" si="8"/>
        <v>7014.3335583114485</v>
      </c>
      <c r="V35" s="81">
        <f t="shared" si="9"/>
        <v>991.42630793852879</v>
      </c>
      <c r="W35" s="81">
        <f t="shared" si="10"/>
        <v>8005.7598662499777</v>
      </c>
      <c r="X35" s="81">
        <f t="shared" si="11"/>
        <v>194.53249867518821</v>
      </c>
      <c r="Y35" s="81">
        <f t="shared" si="12"/>
        <v>13175.83265893211</v>
      </c>
      <c r="AA35" s="87">
        <f t="shared" si="13"/>
        <v>194.53249867518662</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1.6067515733083686</v>
      </c>
      <c r="AQ35" s="86">
        <f t="shared" si="27"/>
        <v>2.4129242098180192</v>
      </c>
      <c r="AR35" s="86">
        <f t="shared" si="28"/>
        <v>0.12383912639174977</v>
      </c>
      <c r="AS35" s="86">
        <f t="shared" si="29"/>
        <v>0.12090133666198576</v>
      </c>
      <c r="AV35" s="1" t="str">
        <f t="shared" si="30"/>
        <v>2006-07</v>
      </c>
      <c r="AW35" s="85">
        <f t="shared" si="30"/>
        <v>2.0934666699026985</v>
      </c>
      <c r="AX35" s="85">
        <f t="shared" si="31"/>
        <v>1.6067515733083686</v>
      </c>
      <c r="AZ35" s="1" t="str">
        <f t="shared" si="32"/>
        <v>2006-07</v>
      </c>
      <c r="BA35" s="85">
        <f t="shared" si="33"/>
        <v>3.0589232401509885</v>
      </c>
      <c r="BB35" s="85">
        <f t="shared" si="34"/>
        <v>2.4129242098180192</v>
      </c>
      <c r="BD35" s="1" t="str">
        <f t="shared" si="35"/>
        <v>2006-07</v>
      </c>
      <c r="BE35" s="85">
        <f t="shared" si="36"/>
        <v>0.14475168159377508</v>
      </c>
      <c r="BF35" s="85">
        <f t="shared" si="37"/>
        <v>0.12383912639174977</v>
      </c>
      <c r="BH35" s="1" t="str">
        <f t="shared" si="38"/>
        <v>2006-07</v>
      </c>
      <c r="BI35" s="85">
        <f t="shared" si="39"/>
        <v>0.14071194381766461</v>
      </c>
      <c r="BJ35" s="85">
        <f t="shared" si="40"/>
        <v>0.12090133666198576</v>
      </c>
      <c r="BU35" s="1" t="str">
        <f t="shared" si="41"/>
        <v>2006-07</v>
      </c>
      <c r="BV35" s="161">
        <f t="shared" si="42"/>
        <v>3412.9330335459003</v>
      </c>
      <c r="BW35" s="161">
        <f t="shared" si="43"/>
        <v>2739.7674941809573</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9145.767540646646</v>
      </c>
      <c r="O36" s="81">
        <f t="shared" si="19"/>
        <v>8697.7491548770104</v>
      </c>
      <c r="P36" s="85">
        <f t="shared" si="6"/>
        <v>1.5338459205320696</v>
      </c>
      <c r="Q36" s="85">
        <f t="shared" si="6"/>
        <v>1.2919788495664202</v>
      </c>
      <c r="S36" s="13" t="str">
        <f t="shared" si="20"/>
        <v>2007-08</v>
      </c>
      <c r="T36" s="81">
        <f t="shared" si="7"/>
        <v>9145.767540646646</v>
      </c>
      <c r="U36" s="81">
        <f t="shared" si="8"/>
        <v>7708.6381675829962</v>
      </c>
      <c r="V36" s="81">
        <f t="shared" si="9"/>
        <v>989.11098729401294</v>
      </c>
      <c r="W36" s="81">
        <f t="shared" si="10"/>
        <v>8697.7491548770104</v>
      </c>
      <c r="X36" s="81">
        <f t="shared" si="11"/>
        <v>448.01838576963661</v>
      </c>
      <c r="Y36" s="81">
        <f t="shared" si="12"/>
        <v>12957.354040495322</v>
      </c>
      <c r="AA36" s="87">
        <f t="shared" si="13"/>
        <v>448.01838576963564</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1.4167596085193279</v>
      </c>
      <c r="AQ36" s="86">
        <f t="shared" si="27"/>
        <v>2.191406197011299</v>
      </c>
      <c r="AR36" s="86">
        <f t="shared" si="28"/>
        <v>0.11372033955927527</v>
      </c>
      <c r="AS36" s="86">
        <f t="shared" si="29"/>
        <v>0.10814958754397538</v>
      </c>
      <c r="AV36" s="1" t="str">
        <f t="shared" si="30"/>
        <v>2007-08</v>
      </c>
      <c r="AW36" s="85">
        <f t="shared" si="30"/>
        <v>1.4267168004033106</v>
      </c>
      <c r="AX36" s="85">
        <f t="shared" si="31"/>
        <v>1.4167596085193279</v>
      </c>
      <c r="AZ36" s="1" t="str">
        <f t="shared" si="32"/>
        <v>2007-08</v>
      </c>
      <c r="BA36" s="85">
        <f t="shared" si="33"/>
        <v>1.9032915898696285</v>
      </c>
      <c r="BB36" s="85">
        <f t="shared" si="34"/>
        <v>2.191406197011299</v>
      </c>
      <c r="BD36" s="1" t="str">
        <f t="shared" si="35"/>
        <v>2007-08</v>
      </c>
      <c r="BE36" s="85">
        <f t="shared" si="36"/>
        <v>0.13134179266980267</v>
      </c>
      <c r="BF36" s="85">
        <f t="shared" si="37"/>
        <v>0.11372033955927527</v>
      </c>
      <c r="BH36" s="1" t="str">
        <f t="shared" si="38"/>
        <v>2007-08</v>
      </c>
      <c r="BI36" s="85">
        <f t="shared" si="39"/>
        <v>0.10521152795866068</v>
      </c>
      <c r="BJ36" s="85">
        <f t="shared" si="40"/>
        <v>0.10814958754397538</v>
      </c>
      <c r="BU36" s="1" t="str">
        <f t="shared" si="41"/>
        <v>2007-08</v>
      </c>
      <c r="BV36" s="161">
        <f t="shared" si="42"/>
        <v>3512.5913731560845</v>
      </c>
      <c r="BW36" s="161">
        <f t="shared" si="43"/>
        <v>3232.9641278576705</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9126.0951098716159</v>
      </c>
      <c r="O37" s="81">
        <f t="shared" si="19"/>
        <v>9098.3421754206011</v>
      </c>
      <c r="P37" s="85">
        <f t="shared" si="6"/>
        <v>1.8490230827136127</v>
      </c>
      <c r="Q37" s="85">
        <f t="shared" si="6"/>
        <v>1.3496562477406588</v>
      </c>
      <c r="S37" s="13" t="str">
        <f t="shared" si="20"/>
        <v>2008-09</v>
      </c>
      <c r="T37" s="81">
        <f t="shared" si="7"/>
        <v>9126.0951098716159</v>
      </c>
      <c r="U37" s="81">
        <f t="shared" si="8"/>
        <v>8172.3101088297999</v>
      </c>
      <c r="V37" s="81">
        <f t="shared" si="9"/>
        <v>926.03206659080092</v>
      </c>
      <c r="W37" s="81">
        <f t="shared" si="10"/>
        <v>9098.3421754206011</v>
      </c>
      <c r="X37" s="81">
        <f t="shared" si="11"/>
        <v>27.752934451016358</v>
      </c>
      <c r="Y37" s="81">
        <f t="shared" si="12"/>
        <v>13162.410176681466</v>
      </c>
      <c r="AA37" s="87">
        <f t="shared" si="13"/>
        <v>27.75293445101488</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1.4422828184689642</v>
      </c>
      <c r="AQ37" s="86">
        <f t="shared" si="27"/>
        <v>2.2020338475245387</v>
      </c>
      <c r="AR37" s="86">
        <f t="shared" si="28"/>
        <v>0.10178030774578911</v>
      </c>
      <c r="AS37" s="86">
        <f t="shared" si="29"/>
        <v>0.10147078848533152</v>
      </c>
      <c r="AV37" s="1" t="str">
        <f t="shared" si="30"/>
        <v>2008-09</v>
      </c>
      <c r="AW37" s="85">
        <f t="shared" si="30"/>
        <v>0.92313357300849708</v>
      </c>
      <c r="AX37" s="85">
        <f t="shared" si="31"/>
        <v>1.4422828184689642</v>
      </c>
      <c r="AZ37" s="1" t="str">
        <f t="shared" si="32"/>
        <v>2008-09</v>
      </c>
      <c r="BA37" s="85">
        <f t="shared" si="33"/>
        <v>1.3118209453035676</v>
      </c>
      <c r="BB37" s="85">
        <f t="shared" si="34"/>
        <v>2.2020338475245387</v>
      </c>
      <c r="BD37" s="1" t="str">
        <f t="shared" si="35"/>
        <v>2008-09</v>
      </c>
      <c r="BE37" s="85">
        <f t="shared" si="36"/>
        <v>0.11855635884137718</v>
      </c>
      <c r="BF37" s="85">
        <f t="shared" si="37"/>
        <v>0.10178030774578911</v>
      </c>
      <c r="BH37" s="1" t="str">
        <f t="shared" si="38"/>
        <v>2008-09</v>
      </c>
      <c r="BI37" s="85">
        <f t="shared" si="39"/>
        <v>8.6274602028438258E-2</v>
      </c>
      <c r="BJ37" s="85">
        <f t="shared" si="40"/>
        <v>0.10147078848533152</v>
      </c>
      <c r="BU37" s="1" t="str">
        <f t="shared" si="41"/>
        <v>2008-09</v>
      </c>
      <c r="BV37" s="161">
        <f t="shared" si="42"/>
        <v>4999.8064678824649</v>
      </c>
      <c r="BW37" s="161">
        <f t="shared" si="43"/>
        <v>3148.7073456107451</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9167.7254384487624</v>
      </c>
      <c r="O38" s="81">
        <f t="shared" si="19"/>
        <v>9453.9285051918905</v>
      </c>
      <c r="P38" s="85">
        <f t="shared" si="6"/>
        <v>1.5403049079468158</v>
      </c>
      <c r="Q38" s="85">
        <f t="shared" si="6"/>
        <v>1.5003427687541115</v>
      </c>
      <c r="S38" s="13" t="str">
        <f t="shared" si="20"/>
        <v>2009-10</v>
      </c>
      <c r="T38" s="81">
        <f t="shared" si="7"/>
        <v>9167.7254384487624</v>
      </c>
      <c r="U38" s="81">
        <f t="shared" si="8"/>
        <v>8576.9840779199203</v>
      </c>
      <c r="V38" s="81">
        <f t="shared" si="9"/>
        <v>876.94442727197156</v>
      </c>
      <c r="W38" s="81">
        <f t="shared" si="10"/>
        <v>9453.9285051918905</v>
      </c>
      <c r="X38" s="81">
        <f t="shared" si="11"/>
        <v>-286.20306674312553</v>
      </c>
      <c r="Y38" s="81">
        <f t="shared" si="12"/>
        <v>13848.340535113208</v>
      </c>
      <c r="AA38" s="87">
        <f t="shared" si="13"/>
        <v>-286.20306674312815</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1.5105535858474</v>
      </c>
      <c r="AQ38" s="86">
        <f t="shared" si="27"/>
        <v>2.4235701558554741</v>
      </c>
      <c r="AR38" s="86">
        <f t="shared" si="28"/>
        <v>9.2759790471270517E-2</v>
      </c>
      <c r="AS38" s="86">
        <f t="shared" si="29"/>
        <v>9.5655616342318811E-2</v>
      </c>
      <c r="AV38" s="1" t="str">
        <f t="shared" si="30"/>
        <v>2009-10</v>
      </c>
      <c r="AW38" s="85">
        <f t="shared" si="30"/>
        <v>1.1265362602507571</v>
      </c>
      <c r="AX38" s="85">
        <f t="shared" si="31"/>
        <v>1.5105535858474</v>
      </c>
      <c r="AZ38" s="1" t="str">
        <f t="shared" si="32"/>
        <v>2009-10</v>
      </c>
      <c r="BA38" s="85">
        <f t="shared" si="33"/>
        <v>1.4292479173534633</v>
      </c>
      <c r="BB38" s="85">
        <f t="shared" si="34"/>
        <v>2.4235701558554741</v>
      </c>
      <c r="BD38" s="1" t="str">
        <f t="shared" si="35"/>
        <v>2009-10</v>
      </c>
      <c r="BE38" s="85">
        <f t="shared" si="36"/>
        <v>0.12148834965378254</v>
      </c>
      <c r="BF38" s="85">
        <f t="shared" si="37"/>
        <v>9.2759790471270517E-2</v>
      </c>
      <c r="BH38" s="1" t="str">
        <f t="shared" si="38"/>
        <v>2009-10</v>
      </c>
      <c r="BI38" s="85">
        <f t="shared" si="39"/>
        <v>0.12203070999282149</v>
      </c>
      <c r="BJ38" s="85">
        <f t="shared" si="40"/>
        <v>9.5655616342318811E-2</v>
      </c>
      <c r="BU38" s="1" t="str">
        <f t="shared" si="41"/>
        <v>2009-10</v>
      </c>
      <c r="BV38" s="161">
        <f t="shared" si="42"/>
        <v>2990.8172368881947</v>
      </c>
      <c r="BW38" s="161">
        <f t="shared" si="43"/>
        <v>3453.7004073784315</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9905.2737951305262</v>
      </c>
      <c r="O39" s="81">
        <f t="shared" si="19"/>
        <v>9283.8771517706155</v>
      </c>
      <c r="P39" s="85">
        <f t="shared" si="6"/>
        <v>1.573781297437099</v>
      </c>
      <c r="Q39" s="85">
        <f t="shared" si="6"/>
        <v>1.5566236939064222</v>
      </c>
      <c r="S39" s="13" t="str">
        <f t="shared" si="20"/>
        <v>2010-11</v>
      </c>
      <c r="T39" s="81">
        <f t="shared" si="7"/>
        <v>9905.2737951305262</v>
      </c>
      <c r="U39" s="81">
        <f t="shared" si="8"/>
        <v>8383.484082443716</v>
      </c>
      <c r="V39" s="81">
        <f t="shared" si="9"/>
        <v>900.39306932689919</v>
      </c>
      <c r="W39" s="81">
        <f t="shared" si="10"/>
        <v>9283.8771517706155</v>
      </c>
      <c r="X39" s="81">
        <f t="shared" si="11"/>
        <v>621.39664335990994</v>
      </c>
      <c r="Y39" s="81">
        <f t="shared" si="12"/>
        <v>13679.670259098817</v>
      </c>
      <c r="AA39" s="87">
        <f t="shared" si="13"/>
        <v>621.39664335991074</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1.3810491806721992</v>
      </c>
      <c r="AQ39" s="86">
        <f t="shared" si="27"/>
        <v>2.086636409104988</v>
      </c>
      <c r="AR39" s="86">
        <f t="shared" si="28"/>
        <v>9.6984595402059656E-2</v>
      </c>
      <c r="AS39" s="86">
        <f t="shared" si="29"/>
        <v>9.0900371655505005E-2</v>
      </c>
      <c r="AV39" s="1" t="str">
        <f t="shared" si="30"/>
        <v>2010-11</v>
      </c>
      <c r="AW39" s="85">
        <f t="shared" si="30"/>
        <v>1.0145665115253593</v>
      </c>
      <c r="AX39" s="85">
        <f t="shared" si="31"/>
        <v>1.3810491806721992</v>
      </c>
      <c r="AZ39" s="1" t="str">
        <f t="shared" si="32"/>
        <v>2010-11</v>
      </c>
      <c r="BA39" s="85">
        <f t="shared" si="33"/>
        <v>1.2952916168110009</v>
      </c>
      <c r="BB39" s="85">
        <f t="shared" si="34"/>
        <v>2.086636409104988</v>
      </c>
      <c r="BD39" s="1" t="str">
        <f t="shared" si="35"/>
        <v>2010-11</v>
      </c>
      <c r="BE39" s="85">
        <f t="shared" si="36"/>
        <v>0.11096737758640804</v>
      </c>
      <c r="BF39" s="85">
        <f t="shared" si="37"/>
        <v>9.6984595402059656E-2</v>
      </c>
      <c r="BH39" s="1" t="str">
        <f t="shared" si="38"/>
        <v>2010-11</v>
      </c>
      <c r="BI39" s="85">
        <f t="shared" si="39"/>
        <v>0.10287207030013827</v>
      </c>
      <c r="BJ39" s="85">
        <f t="shared" si="40"/>
        <v>9.0900371655505005E-2</v>
      </c>
      <c r="BU39" s="1" t="str">
        <f t="shared" si="41"/>
        <v>2010-11</v>
      </c>
      <c r="BV39" s="161">
        <f t="shared" si="42"/>
        <v>3378.5049772784741</v>
      </c>
      <c r="BW39" s="161">
        <f t="shared" si="43"/>
        <v>3349.4262121937472</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9503.463851116343</v>
      </c>
      <c r="O40" s="81">
        <f t="shared" si="19"/>
        <v>9777.6803685457126</v>
      </c>
      <c r="P40" s="85">
        <f t="shared" si="6"/>
        <v>1.7660061156552647</v>
      </c>
      <c r="Q40" s="85">
        <f t="shared" si="6"/>
        <v>1.5267188471529933</v>
      </c>
      <c r="S40" s="13" t="str">
        <f t="shared" si="20"/>
        <v>2011-12</v>
      </c>
      <c r="T40" s="81">
        <f t="shared" si="7"/>
        <v>9503.463851116343</v>
      </c>
      <c r="U40" s="81">
        <f t="shared" si="8"/>
        <v>8885.3345107144869</v>
      </c>
      <c r="V40" s="81">
        <f t="shared" si="9"/>
        <v>892.34585783122577</v>
      </c>
      <c r="W40" s="81">
        <f t="shared" si="10"/>
        <v>9777.6803685457126</v>
      </c>
      <c r="X40" s="81">
        <f t="shared" si="11"/>
        <v>-274.21651742937132</v>
      </c>
      <c r="Y40" s="81">
        <f t="shared" si="12"/>
        <v>14156.535577133818</v>
      </c>
      <c r="AA40" s="87">
        <f t="shared" si="13"/>
        <v>-274.21651742936956</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1.4896185010974596</v>
      </c>
      <c r="AQ40" s="86">
        <f t="shared" si="27"/>
        <v>2.2560863111383638</v>
      </c>
      <c r="AR40" s="86">
        <f t="shared" si="28"/>
        <v>9.1263553746536441E-2</v>
      </c>
      <c r="AS40" s="86">
        <f t="shared" si="29"/>
        <v>9.3896906623831128E-2</v>
      </c>
      <c r="AV40" s="1" t="str">
        <f t="shared" si="30"/>
        <v>2011-12</v>
      </c>
      <c r="AW40" s="85">
        <f t="shared" si="30"/>
        <v>0.88934981186565099</v>
      </c>
      <c r="AX40" s="85">
        <f t="shared" si="31"/>
        <v>1.4896185010974596</v>
      </c>
      <c r="AZ40" s="1" t="str">
        <f t="shared" si="32"/>
        <v>2011-12</v>
      </c>
      <c r="BA40" s="85">
        <f t="shared" si="33"/>
        <v>1.0858184232556476</v>
      </c>
      <c r="BB40" s="85">
        <f t="shared" si="34"/>
        <v>2.2560863111383638</v>
      </c>
      <c r="BD40" s="1" t="str">
        <f t="shared" si="35"/>
        <v>2011-12</v>
      </c>
      <c r="BE40" s="85">
        <f t="shared" si="36"/>
        <v>0.10072239940869887</v>
      </c>
      <c r="BF40" s="85">
        <f t="shared" si="37"/>
        <v>9.1263553746536441E-2</v>
      </c>
      <c r="BH40" s="1" t="str">
        <f t="shared" si="38"/>
        <v>2011-12</v>
      </c>
      <c r="BI40" s="85">
        <f t="shared" si="39"/>
        <v>8.9587379995978128E-2</v>
      </c>
      <c r="BJ40" s="85">
        <f t="shared" si="40"/>
        <v>9.3896906623831128E-2</v>
      </c>
      <c r="BU40" s="1" t="str">
        <f t="shared" si="41"/>
        <v>2011-12</v>
      </c>
      <c r="BV40" s="161">
        <f t="shared" si="42"/>
        <v>3036.7574094778088</v>
      </c>
      <c r="BW40" s="161">
        <f t="shared" si="43"/>
        <v>3228.6438199665631</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9835.7139002035055</v>
      </c>
      <c r="O41" s="81">
        <f t="shared" si="19"/>
        <v>10157.035927034753</v>
      </c>
      <c r="P41" s="85">
        <f t="shared" si="6"/>
        <v>1.4494932813565284</v>
      </c>
      <c r="Q41" s="85">
        <f t="shared" si="6"/>
        <v>1.440110516024973</v>
      </c>
      <c r="S41" s="13" t="str">
        <f t="shared" si="20"/>
        <v>2012-13</v>
      </c>
      <c r="T41" s="81">
        <f t="shared" si="7"/>
        <v>9835.7139002035055</v>
      </c>
      <c r="U41" s="81">
        <f t="shared" si="8"/>
        <v>9207.379704384286</v>
      </c>
      <c r="V41" s="81">
        <f t="shared" si="9"/>
        <v>949.6562226504667</v>
      </c>
      <c r="W41" s="81">
        <f t="shared" si="10"/>
        <v>10157.035927034753</v>
      </c>
      <c r="X41" s="81">
        <f t="shared" si="11"/>
        <v>-321.32202683124734</v>
      </c>
      <c r="Y41" s="81">
        <f t="shared" si="12"/>
        <v>14754.722771638078</v>
      </c>
      <c r="AA41" s="87">
        <f t="shared" si="13"/>
        <v>-321.32202683124706</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1.5001171161894813</v>
      </c>
      <c r="AQ41" s="86">
        <f t="shared" si="27"/>
        <v>2.2673897010693458</v>
      </c>
      <c r="AR41" s="86">
        <f t="shared" si="28"/>
        <v>9.349737752948066E-2</v>
      </c>
      <c r="AS41" s="86">
        <f t="shared" si="29"/>
        <v>9.6551834700155117E-2</v>
      </c>
      <c r="AV41" s="1" t="str">
        <f t="shared" si="30"/>
        <v>2012-13</v>
      </c>
      <c r="AW41" s="85">
        <f t="shared" si="30"/>
        <v>1.1122180781462325</v>
      </c>
      <c r="AX41" s="85">
        <f t="shared" si="31"/>
        <v>1.5001171161894813</v>
      </c>
      <c r="AZ41" s="1" t="str">
        <f t="shared" si="32"/>
        <v>2012-13</v>
      </c>
      <c r="BA41" s="85">
        <f t="shared" si="33"/>
        <v>1.2816300781422123</v>
      </c>
      <c r="BB41" s="85">
        <f t="shared" si="34"/>
        <v>2.2673897010693458</v>
      </c>
      <c r="BD41" s="1" t="str">
        <f t="shared" si="35"/>
        <v>2012-13</v>
      </c>
      <c r="BE41" s="85">
        <f t="shared" si="36"/>
        <v>0.10126344747197526</v>
      </c>
      <c r="BF41" s="85">
        <f t="shared" si="37"/>
        <v>9.349737752948066E-2</v>
      </c>
      <c r="BH41" s="1" t="str">
        <f t="shared" si="38"/>
        <v>2012-13</v>
      </c>
      <c r="BI41" s="85">
        <f t="shared" si="39"/>
        <v>0.10389470751621513</v>
      </c>
      <c r="BJ41" s="85">
        <f t="shared" si="40"/>
        <v>9.6551834700155117E-2</v>
      </c>
      <c r="BU41" s="1" t="str">
        <f t="shared" si="41"/>
        <v>2012-13</v>
      </c>
      <c r="BV41" s="161">
        <f t="shared" si="42"/>
        <v>1884.5322442777092</v>
      </c>
      <c r="BW41" s="161">
        <f t="shared" si="43"/>
        <v>3328.3531387607504</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9713.7624874211197</v>
      </c>
      <c r="O42" s="81">
        <f t="shared" si="19"/>
        <v>10431.48871373598</v>
      </c>
      <c r="P42" s="85">
        <f t="shared" si="6"/>
        <v>1.4615323380578336</v>
      </c>
      <c r="Q42" s="85">
        <f t="shared" si="6"/>
        <v>1.4316018913156312</v>
      </c>
      <c r="S42" s="13" t="str">
        <f t="shared" si="20"/>
        <v>2013-14</v>
      </c>
      <c r="T42" s="81">
        <f t="shared" si="7"/>
        <v>9713.7624874211197</v>
      </c>
      <c r="U42" s="81">
        <f t="shared" si="8"/>
        <v>9522.3980938424193</v>
      </c>
      <c r="V42" s="81">
        <f t="shared" si="9"/>
        <v>909.09061989355803</v>
      </c>
      <c r="W42" s="81">
        <f t="shared" si="10"/>
        <v>10431.48871373598</v>
      </c>
      <c r="X42" s="81">
        <f t="shared" si="11"/>
        <v>-717.72622631485751</v>
      </c>
      <c r="Y42" s="81">
        <f t="shared" si="12"/>
        <v>15653.213141628905</v>
      </c>
      <c r="AA42" s="87">
        <f t="shared" si="13"/>
        <v>-717.72622631486047</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1.6114469714386268</v>
      </c>
      <c r="AQ42" s="86">
        <f t="shared" si="27"/>
        <v>2.507076983799847</v>
      </c>
      <c r="AR42" s="86">
        <f t="shared" si="28"/>
        <v>8.7148694193234899E-2</v>
      </c>
      <c r="AS42" s="86">
        <f t="shared" si="29"/>
        <v>9.358789872315583E-2</v>
      </c>
      <c r="AV42" s="1" t="str">
        <f t="shared" si="30"/>
        <v>2013-14</v>
      </c>
      <c r="AW42" s="85">
        <f t="shared" si="30"/>
        <v>1.2133537193861961</v>
      </c>
      <c r="AX42" s="85">
        <f t="shared" si="31"/>
        <v>1.6114469714386268</v>
      </c>
      <c r="AZ42" s="1" t="str">
        <f t="shared" si="32"/>
        <v>2013-14</v>
      </c>
      <c r="BA42" s="85">
        <f t="shared" si="33"/>
        <v>1.4047792745332039</v>
      </c>
      <c r="BB42" s="85">
        <f t="shared" si="34"/>
        <v>2.507076983799847</v>
      </c>
      <c r="BD42" s="1" t="str">
        <f t="shared" si="35"/>
        <v>2013-14</v>
      </c>
      <c r="BE42" s="85">
        <f t="shared" si="36"/>
        <v>0.10805139486993399</v>
      </c>
      <c r="BF42" s="85">
        <f t="shared" si="37"/>
        <v>8.7148694193234899E-2</v>
      </c>
      <c r="BH42" s="1" t="str">
        <f t="shared" si="38"/>
        <v>2013-14</v>
      </c>
      <c r="BI42" s="85">
        <f t="shared" si="39"/>
        <v>0.11365878897443624</v>
      </c>
      <c r="BJ42" s="85">
        <f t="shared" si="40"/>
        <v>9.358789872315583E-2</v>
      </c>
      <c r="BU42" s="1" t="str">
        <f t="shared" si="41"/>
        <v>2013-14</v>
      </c>
      <c r="BV42" s="161">
        <f t="shared" si="42"/>
        <v>1934.584631370177</v>
      </c>
      <c r="BW42" s="161">
        <f t="shared" si="43"/>
        <v>3470.151603999368</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10356.711727440515</v>
      </c>
      <c r="O43" s="81">
        <f t="shared" si="19"/>
        <v>10509.218230774701</v>
      </c>
      <c r="P43" s="85">
        <f t="shared" si="6"/>
        <v>1.2647450861270553</v>
      </c>
      <c r="Q43" s="85">
        <f t="shared" si="6"/>
        <v>1.4275400326432897</v>
      </c>
      <c r="S43" s="13" t="str">
        <f t="shared" si="20"/>
        <v>2014-15</v>
      </c>
      <c r="T43" s="81">
        <f t="shared" si="7"/>
        <v>10356.711727440515</v>
      </c>
      <c r="U43" s="81">
        <f t="shared" si="8"/>
        <v>9579.2292368253729</v>
      </c>
      <c r="V43" s="81">
        <f t="shared" si="9"/>
        <v>929.9889939493255</v>
      </c>
      <c r="W43" s="81">
        <f t="shared" si="10"/>
        <v>10509.218230774701</v>
      </c>
      <c r="X43" s="81">
        <f t="shared" si="11"/>
        <v>-152.5065033341854</v>
      </c>
      <c r="Y43" s="81">
        <f t="shared" si="12"/>
        <v>15927.612663432421</v>
      </c>
      <c r="AA43" s="87">
        <f t="shared" si="13"/>
        <v>-152.50650333418525</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1.5379024812703426</v>
      </c>
      <c r="AQ43" s="86">
        <f t="shared" si="27"/>
        <v>2.3072566210590435</v>
      </c>
      <c r="AR43" s="86">
        <f t="shared" si="28"/>
        <v>8.849269027699791E-2</v>
      </c>
      <c r="AS43" s="86">
        <f t="shared" si="29"/>
        <v>8.9795778662573281E-2</v>
      </c>
      <c r="AV43" s="1" t="str">
        <f t="shared" si="30"/>
        <v>2014-15</v>
      </c>
      <c r="AW43" s="85">
        <f t="shared" si="30"/>
        <v>1.4924709407455474</v>
      </c>
      <c r="AX43" s="85">
        <f t="shared" si="31"/>
        <v>1.5379024812703426</v>
      </c>
      <c r="AZ43" s="1" t="str">
        <f t="shared" si="32"/>
        <v>2014-15</v>
      </c>
      <c r="BA43" s="85">
        <f t="shared" si="33"/>
        <v>1.7463567995728768</v>
      </c>
      <c r="BB43" s="85">
        <f t="shared" si="34"/>
        <v>2.3072566210590435</v>
      </c>
      <c r="BD43" s="1" t="str">
        <f t="shared" si="35"/>
        <v>2014-15</v>
      </c>
      <c r="BE43" s="85">
        <f t="shared" si="36"/>
        <v>9.6997093864138878E-2</v>
      </c>
      <c r="BF43" s="85">
        <f t="shared" si="37"/>
        <v>8.849269027699791E-2</v>
      </c>
      <c r="BH43" s="1" t="str">
        <f t="shared" si="38"/>
        <v>2014-15</v>
      </c>
      <c r="BI43" s="85">
        <f t="shared" si="39"/>
        <v>0.11109449529606276</v>
      </c>
      <c r="BJ43" s="85">
        <f t="shared" si="40"/>
        <v>8.9795778662573281E-2</v>
      </c>
      <c r="BU43" s="1" t="str">
        <f t="shared" si="41"/>
        <v>2014-15</v>
      </c>
      <c r="BV43" s="161">
        <f t="shared" si="42"/>
        <v>1904.2783116888031</v>
      </c>
      <c r="BW43" s="161">
        <f t="shared" si="43"/>
        <v>3453.4429197768222</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10547.544727017828</v>
      </c>
      <c r="O44" s="81">
        <f t="shared" si="19"/>
        <v>10561.565299587381</v>
      </c>
      <c r="P44" s="85">
        <f t="shared" si="6"/>
        <v>1.0716164628544613</v>
      </c>
      <c r="Q44" s="85">
        <f t="shared" si="6"/>
        <v>1.4651829442526041</v>
      </c>
      <c r="S44" s="13" t="str">
        <f t="shared" si="20"/>
        <v xml:space="preserve">2015-16 </v>
      </c>
      <c r="T44" s="81">
        <f t="shared" si="7"/>
        <v>10547.544727017828</v>
      </c>
      <c r="U44" s="81">
        <f t="shared" si="8"/>
        <v>9654.5921862470732</v>
      </c>
      <c r="V44" s="81">
        <f t="shared" si="9"/>
        <v>906.97311334030769</v>
      </c>
      <c r="W44" s="81">
        <f t="shared" si="10"/>
        <v>10561.565299587381</v>
      </c>
      <c r="X44" s="81">
        <f t="shared" si="11"/>
        <v>-14.02057256955346</v>
      </c>
      <c r="Y44" s="81">
        <f t="shared" si="12"/>
        <v>16007.285897115909</v>
      </c>
      <c r="AA44" s="87">
        <f t="shared" si="13"/>
        <v>-14.020572569552314</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1.517631478358447</v>
      </c>
      <c r="AQ44" s="86">
        <f t="shared" si="27"/>
        <v>2.2737490976485684</v>
      </c>
      <c r="AR44" s="86">
        <f t="shared" si="28"/>
        <v>8.5874876271961442E-2</v>
      </c>
      <c r="AS44" s="86">
        <f t="shared" si="29"/>
        <v>8.598902747642026E-2</v>
      </c>
      <c r="AV44" s="1" t="str">
        <f t="shared" si="30"/>
        <v xml:space="preserve">2015-16 </v>
      </c>
      <c r="AW44" s="85">
        <f t="shared" si="30"/>
        <v>2.0919740244313556</v>
      </c>
      <c r="AX44" s="85">
        <f t="shared" si="31"/>
        <v>1.517631478358447</v>
      </c>
      <c r="AZ44" s="1" t="str">
        <f t="shared" si="32"/>
        <v xml:space="preserve">2015-16 </v>
      </c>
      <c r="BA44" s="85">
        <f t="shared" si="33"/>
        <v>2.542651972326206</v>
      </c>
      <c r="BB44" s="85">
        <f t="shared" si="34"/>
        <v>2.2737490976485684</v>
      </c>
      <c r="BD44" s="1" t="str">
        <f t="shared" si="35"/>
        <v xml:space="preserve">2015-16 </v>
      </c>
      <c r="BE44" s="85">
        <f t="shared" si="36"/>
        <v>0.1102378600877357</v>
      </c>
      <c r="BF44" s="85">
        <f t="shared" si="37"/>
        <v>8.5874876271961442E-2</v>
      </c>
      <c r="BH44" s="1" t="str">
        <f t="shared" si="38"/>
        <v xml:space="preserve">2015-16 </v>
      </c>
      <c r="BI44" s="85">
        <f t="shared" si="39"/>
        <v>0.15092464558807661</v>
      </c>
      <c r="BJ44" s="85">
        <f t="shared" si="40"/>
        <v>8.598902747642026E-2</v>
      </c>
      <c r="BU44" s="1" t="str">
        <f t="shared" si="41"/>
        <v xml:space="preserve">2015-16 </v>
      </c>
      <c r="BV44" s="161">
        <f t="shared" si="42"/>
        <v>2003.4114009625293</v>
      </c>
      <c r="BW44" s="161">
        <f t="shared" si="43"/>
        <v>3507.5041554041495</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10792.182944030157</v>
      </c>
      <c r="O45" s="81">
        <f t="shared" si="19"/>
        <v>10632.807937441625</v>
      </c>
      <c r="P45" s="85">
        <f t="shared" si="6"/>
        <v>1.2505469506497984</v>
      </c>
      <c r="Q45" s="85">
        <f t="shared" si="6"/>
        <v>1.4728464561510459</v>
      </c>
      <c r="S45" s="13" t="str">
        <f t="shared" si="20"/>
        <v xml:space="preserve">2016-17 </v>
      </c>
      <c r="T45" s="81">
        <f t="shared" si="7"/>
        <v>10792.182944030157</v>
      </c>
      <c r="U45" s="81">
        <f t="shared" si="8"/>
        <v>9764.4299391325058</v>
      </c>
      <c r="V45" s="81">
        <f t="shared" si="9"/>
        <v>868.37799830911922</v>
      </c>
      <c r="W45" s="81">
        <f t="shared" si="10"/>
        <v>10632.807937441625</v>
      </c>
      <c r="X45" s="81">
        <f t="shared" si="11"/>
        <v>159.37500658853187</v>
      </c>
      <c r="Y45" s="81">
        <f t="shared" si="12"/>
        <v>15778.452443449314</v>
      </c>
      <c r="AA45" s="87">
        <f>+T45-W45</f>
        <v>159.37500658853241</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1.4620260354442358</v>
      </c>
      <c r="AQ45" s="86">
        <f t="shared" si="27"/>
        <v>2.1744812194752736</v>
      </c>
      <c r="AR45" s="86">
        <f t="shared" si="28"/>
        <v>8.1669677795201553E-2</v>
      </c>
      <c r="AS45" s="86">
        <f t="shared" si="29"/>
        <v>8.046360989362901E-2</v>
      </c>
      <c r="AV45" s="1" t="str">
        <f t="shared" si="30"/>
        <v xml:space="preserve">2016-17 </v>
      </c>
      <c r="AW45" s="85">
        <f t="shared" si="30"/>
        <v>1.8999134561564754</v>
      </c>
      <c r="AX45" s="85">
        <f t="shared" si="31"/>
        <v>1.4620260354442358</v>
      </c>
      <c r="AZ45" s="1" t="str">
        <f t="shared" si="32"/>
        <v xml:space="preserve">2016-17 </v>
      </c>
      <c r="BA45" s="85">
        <f t="shared" si="33"/>
        <v>2.2464135012732283</v>
      </c>
      <c r="BB45" s="85">
        <f t="shared" si="34"/>
        <v>2.1744812194752736</v>
      </c>
      <c r="BD45" s="1" t="str">
        <f t="shared" si="35"/>
        <v xml:space="preserve">2016-17 </v>
      </c>
      <c r="BE45" s="85">
        <f t="shared" si="36"/>
        <v>0.11510158295682589</v>
      </c>
      <c r="BF45" s="85">
        <f t="shared" si="37"/>
        <v>8.1669677795201553E-2</v>
      </c>
      <c r="BH45" s="1" t="str">
        <f t="shared" si="38"/>
        <v xml:space="preserve">2016-17 </v>
      </c>
      <c r="BI45" s="85">
        <f t="shared" si="39"/>
        <v>0.13356031647605318</v>
      </c>
      <c r="BJ45" s="85">
        <f t="shared" si="40"/>
        <v>8.046360989362901E-2</v>
      </c>
      <c r="BU45" s="1" t="str">
        <f t="shared" si="41"/>
        <v xml:space="preserve">2016-17 </v>
      </c>
      <c r="BV45" s="161">
        <f t="shared" si="42"/>
        <v>2081.7227821725237</v>
      </c>
      <c r="BW45" s="161">
        <f t="shared" si="43"/>
        <v>3535.9913052461579</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11559.951104396936</v>
      </c>
      <c r="O46" s="81">
        <f>+W46</f>
        <v>11322.718318762849</v>
      </c>
      <c r="P46" s="85">
        <f t="shared" ref="P46:Q49" si="44">+L46/N46</f>
        <v>1.1909091282718158</v>
      </c>
      <c r="Q46" s="85">
        <f t="shared" si="44"/>
        <v>1.3679658235334489</v>
      </c>
      <c r="S46" s="13" t="str">
        <f t="shared" si="20"/>
        <v>2017-18</v>
      </c>
      <c r="T46" s="81">
        <f t="shared" si="7"/>
        <v>11559.951104396936</v>
      </c>
      <c r="U46" s="81">
        <f t="shared" si="8"/>
        <v>10457.634119569877</v>
      </c>
      <c r="V46" s="81">
        <f t="shared" si="9"/>
        <v>865.08419919297091</v>
      </c>
      <c r="W46" s="81">
        <f t="shared" si="10"/>
        <v>11322.718318762849</v>
      </c>
      <c r="X46" s="81">
        <f t="shared" si="11"/>
        <v>237.23278563408755</v>
      </c>
      <c r="Y46" s="81">
        <f t="shared" si="12"/>
        <v>15689.879847232691</v>
      </c>
      <c r="AA46" s="87">
        <f>+T46-W46</f>
        <v>237.23278563408712</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1.3572617829901457</v>
      </c>
      <c r="AQ46" s="86">
        <f t="shared" si="27"/>
        <v>2.0109938867013444</v>
      </c>
      <c r="AR46" s="86">
        <f t="shared" si="28"/>
        <v>7.6402518797932306E-2</v>
      </c>
      <c r="AS46" s="86">
        <f t="shared" si="29"/>
        <v>7.4834589816208483E-2</v>
      </c>
      <c r="AV46" s="1" t="str">
        <f t="shared" si="30"/>
        <v>2017-18</v>
      </c>
      <c r="AW46" s="85">
        <f t="shared" si="30"/>
        <v>2.0155801841858918</v>
      </c>
      <c r="AX46" s="85">
        <f t="shared" si="31"/>
        <v>1.3572617829901457</v>
      </c>
      <c r="AZ46" s="1" t="str">
        <f t="shared" si="32"/>
        <v>2017-18</v>
      </c>
      <c r="BA46" s="85">
        <f t="shared" si="33"/>
        <v>2.4071431559382894</v>
      </c>
      <c r="BB46" s="85">
        <f t="shared" si="34"/>
        <v>2.0109938867013444</v>
      </c>
      <c r="BD46" s="1" t="str">
        <f t="shared" si="35"/>
        <v>2017-18</v>
      </c>
      <c r="BE46" s="85">
        <f t="shared" si="36"/>
        <v>0.12181403863680342</v>
      </c>
      <c r="BF46" s="85">
        <f t="shared" si="37"/>
        <v>7.6402518797932306E-2</v>
      </c>
      <c r="BH46" s="1" t="str">
        <f t="shared" si="38"/>
        <v>2017-18</v>
      </c>
      <c r="BI46" s="85">
        <f t="shared" si="39"/>
        <v>0.13705303946556008</v>
      </c>
      <c r="BJ46" s="85">
        <f t="shared" si="40"/>
        <v>7.4834589816208483E-2</v>
      </c>
      <c r="BU46" s="1" t="str">
        <f t="shared" si="41"/>
        <v>2017-18</v>
      </c>
      <c r="BV46" s="161">
        <f t="shared" si="42"/>
        <v>2239.4136345843644</v>
      </c>
      <c r="BW46" s="161">
        <f t="shared" si="43"/>
        <v>3757.8986212991513</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11456.011335488301</v>
      </c>
      <c r="O47" s="81">
        <f>+W47</f>
        <v>11327.803665669873</v>
      </c>
      <c r="P47" s="85">
        <f t="shared" si="44"/>
        <v>1.2999887535737349</v>
      </c>
      <c r="Q47" s="85">
        <f t="shared" si="44"/>
        <v>1.4074214746413201</v>
      </c>
      <c r="S47" s="13" t="str">
        <f t="shared" si="20"/>
        <v>2018-19</v>
      </c>
      <c r="T47" s="81">
        <f t="shared" si="7"/>
        <v>11456.011335488301</v>
      </c>
      <c r="U47" s="81">
        <f t="shared" si="8"/>
        <v>10435.07657506318</v>
      </c>
      <c r="V47" s="81">
        <f t="shared" si="9"/>
        <v>892.72709060669479</v>
      </c>
      <c r="W47" s="81">
        <f t="shared" si="10"/>
        <v>11327.803665669873</v>
      </c>
      <c r="X47" s="81">
        <f t="shared" si="11"/>
        <v>128.20766981842687</v>
      </c>
      <c r="Y47" s="81">
        <f t="shared" si="12"/>
        <v>15643.651020548703</v>
      </c>
      <c r="AA47" s="87">
        <f>+T47-W47</f>
        <v>128.20766981842826</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1.365540811930587</v>
      </c>
      <c r="AQ47" s="86">
        <f t="shared" si="27"/>
        <v>2.0458804618216599</v>
      </c>
      <c r="AR47" s="86">
        <f t="shared" si="28"/>
        <v>7.8808489002347409E-2</v>
      </c>
      <c r="AS47" s="86">
        <f t="shared" si="29"/>
        <v>7.792651948948541E-2</v>
      </c>
      <c r="AV47" s="1" t="str">
        <f t="shared" ref="AV47:AW49" si="46">+AI47</f>
        <v>2018-19</v>
      </c>
      <c r="AW47" s="85">
        <f t="shared" si="46"/>
        <v>1.9642226906860865</v>
      </c>
      <c r="AX47" s="85">
        <f t="shared" si="31"/>
        <v>1.365540811930587</v>
      </c>
      <c r="AZ47" s="1" t="str">
        <f t="shared" si="32"/>
        <v>2018-19</v>
      </c>
      <c r="BA47" s="85">
        <f t="shared" si="33"/>
        <v>2.3136148984198646</v>
      </c>
      <c r="BB47" s="85">
        <f t="shared" si="34"/>
        <v>2.0458804618216599</v>
      </c>
      <c r="BD47" s="1" t="str">
        <f t="shared" si="35"/>
        <v>2018-19</v>
      </c>
      <c r="BE47" s="85">
        <f t="shared" si="36"/>
        <v>0.12408401957274139</v>
      </c>
      <c r="BF47" s="85">
        <f t="shared" si="37"/>
        <v>7.8808489002347409E-2</v>
      </c>
      <c r="BH47" s="1" t="str">
        <f t="shared" si="38"/>
        <v>2018-19</v>
      </c>
      <c r="BI47" s="85">
        <f t="shared" si="39"/>
        <v>0.1328350581321068</v>
      </c>
      <c r="BJ47" s="85">
        <f t="shared" si="40"/>
        <v>7.792651948948541E-2</v>
      </c>
      <c r="BU47" s="1" t="str">
        <f t="shared" si="41"/>
        <v>2018-19</v>
      </c>
      <c r="BV47" s="161">
        <f t="shared" si="42"/>
        <v>2249.0296065149555</v>
      </c>
      <c r="BW47" s="161">
        <f t="shared" si="43"/>
        <v>3809.5963506071539</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11846.765187208623</v>
      </c>
      <c r="O48" s="81">
        <f>+W48</f>
        <v>11844.406840134592</v>
      </c>
      <c r="P48" s="85">
        <f t="shared" si="44"/>
        <v>1.5410794538628898</v>
      </c>
      <c r="Q48" s="85">
        <f t="shared" si="44"/>
        <v>1.3616858491353392</v>
      </c>
      <c r="S48" s="13" t="str">
        <f t="shared" si="20"/>
        <v>2019-20</v>
      </c>
      <c r="T48" s="81">
        <f t="shared" si="7"/>
        <v>11846.765187208623</v>
      </c>
      <c r="U48" s="81">
        <f t="shared" si="8"/>
        <v>11000.722868954479</v>
      </c>
      <c r="V48" s="81">
        <f t="shared" si="9"/>
        <v>843.68397118011194</v>
      </c>
      <c r="W48" s="81">
        <f t="shared" si="10"/>
        <v>11844.406840134592</v>
      </c>
      <c r="X48" s="81">
        <f t="shared" si="11"/>
        <v>2.3583470740313297</v>
      </c>
      <c r="Y48" s="81">
        <f t="shared" si="12"/>
        <v>15717.910960281395</v>
      </c>
      <c r="AA48" s="87">
        <f>+T48-W48</f>
        <v>2.358347074030462</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1.3267681693609144</v>
      </c>
      <c r="AQ48" s="86">
        <f t="shared" si="27"/>
        <v>1.9998300936544771</v>
      </c>
      <c r="AR48" s="86">
        <f t="shared" si="28"/>
        <v>7.1230580185856304E-2</v>
      </c>
      <c r="AS48" s="86">
        <f t="shared" si="29"/>
        <v>7.1216400244943467E-2</v>
      </c>
      <c r="AV48" s="1" t="str">
        <f t="shared" si="46"/>
        <v>2019-20</v>
      </c>
      <c r="AW48" s="85">
        <f t="shared" si="46"/>
        <v>1.5067883226954066</v>
      </c>
      <c r="AX48" s="85">
        <f t="shared" si="31"/>
        <v>1.3267681693609144</v>
      </c>
      <c r="AZ48" s="1" t="str">
        <f t="shared" si="32"/>
        <v>2019-20</v>
      </c>
      <c r="BA48" s="85">
        <f t="shared" si="33"/>
        <v>2.4490435374149659</v>
      </c>
      <c r="BB48" s="85">
        <f t="shared" si="34"/>
        <v>1.9998300936544771</v>
      </c>
      <c r="BD48" s="1" t="str">
        <f t="shared" si="35"/>
        <v>2019-20</v>
      </c>
      <c r="BE48" s="85">
        <f t="shared" si="36"/>
        <v>0.12350899759677168</v>
      </c>
      <c r="BF48" s="85">
        <f t="shared" si="37"/>
        <v>7.1230580185856304E-2</v>
      </c>
      <c r="BH48" s="1" t="str">
        <f t="shared" si="38"/>
        <v>2019-20</v>
      </c>
      <c r="BI48" s="85">
        <f t="shared" si="39"/>
        <v>0.1091098671131108</v>
      </c>
      <c r="BJ48" s="85">
        <f t="shared" si="40"/>
        <v>7.1216400244943467E-2</v>
      </c>
      <c r="BU48" s="1" t="str">
        <f t="shared" si="41"/>
        <v>2019-20</v>
      </c>
      <c r="BV48" s="161">
        <f t="shared" si="42"/>
        <v>7024.1997722913748</v>
      </c>
      <c r="BW48" s="161">
        <f t="shared" si="43"/>
        <v>3987.1420071420689</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11841.556295955181</v>
      </c>
      <c r="O49" s="81">
        <f>+W49</f>
        <v>11860.865001414202</v>
      </c>
      <c r="P49" s="85">
        <f t="shared" si="44"/>
        <v>1.1531230223226856</v>
      </c>
      <c r="Q49" s="85">
        <f t="shared" si="44"/>
        <v>1.448067991974882</v>
      </c>
      <c r="S49" s="13" t="s">
        <v>324</v>
      </c>
      <c r="T49" s="81">
        <f t="shared" si="7"/>
        <v>11841.556295955181</v>
      </c>
      <c r="U49" s="81">
        <f t="shared" si="8"/>
        <v>11086.481761901505</v>
      </c>
      <c r="V49" s="81">
        <f t="shared" si="9"/>
        <v>774.38323951269774</v>
      </c>
      <c r="W49" s="81">
        <f t="shared" si="10"/>
        <v>11860.865001414202</v>
      </c>
      <c r="X49" s="81">
        <f t="shared" si="11"/>
        <v>56.186188608578547</v>
      </c>
      <c r="Y49" s="81">
        <f t="shared" si="12"/>
        <v>16047.361977472834</v>
      </c>
      <c r="AA49" s="87">
        <f>+T49-W49</f>
        <v>-19.308705459021439</v>
      </c>
      <c r="AI49" s="13" t="s">
        <v>324</v>
      </c>
      <c r="AJ49" s="86">
        <f t="shared" si="21"/>
        <v>2.3061104918267792</v>
      </c>
      <c r="AK49" s="86">
        <f t="shared" si="22"/>
        <v>2.9111792560242322</v>
      </c>
      <c r="AL49" s="86">
        <f t="shared" si="23"/>
        <v>0.11967197246527828</v>
      </c>
      <c r="AM49" s="86">
        <f t="shared" si="24"/>
        <v>0.15052663013800854</v>
      </c>
      <c r="AO49" s="13" t="s">
        <v>324</v>
      </c>
      <c r="AP49" s="86">
        <f t="shared" si="26"/>
        <v>1.3551733890716942</v>
      </c>
      <c r="AQ49" s="86">
        <f t="shared" si="27"/>
        <v>2.1092255668845681</v>
      </c>
      <c r="AR49" s="86">
        <f t="shared" si="28"/>
        <v>6.5288934611460958E-2</v>
      </c>
      <c r="AS49" s="86">
        <f t="shared" si="29"/>
        <v>6.5395393997088908E-2</v>
      </c>
      <c r="AV49" s="13" t="s">
        <v>324</v>
      </c>
      <c r="AW49" s="85">
        <f t="shared" si="46"/>
        <v>2.3061104918267792</v>
      </c>
      <c r="AX49" s="85">
        <f t="shared" si="31"/>
        <v>1.3551733890716942</v>
      </c>
      <c r="AZ49" s="13" t="s">
        <v>324</v>
      </c>
      <c r="BA49" s="85">
        <f t="shared" si="33"/>
        <v>2.9111792560242322</v>
      </c>
      <c r="BB49" s="85">
        <f t="shared" si="34"/>
        <v>2.1092255668845681</v>
      </c>
      <c r="BD49" s="13" t="s">
        <v>324</v>
      </c>
      <c r="BE49" s="85">
        <f t="shared" si="36"/>
        <v>0.11967197246527828</v>
      </c>
      <c r="BF49" s="85">
        <f t="shared" si="37"/>
        <v>6.5288934611460958E-2</v>
      </c>
      <c r="BH49" s="13" t="s">
        <v>324</v>
      </c>
      <c r="BI49" s="85">
        <f t="shared" si="39"/>
        <v>0.15052663013800854</v>
      </c>
      <c r="BJ49" s="85">
        <f t="shared" si="40"/>
        <v>6.5395393997088908E-2</v>
      </c>
      <c r="BU49" s="1" t="str">
        <f t="shared" si="41"/>
        <v>2020-21</v>
      </c>
      <c r="BV49" s="161">
        <f t="shared" si="42"/>
        <v>2838.0511125199437</v>
      </c>
      <c r="BW49" s="161">
        <f t="shared" si="43"/>
        <v>4233.3790438770166</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11499.29337341584</v>
      </c>
      <c r="O50" s="153">
        <f t="shared" si="48"/>
        <v>11397.72035268463</v>
      </c>
      <c r="P50" s="132">
        <f t="shared" si="48"/>
        <v>1.287129461736185</v>
      </c>
      <c r="Q50" s="132">
        <f t="shared" si="48"/>
        <v>1.4115975190872072</v>
      </c>
      <c r="S50" s="13" t="s">
        <v>333</v>
      </c>
      <c r="T50" s="153">
        <f>+AVERAGE(T45:T49)</f>
        <v>11499.29337341584</v>
      </c>
      <c r="U50" s="153">
        <f t="shared" ref="U50:Y50" si="49">+AVERAGE(U45:U49)</f>
        <v>10548.869052924309</v>
      </c>
      <c r="V50" s="153">
        <f t="shared" si="49"/>
        <v>848.85129976031874</v>
      </c>
      <c r="W50" s="153">
        <f t="shared" si="49"/>
        <v>11397.72035268463</v>
      </c>
      <c r="X50" s="153">
        <f t="shared" si="49"/>
        <v>116.67199954473124</v>
      </c>
      <c r="Y50" s="153">
        <f t="shared" si="49"/>
        <v>15775.451249796988</v>
      </c>
      <c r="AA50" s="87">
        <f t="shared" ref="AA50:AA53" si="50">+T50-W50</f>
        <v>101.57302073120991</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1.3733540377595155</v>
      </c>
      <c r="AQ50" s="132">
        <f t="shared" ref="AQ50:AS50" si="52">+AVERAGE(AQ45:AQ49)</f>
        <v>2.0680822457074646</v>
      </c>
      <c r="AR50" s="132">
        <f t="shared" si="52"/>
        <v>7.4680040078559703E-2</v>
      </c>
      <c r="AS50" s="132">
        <f t="shared" si="52"/>
        <v>7.396730268827105E-2</v>
      </c>
      <c r="AV50" s="13" t="s">
        <v>333</v>
      </c>
      <c r="AW50" s="132">
        <f>+AVERAGE(AW45:AW49)</f>
        <v>1.9385230291101281</v>
      </c>
      <c r="AX50" s="132">
        <f t="shared" ref="AX50" si="53">+AVERAGE(AX45:AX49)</f>
        <v>1.3733540377595155</v>
      </c>
      <c r="AZ50" s="13" t="s">
        <v>333</v>
      </c>
      <c r="BA50" s="132">
        <f>+AVERAGE(BA45:BA49)</f>
        <v>2.4654788698141159</v>
      </c>
      <c r="BB50" s="132">
        <f t="shared" ref="BB50" si="54">+AVERAGE(BB45:BB49)</f>
        <v>2.0680822457074646</v>
      </c>
      <c r="BD50" s="13" t="s">
        <v>333</v>
      </c>
      <c r="BE50" s="132">
        <f>+AVERAGE(BE45:BE49)</f>
        <v>0.12083612224568414</v>
      </c>
      <c r="BF50" s="132">
        <f t="shared" ref="BF50" si="55">+AVERAGE(BF45:BF49)</f>
        <v>7.4680040078559703E-2</v>
      </c>
      <c r="BH50" s="13" t="s">
        <v>333</v>
      </c>
      <c r="BI50" s="132">
        <f>+AVERAGE(BI45:BI49)</f>
        <v>0.13261698226496788</v>
      </c>
      <c r="BJ50" s="132">
        <f t="shared" ref="BJ50" si="56">+AVERAGE(BJ45:BJ49)</f>
        <v>7.396730268827105E-2</v>
      </c>
      <c r="BU50" s="158" t="s">
        <v>333</v>
      </c>
      <c r="BV50" s="165">
        <f>+AVERAGE(BV45:BV49)</f>
        <v>3286.4833816166329</v>
      </c>
      <c r="BW50" s="165">
        <f t="shared" ref="BW50" si="57">+AVERAGE(BW45:BW49)</f>
        <v>3864.8014656343098</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10745.366356027851</v>
      </c>
      <c r="O51" s="153">
        <f t="shared" si="59"/>
        <v>10842.559030310167</v>
      </c>
      <c r="P51" s="132">
        <f t="shared" si="59"/>
        <v>1.3449040592732067</v>
      </c>
      <c r="Q51" s="132">
        <f t="shared" si="59"/>
        <v>1.4349141826825529</v>
      </c>
      <c r="S51" s="13" t="s">
        <v>330</v>
      </c>
      <c r="T51" s="153">
        <f t="shared" ref="T51:Y51" si="60">+AVERAGE(T40:T49)</f>
        <v>10745.366356027851</v>
      </c>
      <c r="U51" s="153">
        <f t="shared" si="60"/>
        <v>9959.3278996635181</v>
      </c>
      <c r="V51" s="153">
        <f t="shared" si="60"/>
        <v>883.2311306466479</v>
      </c>
      <c r="W51" s="153">
        <f t="shared" si="60"/>
        <v>10842.559030310167</v>
      </c>
      <c r="X51" s="153">
        <f t="shared" si="60"/>
        <v>-89.643184875555875</v>
      </c>
      <c r="Y51" s="153">
        <f t="shared" si="60"/>
        <v>15537.662629993409</v>
      </c>
      <c r="AA51" s="87">
        <f t="shared" si="50"/>
        <v>-97.192674282316148</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1.4523486737151934</v>
      </c>
      <c r="AQ51" s="132">
        <f>+AVERAGE(AQ40:AQ49)</f>
        <v>2.195196994325249</v>
      </c>
      <c r="AR51" s="132">
        <f>+AVERAGE(AR40:AR49)</f>
        <v>8.196773924110097E-2</v>
      </c>
      <c r="AS51" s="132">
        <f>+AVERAGE(AS40:AS49)</f>
        <v>8.2965795962749084E-2</v>
      </c>
      <c r="AV51" s="13" t="s">
        <v>330</v>
      </c>
      <c r="AW51" s="132">
        <f>+AVERAGE(AW40:AW49)</f>
        <v>1.6491981720125621</v>
      </c>
      <c r="AX51" s="132">
        <f>+AVERAGE(AX40:AX49)</f>
        <v>1.4523486737151934</v>
      </c>
      <c r="AZ51" s="13" t="s">
        <v>330</v>
      </c>
      <c r="BA51" s="132">
        <f>+AVERAGE(BA40:BA49)</f>
        <v>2.0388630896900728</v>
      </c>
      <c r="BB51" s="132">
        <f>+AVERAGE(BB40:BB49)</f>
        <v>2.195196994325249</v>
      </c>
      <c r="BD51" s="13" t="s">
        <v>330</v>
      </c>
      <c r="BE51" s="132">
        <f>+AVERAGE(BE40:BE49)</f>
        <v>0.11214528069309035</v>
      </c>
      <c r="BF51" s="132">
        <f>+AVERAGE(BF40:BF49)</f>
        <v>8.196773924110097E-2</v>
      </c>
      <c r="BH51" s="13" t="s">
        <v>330</v>
      </c>
      <c r="BI51" s="132">
        <f>+AVERAGE(BI40:BI49)</f>
        <v>0.12322449286956083</v>
      </c>
      <c r="BJ51" s="132">
        <f>+AVERAGE(BJ40:BJ49)</f>
        <v>8.2965795962749084E-2</v>
      </c>
      <c r="BU51" s="158" t="s">
        <v>330</v>
      </c>
      <c r="BV51" s="165">
        <f>+AVERAGE(BV40:BV49)</f>
        <v>2719.5980905860192</v>
      </c>
      <c r="BW51" s="165">
        <f>+AVERAGE(BW40:BW49)</f>
        <v>3631.2102966079196</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9268.1343424338265</v>
      </c>
      <c r="O52" s="153">
        <f t="shared" si="62"/>
        <v>9235.0857521064063</v>
      </c>
      <c r="P52" s="132">
        <f t="shared" si="62"/>
        <v>1.396172449752195</v>
      </c>
      <c r="Q52" s="132">
        <f t="shared" si="62"/>
        <v>1.4440350803458009</v>
      </c>
      <c r="S52" s="13" t="s">
        <v>331</v>
      </c>
      <c r="T52" s="153">
        <f t="shared" ref="T52:Y52" si="63">+AVERAGE(T30:T49)</f>
        <v>9268.1343424338265</v>
      </c>
      <c r="U52" s="153">
        <f t="shared" si="63"/>
        <v>8278.0213592827386</v>
      </c>
      <c r="V52" s="153">
        <f t="shared" si="63"/>
        <v>957.06439282366807</v>
      </c>
      <c r="W52" s="153">
        <f t="shared" si="63"/>
        <v>9235.0857521064063</v>
      </c>
      <c r="X52" s="153">
        <f t="shared" si="63"/>
        <v>36.823335030799896</v>
      </c>
      <c r="Y52" s="153">
        <f t="shared" si="63"/>
        <v>14378.825981996089</v>
      </c>
      <c r="AA52" s="87">
        <f t="shared" si="50"/>
        <v>33.048590327420243</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1.601021375074452</v>
      </c>
      <c r="AQ52" s="132">
        <f>+AVERAGE(AQ30:AQ49)</f>
        <v>2.4285356975613355</v>
      </c>
      <c r="AR52" s="132">
        <f>+AVERAGE(AR30:AR49)</f>
        <v>0.11194118502009005</v>
      </c>
      <c r="AS52" s="132">
        <f>+AVERAGE(AS30:AS49)</f>
        <v>0.11103749936077216</v>
      </c>
      <c r="AV52" s="13" t="s">
        <v>331</v>
      </c>
      <c r="AW52" s="132">
        <f>+AVERAGE(AW30:AW49)</f>
        <v>1.7674991846174977</v>
      </c>
      <c r="AX52" s="132">
        <f>+AVERAGE(AX30:AX49)</f>
        <v>1.601021375074452</v>
      </c>
      <c r="AZ52" s="13" t="s">
        <v>331</v>
      </c>
      <c r="BA52" s="132">
        <f>+AVERAGE(BA30:BA49)</f>
        <v>2.4413254946367409</v>
      </c>
      <c r="BB52" s="132">
        <f>+AVERAGE(BB30:BB49)</f>
        <v>2.4285356975613355</v>
      </c>
      <c r="BD52" s="13" t="s">
        <v>331</v>
      </c>
      <c r="BE52" s="132">
        <f>+AVERAGE(BE30:BE49)</f>
        <v>0.13603435082818444</v>
      </c>
      <c r="BF52" s="132">
        <f>+AVERAGE(BF30:BF49)</f>
        <v>0.11194118502009005</v>
      </c>
      <c r="BH52" s="13" t="s">
        <v>331</v>
      </c>
      <c r="BI52" s="132">
        <f>+AVERAGE(BI30:BI49)</f>
        <v>0.14368551747868608</v>
      </c>
      <c r="BJ52" s="132">
        <f>+AVERAGE(BJ30:BJ49)</f>
        <v>0.11103749936077216</v>
      </c>
      <c r="BU52" s="158" t="s">
        <v>331</v>
      </c>
      <c r="BV52" s="165">
        <f>+AVERAGE(BV30:BV49)</f>
        <v>3064.0091135273315</v>
      </c>
      <c r="BW52" s="165">
        <f>+AVERAGE(BW30:BW49)</f>
        <v>3158.1329906945825</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8468.3307637313446</v>
      </c>
      <c r="O53" s="153">
        <f t="shared" si="65"/>
        <v>8504.9266328189515</v>
      </c>
      <c r="P53" s="132">
        <f t="shared" si="65"/>
        <v>1.3962859483884662</v>
      </c>
      <c r="Q53" s="132">
        <f t="shared" si="65"/>
        <v>1.4279758761239054</v>
      </c>
      <c r="S53" s="13" t="s">
        <v>332</v>
      </c>
      <c r="T53" s="153">
        <f t="shared" ref="T53:Y53" si="66">+AVERAGE(T25:T49)</f>
        <v>8468.3307637313446</v>
      </c>
      <c r="U53" s="153">
        <f t="shared" si="66"/>
        <v>7531.0702759695041</v>
      </c>
      <c r="V53" s="153">
        <f t="shared" si="66"/>
        <v>973.85635684944589</v>
      </c>
      <c r="W53" s="153">
        <f t="shared" si="66"/>
        <v>8504.9266328189515</v>
      </c>
      <c r="X53" s="153">
        <f t="shared" si="66"/>
        <v>-33.576073324903263</v>
      </c>
      <c r="Y53" s="153">
        <f t="shared" si="66"/>
        <v>13764.086253370224</v>
      </c>
      <c r="AA53" s="87">
        <f t="shared" si="50"/>
        <v>-36.595869087606843</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1.7105765819610965</v>
      </c>
      <c r="AQ53" s="132">
        <f>+AVERAGE(AQ25:AQ49)</f>
        <v>2.6581774172376447</v>
      </c>
      <c r="AR53" s="132">
        <f>+AVERAGE(AR25:AR49)</f>
        <v>0.1267192367107125</v>
      </c>
      <c r="AS53" s="132">
        <f>+AVERAGE(AS25:AS49)</f>
        <v>0.12832295332979568</v>
      </c>
      <c r="AV53" s="13" t="s">
        <v>332</v>
      </c>
      <c r="AW53" s="132">
        <f>+AVERAGE(AW25:AW49)</f>
        <v>1.8071288093109614</v>
      </c>
      <c r="AX53" s="132">
        <f>+AVERAGE(AX25:AX49)</f>
        <v>1.7105765819610965</v>
      </c>
      <c r="AZ53" s="13" t="s">
        <v>332</v>
      </c>
      <c r="BA53" s="132">
        <f>+AVERAGE(BA25:BA49)</f>
        <v>2.6604437249884332</v>
      </c>
      <c r="BB53" s="132">
        <f>+AVERAGE(BB25:BB49)</f>
        <v>2.6581774172376447</v>
      </c>
      <c r="BD53" s="13" t="s">
        <v>332</v>
      </c>
      <c r="BE53" s="132">
        <f>+AVERAGE(BE25:BE49)</f>
        <v>0.15275953928973265</v>
      </c>
      <c r="BF53" s="132">
        <f>+AVERAGE(BF25:BF49)</f>
        <v>0.1267192367107125</v>
      </c>
      <c r="BH53" s="13" t="s">
        <v>332</v>
      </c>
      <c r="BI53" s="132">
        <f>+AVERAGE(BI25:BI49)</f>
        <v>0.16063751514026767</v>
      </c>
      <c r="BJ53" s="132">
        <f>+AVERAGE(BJ25:BJ49)</f>
        <v>0.12832295332979568</v>
      </c>
      <c r="BU53" s="158" t="s">
        <v>332</v>
      </c>
      <c r="BV53" s="165">
        <f>+AVERAGE(BV25:BV49)</f>
        <v>3101.1927781471918</v>
      </c>
      <c r="BW53" s="165">
        <f>+AVERAGE(BW25:BW49)</f>
        <v>2943.0796225154627</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353</v>
      </c>
      <c r="D58" t="s">
        <v>288</v>
      </c>
      <c r="E58" t="s">
        <v>289</v>
      </c>
      <c r="F58" s="1"/>
      <c r="G58" s="1"/>
      <c r="H58" s="1"/>
      <c r="I58" s="1"/>
      <c r="J58" s="1"/>
      <c r="K58" s="1"/>
    </row>
    <row r="59" spans="1:75" x14ac:dyDescent="0.25">
      <c r="A59">
        <f>+'fiscal parms &amp; pop'!A128</f>
        <v>1990</v>
      </c>
      <c r="B59" s="1">
        <f>+'fiscal parms &amp; pop'!S143</f>
        <v>577368</v>
      </c>
      <c r="C59" s="109">
        <f>+'fiscal parms &amp; pop'!E128</f>
        <v>910451</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pop'!E129</f>
        <v>914969</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pop'!E130</f>
        <v>919451</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pop'!E131</f>
        <v>923925</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pop'!E132</f>
        <v>926871</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pop'!E133</f>
        <v>928120</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pop'!E134</f>
        <v>931327</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pop'!E135</f>
        <v>932402</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pop'!E136</f>
        <v>931836</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pop'!E137</f>
        <v>933784</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pop'!E138</f>
        <v>933821</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pop'!E139</f>
        <v>932491</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pop'!E140</f>
        <v>935155</v>
      </c>
      <c r="D71" s="1">
        <f>+'fiscal parms &amp; pop'!U155</f>
        <v>30738082</v>
      </c>
      <c r="E71" s="1">
        <f>+'fiscal parms &amp; pop'!V155</f>
        <v>1821410</v>
      </c>
      <c r="F71" s="1"/>
    </row>
    <row r="72" spans="1:24" x14ac:dyDescent="0.25">
      <c r="A72">
        <f>+'fiscal parms &amp; pop'!A141</f>
        <v>2003</v>
      </c>
      <c r="B72" s="1">
        <f>+'fiscal parms &amp; pop'!S156</f>
        <v>518445</v>
      </c>
      <c r="C72" s="109">
        <f>+'fiscal parms &amp; pop'!E141</f>
        <v>937676</v>
      </c>
      <c r="D72" s="1">
        <f>+'fiscal parms &amp; pop'!U156</f>
        <v>31020328</v>
      </c>
      <c r="E72" s="1">
        <f>+'fiscal parms &amp; pop'!V156</f>
        <v>1824331</v>
      </c>
      <c r="F72" s="1"/>
    </row>
    <row r="73" spans="1:24" x14ac:dyDescent="0.25">
      <c r="A73">
        <f>+'fiscal parms &amp; pop'!A142</f>
        <v>2004</v>
      </c>
      <c r="B73" s="1">
        <f>+'fiscal parms &amp; pop'!S157</f>
        <v>517402</v>
      </c>
      <c r="C73" s="109">
        <f>+'fiscal parms &amp; pop'!E142</f>
        <v>939612</v>
      </c>
      <c r="D73" s="1">
        <f>+'fiscal parms &amp; pop'!U157</f>
        <v>31315986</v>
      </c>
      <c r="E73" s="1">
        <f>+'fiscal parms &amp; pop'!V157</f>
        <v>1826701</v>
      </c>
      <c r="F73" s="1"/>
      <c r="N73" s="150"/>
      <c r="O73" s="152"/>
      <c r="P73" s="150"/>
      <c r="Q73" s="151" t="str">
        <f>+B18</f>
        <v>NL Rev PC</v>
      </c>
      <c r="R73" s="151" t="str">
        <f>+E18</f>
        <v>NL Expend PC</v>
      </c>
      <c r="S73" s="152" t="s">
        <v>334</v>
      </c>
      <c r="T73" s="151" t="str">
        <f>+N18</f>
        <v>NS Rev PC</v>
      </c>
      <c r="U73" s="151" t="str">
        <f>+O18</f>
        <v>NS Expend PC</v>
      </c>
      <c r="V73" s="152" t="s">
        <v>355</v>
      </c>
      <c r="W73" s="150" t="s">
        <v>356</v>
      </c>
      <c r="X73" s="150" t="s">
        <v>357</v>
      </c>
    </row>
    <row r="74" spans="1:24" x14ac:dyDescent="0.25">
      <c r="A74">
        <f>+'fiscal parms &amp; pop'!A143</f>
        <v>2005</v>
      </c>
      <c r="B74" s="1">
        <f>+'fiscal parms &amp; pop'!S158</f>
        <v>514315</v>
      </c>
      <c r="C74" s="109">
        <f>+'fiscal parms &amp; pop'!E143</f>
        <v>937899</v>
      </c>
      <c r="D74" s="1">
        <f>+'fiscal parms &amp; pop'!U158</f>
        <v>31622410</v>
      </c>
      <c r="E74" s="1">
        <f>+'fiscal parms &amp; pop'!V158</f>
        <v>1824007</v>
      </c>
      <c r="F74" s="1"/>
      <c r="P74" s="107" t="s">
        <v>324</v>
      </c>
      <c r="Q74" s="155">
        <f>+L49</f>
        <v>13654.771184996065</v>
      </c>
      <c r="R74" s="155">
        <f>+M49</f>
        <v>17175.338965683019</v>
      </c>
      <c r="S74" s="156">
        <f>+R74/Q74</f>
        <v>1.2578269333839422</v>
      </c>
      <c r="T74" s="155">
        <f>+N49</f>
        <v>11841.556295955181</v>
      </c>
      <c r="U74" s="155">
        <f>+O49</f>
        <v>11860.865001414202</v>
      </c>
      <c r="V74" s="156">
        <f>+U74/T74</f>
        <v>1.0016305884949952</v>
      </c>
      <c r="W74" s="157">
        <f>+P49</f>
        <v>1.1531230223226856</v>
      </c>
      <c r="X74" s="157">
        <f>+Q49</f>
        <v>1.448067991974882</v>
      </c>
    </row>
    <row r="75" spans="1:24" x14ac:dyDescent="0.25">
      <c r="A75">
        <f>+'fiscal parms &amp; pop'!A144</f>
        <v>2006</v>
      </c>
      <c r="B75" s="1">
        <f>+'fiscal parms &amp; pop'!S159</f>
        <v>510584</v>
      </c>
      <c r="C75" s="109">
        <f>+'fiscal parms &amp; pop'!E144</f>
        <v>937869</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11499.29337341584</v>
      </c>
      <c r="U75" s="155">
        <f>+O50</f>
        <v>11397.72035268463</v>
      </c>
      <c r="V75" s="156">
        <f>+U75/T75</f>
        <v>0.99116702066528473</v>
      </c>
      <c r="W75" s="157">
        <f>+P50</f>
        <v>1.287129461736185</v>
      </c>
      <c r="X75" s="157">
        <f>+Q50</f>
        <v>1.4115975190872072</v>
      </c>
    </row>
    <row r="76" spans="1:24" x14ac:dyDescent="0.25">
      <c r="A76">
        <f>+'fiscal parms &amp; pop'!A145</f>
        <v>2007</v>
      </c>
      <c r="B76" s="1">
        <f>+'fiscal parms &amp; pop'!S160</f>
        <v>509039</v>
      </c>
      <c r="C76" s="109">
        <f>+'fiscal parms &amp; pop'!E145</f>
        <v>935071</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10745.366356027851</v>
      </c>
      <c r="U76" s="155">
        <f>+O51</f>
        <v>10842.559030310167</v>
      </c>
      <c r="V76" s="156">
        <f t="shared" ref="V76:V78" si="68">+U76/T76</f>
        <v>1.0090450777630111</v>
      </c>
      <c r="W76" s="157">
        <f>+P51</f>
        <v>1.3449040592732067</v>
      </c>
      <c r="X76" s="157">
        <f>+Q51</f>
        <v>1.4349141826825529</v>
      </c>
    </row>
    <row r="77" spans="1:24" x14ac:dyDescent="0.25">
      <c r="A77">
        <f>+'fiscal parms &amp; pop'!A146</f>
        <v>2008</v>
      </c>
      <c r="B77" s="1">
        <f>+'fiscal parms &amp; pop'!S161</f>
        <v>511543</v>
      </c>
      <c r="C77" s="109">
        <f>+'fiscal parms &amp; pop'!E146</f>
        <v>935865</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9268.1343424338265</v>
      </c>
      <c r="U77" s="155">
        <f>+O52</f>
        <v>9235.0857521064063</v>
      </c>
      <c r="V77" s="156">
        <f t="shared" si="68"/>
        <v>0.99643417012460556</v>
      </c>
      <c r="W77" s="157">
        <f>+P52</f>
        <v>1.396172449752195</v>
      </c>
      <c r="X77" s="157">
        <f>+Q52</f>
        <v>1.4440350803458009</v>
      </c>
    </row>
    <row r="78" spans="1:24" x14ac:dyDescent="0.25">
      <c r="A78">
        <f>+'fiscal parms &amp; pop'!A147</f>
        <v>2009</v>
      </c>
      <c r="B78" s="1">
        <f>+'fiscal parms &amp; pop'!S162</f>
        <v>516729</v>
      </c>
      <c r="C78" s="109">
        <f>+'fiscal parms &amp; pop'!E147</f>
        <v>938194</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8468.3307637313446</v>
      </c>
      <c r="U78" s="155">
        <f>+O53</f>
        <v>8504.9266328189515</v>
      </c>
      <c r="V78" s="156">
        <f t="shared" si="68"/>
        <v>1.0043214973657313</v>
      </c>
      <c r="W78" s="157">
        <f>+P53</f>
        <v>1.3962859483884662</v>
      </c>
      <c r="X78" s="157">
        <f>+Q53</f>
        <v>1.4279758761239054</v>
      </c>
    </row>
    <row r="79" spans="1:24" x14ac:dyDescent="0.25">
      <c r="A79">
        <f>+'fiscal parms &amp; pop'!A148</f>
        <v>2010</v>
      </c>
      <c r="B79" s="1">
        <f>+'fiscal parms &amp; pop'!S163</f>
        <v>521972</v>
      </c>
      <c r="C79" s="109">
        <f>+'fiscal parms &amp; pop'!E148</f>
        <v>942073</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pop'!E149</f>
        <v>944469</v>
      </c>
      <c r="D80" s="1">
        <f>+'fiscal parms &amp; pop'!U164</f>
        <v>33704644</v>
      </c>
      <c r="E80" s="1">
        <f>+'fiscal parms &amp; pop'!V164</f>
        <v>1844037</v>
      </c>
      <c r="F80" s="1"/>
      <c r="G80" s="1"/>
      <c r="H80" s="1"/>
      <c r="I80" s="1"/>
      <c r="J80" s="1"/>
      <c r="N80" s="1"/>
      <c r="Q80" s="151" t="str">
        <f>+F18</f>
        <v>NL Deficit PC</v>
      </c>
      <c r="R80" s="151" t="str">
        <f>+X18</f>
        <v>NS Deficit PC</v>
      </c>
      <c r="S80" s="151" t="str">
        <f>+D18</f>
        <v>NL Debt Charge PC</v>
      </c>
      <c r="T80" s="151" t="str">
        <f>+V18</f>
        <v>NS Debt Charge PC</v>
      </c>
      <c r="U80" s="150" t="str">
        <f>+G18</f>
        <v>NL Net Debt PC</v>
      </c>
      <c r="V80" s="150" t="str">
        <f>+Y18</f>
        <v>NS Net Debt PC</v>
      </c>
    </row>
    <row r="81" spans="1:22" x14ac:dyDescent="0.25">
      <c r="A81">
        <f>+'fiscal parms &amp; pop'!A150</f>
        <v>2012</v>
      </c>
      <c r="B81" s="1">
        <f>+'fiscal parms &amp; pop'!S165</f>
        <v>526450</v>
      </c>
      <c r="C81" s="109">
        <f>+'fiscal parms &amp; pop'!E150</f>
        <v>944943</v>
      </c>
      <c r="D81" s="1">
        <f>+'fiscal parms &amp; pop'!U165</f>
        <v>34109736</v>
      </c>
      <c r="E81" s="1">
        <f>+'fiscal parms &amp; pop'!V165</f>
        <v>1846800</v>
      </c>
      <c r="F81" s="1"/>
      <c r="G81" s="1"/>
      <c r="H81" s="1"/>
      <c r="I81" s="1"/>
      <c r="J81" s="1"/>
      <c r="N81" s="150"/>
      <c r="O81" s="152"/>
      <c r="P81" s="107" t="s">
        <v>324</v>
      </c>
      <c r="Q81" s="155">
        <f t="shared" ref="Q81" si="69">+F49</f>
        <v>-3520.5677806869526</v>
      </c>
      <c r="R81" s="155">
        <f t="shared" ref="R81" si="70">+X49</f>
        <v>56.186188608578547</v>
      </c>
      <c r="S81" s="155">
        <f t="shared" ref="S81" si="71">+D49</f>
        <v>2055.4066917830387</v>
      </c>
      <c r="T81" s="155">
        <f t="shared" ref="T81" si="72">+V49</f>
        <v>774.38323951269774</v>
      </c>
      <c r="U81" s="155">
        <f t="shared" ref="U81" si="73">+G49</f>
        <v>31489.41109321341</v>
      </c>
      <c r="V81" s="155">
        <f t="shared" ref="V81" si="74">+Y49</f>
        <v>16047.361977472834</v>
      </c>
    </row>
    <row r="82" spans="1:22" x14ac:dyDescent="0.25">
      <c r="A82">
        <f>+'fiscal parms &amp; pop'!A151</f>
        <v>2013</v>
      </c>
      <c r="B82" s="1">
        <f>+'fiscal parms &amp; pop'!S166</f>
        <v>527399</v>
      </c>
      <c r="C82" s="109">
        <f>+'fiscal parms &amp; pop'!E151</f>
        <v>943049</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116.67199954473124</v>
      </c>
      <c r="S82" s="155">
        <f>+D50</f>
        <v>1943.0023231240223</v>
      </c>
      <c r="T82" s="155">
        <f>+V50</f>
        <v>848.85129976031874</v>
      </c>
      <c r="U82" s="155">
        <f>+G50</f>
        <v>28328.155968112191</v>
      </c>
      <c r="V82" s="155">
        <f>+Y50</f>
        <v>15775.451249796988</v>
      </c>
    </row>
    <row r="83" spans="1:22" x14ac:dyDescent="0.25">
      <c r="A83">
        <f>+'fiscal parms &amp; pop'!A152</f>
        <v>2014</v>
      </c>
      <c r="B83" s="1">
        <f>+'fiscal parms &amp; pop'!S167</f>
        <v>528386</v>
      </c>
      <c r="C83" s="109">
        <f>+'fiscal parms &amp; pop'!E152</f>
        <v>942209</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-89.643184875555875</v>
      </c>
      <c r="S83" s="155">
        <f t="shared" ref="S83:S85" si="77">+D51</f>
        <v>1747.4461804924292</v>
      </c>
      <c r="T83" s="155">
        <f t="shared" ref="T83:T85" si="78">+V51</f>
        <v>883.2311306466479</v>
      </c>
      <c r="U83" s="155">
        <f t="shared" ref="U83:U85" si="79">+G51</f>
        <v>23284.422240982134</v>
      </c>
      <c r="V83" s="155">
        <f t="shared" ref="V83:V85" si="80">+Y51</f>
        <v>15537.662629993409</v>
      </c>
    </row>
    <row r="84" spans="1:22" x14ac:dyDescent="0.25">
      <c r="A84">
        <f>+'fiscal parms &amp; pop'!A153</f>
        <v>2015</v>
      </c>
      <c r="B84" s="1">
        <f>+'fiscal parms &amp; pop'!S168</f>
        <v>528815</v>
      </c>
      <c r="C84" s="109">
        <f>+'fiscal parms &amp; pop'!E153</f>
        <v>941545</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36.823335030799896</v>
      </c>
      <c r="S84" s="155">
        <f t="shared" si="77"/>
        <v>1724.7635058988867</v>
      </c>
      <c r="T84" s="155">
        <f t="shared" si="78"/>
        <v>957.06439282366807</v>
      </c>
      <c r="U84" s="155">
        <f t="shared" si="79"/>
        <v>21409.571125302573</v>
      </c>
      <c r="V84" s="155">
        <f t="shared" si="80"/>
        <v>14378.825981996089</v>
      </c>
    </row>
    <row r="85" spans="1:22" x14ac:dyDescent="0.25">
      <c r="A85">
        <f>+'fiscal parms &amp; pop'!A154</f>
        <v>2016</v>
      </c>
      <c r="B85" s="1">
        <f>+'fiscal parms &amp; pop'!S169</f>
        <v>530305</v>
      </c>
      <c r="C85" s="109">
        <f>+'fiscal parms &amp; pop'!E154</f>
        <v>948618</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-33.576073324903263</v>
      </c>
      <c r="S85" s="155">
        <f t="shared" si="77"/>
        <v>1714.1322980351456</v>
      </c>
      <c r="T85" s="155">
        <f t="shared" si="78"/>
        <v>973.85635684944589</v>
      </c>
      <c r="U85" s="155">
        <f t="shared" si="79"/>
        <v>20003.660885388967</v>
      </c>
      <c r="V85" s="155">
        <f t="shared" si="80"/>
        <v>13764.086253370224</v>
      </c>
    </row>
    <row r="86" spans="1:22" x14ac:dyDescent="0.25">
      <c r="A86">
        <f>+'fiscal parms &amp; pop'!A155</f>
        <v>2017</v>
      </c>
      <c r="B86" s="1">
        <f>+'fiscal parms &amp; pop'!S170</f>
        <v>528817</v>
      </c>
      <c r="C86" s="109">
        <f>+'fiscal parms &amp; pop'!E155</f>
        <v>953869</v>
      </c>
      <c r="D86" s="1">
        <f>+'fiscal parms &amp; pop'!U170</f>
        <v>36058291</v>
      </c>
      <c r="E86" s="1">
        <f>+'fiscal parms &amp; pop'!V170</f>
        <v>1865545</v>
      </c>
      <c r="F86" s="1"/>
    </row>
    <row r="87" spans="1:22" x14ac:dyDescent="0.25">
      <c r="A87">
        <f>+'fiscal parms &amp; pop'!A156</f>
        <v>2018</v>
      </c>
      <c r="B87" s="1">
        <f>+'fiscal parms &amp; pop'!S171</f>
        <v>525560</v>
      </c>
      <c r="C87" s="109">
        <f>+'fiscal parms &amp; pop'!E156</f>
        <v>958406</v>
      </c>
      <c r="D87" s="1">
        <f>+'fiscal parms &amp; pop'!U171</f>
        <v>36415881</v>
      </c>
      <c r="E87" s="1">
        <f>+'fiscal parms &amp; pop'!V171</f>
        <v>1882103</v>
      </c>
    </row>
    <row r="88" spans="1:22" x14ac:dyDescent="0.25">
      <c r="A88">
        <f>+'fiscal parms &amp; pop'!A157</f>
        <v>2019</v>
      </c>
      <c r="B88" s="1">
        <f>+'fiscal parms &amp; pop'!S172</f>
        <v>523476</v>
      </c>
      <c r="C88" s="109">
        <f>+'fiscal parms &amp; pop'!E157</f>
        <v>969747</v>
      </c>
      <c r="D88" s="1">
        <f>+'fiscal parms &amp; pop'!U172</f>
        <v>36944789</v>
      </c>
      <c r="E88" s="1">
        <f>+'fiscal parms &amp; pop'!V172</f>
        <v>1903877</v>
      </c>
    </row>
    <row r="89" spans="1:22" x14ac:dyDescent="0.25">
      <c r="A89">
        <f>+'fiscal parms &amp; pop'!A158</f>
        <v>2020</v>
      </c>
      <c r="B89" s="1">
        <f>+'fiscal parms &amp; pop'!S173</f>
        <v>522103</v>
      </c>
      <c r="C89" s="109">
        <f>+'fiscal parms &amp; pop'!E158</f>
        <v>979351</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354</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pop'!N7+'fiscal parms &amp; pop'!T7</f>
        <v>2492</v>
      </c>
      <c r="U123" s="14">
        <f>+'fiscal parms &amp; pop'!O7</f>
        <v>1599</v>
      </c>
      <c r="V123" s="14">
        <f>+T123+U123</f>
        <v>4091</v>
      </c>
      <c r="W123" s="14">
        <f>+'fiscal parms &amp; pop'!Q7</f>
        <v>3676</v>
      </c>
      <c r="X123" s="14">
        <f>+'fiscal parms &amp; pop'!R7</f>
        <v>672</v>
      </c>
      <c r="Y123" s="14">
        <f>+'fiscal parms &amp; pop'!S7</f>
        <v>4348</v>
      </c>
      <c r="Z123" s="14">
        <f>+'fiscal parms &amp; pop'!U7</f>
        <v>-257</v>
      </c>
      <c r="AA123" s="14">
        <f>+'fiscal parms &amp; pop'!V7</f>
        <v>4731</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pop'!N8+'fiscal parms &amp; pop'!T8</f>
        <v>2473</v>
      </c>
      <c r="U124" s="14">
        <f>+'fiscal parms &amp; pop'!O8</f>
        <v>1602</v>
      </c>
      <c r="V124" s="14">
        <f t="shared" ref="V124:V153" si="81">+T124+U124</f>
        <v>4075</v>
      </c>
      <c r="W124" s="14">
        <f>+'fiscal parms &amp; pop'!Q8</f>
        <v>3799</v>
      </c>
      <c r="X124" s="14">
        <f>+'fiscal parms &amp; pop'!R8</f>
        <v>682</v>
      </c>
      <c r="Y124" s="14">
        <f>+'fiscal parms &amp; pop'!S8</f>
        <v>4481</v>
      </c>
      <c r="Z124" s="14">
        <f>+'fiscal parms &amp; pop'!U8</f>
        <v>-406</v>
      </c>
      <c r="AA124" s="14">
        <f>+'fiscal parms &amp; pop'!V8</f>
        <v>5426</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pop'!N9+'fiscal parms &amp; pop'!T9</f>
        <v>2487</v>
      </c>
      <c r="U125" s="14">
        <f>+'fiscal parms &amp; pop'!O9</f>
        <v>1591</v>
      </c>
      <c r="V125" s="14">
        <f t="shared" si="81"/>
        <v>4078</v>
      </c>
      <c r="W125" s="14">
        <f>+'fiscal parms &amp; pop'!Q9</f>
        <v>3916</v>
      </c>
      <c r="X125" s="14">
        <f>+'fiscal parms &amp; pop'!R9</f>
        <v>779</v>
      </c>
      <c r="Y125" s="14">
        <f>+'fiscal parms &amp; pop'!S9</f>
        <v>4695</v>
      </c>
      <c r="Z125" s="14">
        <f>+'fiscal parms &amp; pop'!U9</f>
        <v>-617</v>
      </c>
      <c r="AA125" s="14">
        <f>+'fiscal parms &amp; pop'!V9</f>
        <v>7288</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pop'!N10+'fiscal parms &amp; pop'!T10</f>
        <v>2614.1489999999999</v>
      </c>
      <c r="U126" s="14">
        <f>+'fiscal parms &amp; pop'!O10</f>
        <v>1566.85</v>
      </c>
      <c r="V126" s="14">
        <f t="shared" si="81"/>
        <v>4180.9989999999998</v>
      </c>
      <c r="W126" s="14">
        <f>+'fiscal parms &amp; pop'!Q10</f>
        <v>3861.3599999999992</v>
      </c>
      <c r="X126" s="14">
        <f>+'fiscal parms &amp; pop'!R10</f>
        <v>865.37800000000004</v>
      </c>
      <c r="Y126" s="14">
        <f>+'fiscal parms &amp; pop'!S10</f>
        <v>4726.7379999999994</v>
      </c>
      <c r="Z126" s="14">
        <f>+'fiscal parms &amp; pop'!U10</f>
        <v>-545.73899999999958</v>
      </c>
      <c r="AA126" s="14">
        <f>+'fiscal parms &amp; pop'!V10</f>
        <v>8120</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pop'!N11+'fiscal parms &amp; pop'!T11</f>
        <v>2619.6739999999991</v>
      </c>
      <c r="U127" s="14">
        <f>+'fiscal parms &amp; pop'!O11</f>
        <v>1857.9559999999999</v>
      </c>
      <c r="V127" s="14">
        <f t="shared" si="81"/>
        <v>4477.6299999999992</v>
      </c>
      <c r="W127" s="14">
        <f>+'fiscal parms &amp; pop'!Q11</f>
        <v>3799.3249999999989</v>
      </c>
      <c r="X127" s="14">
        <f>+'fiscal parms &amp; pop'!R11</f>
        <v>911.62599999999998</v>
      </c>
      <c r="Y127" s="14">
        <f>+'fiscal parms &amp; pop'!S11</f>
        <v>4710.9509999999991</v>
      </c>
      <c r="Z127" s="14">
        <f>+'fiscal parms &amp; pop'!U11</f>
        <v>-233.32099999999991</v>
      </c>
      <c r="AA127" s="14">
        <f>+'fiscal parms &amp; pop'!V11</f>
        <v>8514</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pop'!N12+'fiscal parms &amp; pop'!T12</f>
        <v>2664.1049999999996</v>
      </c>
      <c r="U128" s="14">
        <f>+'fiscal parms &amp; pop'!O12</f>
        <v>1938.42</v>
      </c>
      <c r="V128" s="14">
        <f t="shared" si="81"/>
        <v>4602.5249999999996</v>
      </c>
      <c r="W128" s="14">
        <f>+'fiscal parms &amp; pop'!Q12</f>
        <v>3907.0390000000007</v>
      </c>
      <c r="X128" s="14">
        <f>+'fiscal parms &amp; pop'!R12</f>
        <v>896.58799999999997</v>
      </c>
      <c r="Y128" s="14">
        <f>+'fiscal parms &amp; pop'!S12</f>
        <v>4803.6270000000004</v>
      </c>
      <c r="Z128" s="14">
        <f>+'fiscal parms &amp; pop'!U12</f>
        <v>-201.10200000000077</v>
      </c>
      <c r="AA128" s="14">
        <f>+'fiscal parms &amp; pop'!V12</f>
        <v>8893.57</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pop'!N13+'fiscal parms &amp; pop'!T13</f>
        <v>2750.4200000000005</v>
      </c>
      <c r="U129" s="14">
        <f>+'fiscal parms &amp; pop'!O13</f>
        <v>1757.3779999999999</v>
      </c>
      <c r="V129" s="14">
        <f t="shared" si="81"/>
        <v>4507.7980000000007</v>
      </c>
      <c r="W129" s="14">
        <f>+'fiscal parms &amp; pop'!Q13</f>
        <v>3812.989</v>
      </c>
      <c r="X129" s="14">
        <f>+'fiscal parms &amp; pop'!R13</f>
        <v>811.08199999999999</v>
      </c>
      <c r="Y129" s="14">
        <f>+'fiscal parms &amp; pop'!S13</f>
        <v>4624.0709999999999</v>
      </c>
      <c r="Z129" s="14">
        <f>+'fiscal parms &amp; pop'!U13</f>
        <v>-116.27299999999953</v>
      </c>
      <c r="AA129" s="14">
        <f>+'fiscal parms &amp; pop'!V13</f>
        <v>9138.5229999999992</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pop'!N14+'fiscal parms &amp; pop'!T14</f>
        <v>2514.2109999999998</v>
      </c>
      <c r="U130" s="14">
        <f>+'fiscal parms &amp; pop'!O14</f>
        <v>1927.2080000000001</v>
      </c>
      <c r="V130" s="14">
        <f t="shared" si="81"/>
        <v>4441.4189999999999</v>
      </c>
      <c r="W130" s="14">
        <f>+'fiscal parms &amp; pop'!Q14</f>
        <v>4018.1090000000004</v>
      </c>
      <c r="X130" s="14">
        <f>+'fiscal parms &amp; pop'!R14</f>
        <v>865.41600000000005</v>
      </c>
      <c r="Y130" s="14">
        <f>+'fiscal parms &amp; pop'!S14</f>
        <v>4883.5250000000005</v>
      </c>
      <c r="Z130" s="14">
        <f>+'fiscal parms &amp; pop'!U14</f>
        <v>-442.10600000000051</v>
      </c>
      <c r="AA130" s="14">
        <f>+'fiscal parms &amp; pop'!V14</f>
        <v>9930.5720000000001</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pop'!N15+'fiscal parms &amp; pop'!T15</f>
        <v>3139.9109999999996</v>
      </c>
      <c r="U131" s="14">
        <f>+'fiscal parms &amp; pop'!O15</f>
        <v>2016.499</v>
      </c>
      <c r="V131" s="14">
        <f t="shared" si="81"/>
        <v>5156.41</v>
      </c>
      <c r="W131" s="14">
        <f>+'fiscal parms &amp; pop'!Q15</f>
        <v>4414.2439999999997</v>
      </c>
      <c r="X131" s="14">
        <f>+'fiscal parms &amp; pop'!R15</f>
        <v>1003.34</v>
      </c>
      <c r="Y131" s="14">
        <f>+'fiscal parms &amp; pop'!S15</f>
        <v>5417.5839999999998</v>
      </c>
      <c r="Z131" s="14">
        <f>+'fiscal parms &amp; pop'!U15</f>
        <v>-261.17400000000038</v>
      </c>
      <c r="AA131" s="14">
        <f>+'fiscal parms &amp; pop'!V15</f>
        <v>10298.315000000001</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pop'!N16+'fiscal parms &amp; pop'!T16</f>
        <v>2798.5690000000004</v>
      </c>
      <c r="U132" s="14">
        <f>+'fiscal parms &amp; pop'!O16</f>
        <v>1972.2829999999999</v>
      </c>
      <c r="V132" s="14">
        <f t="shared" si="81"/>
        <v>4770.8520000000008</v>
      </c>
      <c r="W132" s="14">
        <f>+'fiscal parms &amp; pop'!Q16</f>
        <v>4508.1409999999996</v>
      </c>
      <c r="X132" s="14">
        <f>+'fiscal parms &amp; pop'!R16</f>
        <v>1059.672</v>
      </c>
      <c r="Y132" s="14">
        <f>+'fiscal parms &amp; pop'!S16</f>
        <v>5567.8130000000001</v>
      </c>
      <c r="Z132" s="14">
        <f>+'fiscal parms &amp; pop'!U16</f>
        <v>-796.96099999999956</v>
      </c>
      <c r="AA132" s="14">
        <f>+'fiscal parms &amp; pop'!V16</f>
        <v>11254.328</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pop'!N17+'fiscal parms &amp; pop'!T17</f>
        <v>3655.8350000000009</v>
      </c>
      <c r="U133" s="14">
        <f>+'fiscal parms &amp; pop'!O17</f>
        <v>2039.74</v>
      </c>
      <c r="V133" s="14">
        <f t="shared" si="81"/>
        <v>5695.5750000000007</v>
      </c>
      <c r="W133" s="14">
        <f>+'fiscal parms &amp; pop'!Q17</f>
        <v>4433.5950000000003</v>
      </c>
      <c r="X133" s="14">
        <f>+'fiscal parms &amp; pop'!R17</f>
        <v>1115.473</v>
      </c>
      <c r="Y133" s="14">
        <f>+'fiscal parms &amp; pop'!S17</f>
        <v>5549.0680000000002</v>
      </c>
      <c r="Z133" s="14">
        <f>+'fiscal parms &amp; pop'!U17</f>
        <v>146.50700000000026</v>
      </c>
      <c r="AA133" s="14">
        <f>+'fiscal parms &amp; pop'!V17</f>
        <v>12101.12</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pop'!N18+'fiscal parms &amp; pop'!T18</f>
        <v>3774.79</v>
      </c>
      <c r="U134" s="14">
        <f>+'fiscal parms &amp; pop'!O18</f>
        <v>2053.6779999999999</v>
      </c>
      <c r="V134" s="14">
        <f t="shared" si="81"/>
        <v>5828.4679999999998</v>
      </c>
      <c r="W134" s="14">
        <f>+'fiscal parms &amp; pop'!Q18</f>
        <v>4554.5990000000002</v>
      </c>
      <c r="X134" s="14">
        <f>+'fiscal parms &amp; pop'!R18</f>
        <v>1160.6469999999999</v>
      </c>
      <c r="Y134" s="14">
        <f>+'fiscal parms &amp; pop'!S18</f>
        <v>5715.2460000000001</v>
      </c>
      <c r="Z134" s="14">
        <f>+'fiscal parms &amp; pop'!U18</f>
        <v>113.22199999999997</v>
      </c>
      <c r="AA134" s="14">
        <f>+'fiscal parms &amp; pop'!V18</f>
        <v>12144.325999999999</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pop'!N19+'fiscal parms &amp; pop'!T19</f>
        <v>3901.8869999999997</v>
      </c>
      <c r="U135" s="14">
        <f>+'fiscal parms &amp; pop'!O19</f>
        <v>1908.0440000000001</v>
      </c>
      <c r="V135" s="14">
        <f t="shared" si="81"/>
        <v>5809.9309999999996</v>
      </c>
      <c r="W135" s="14">
        <f>+'fiscal parms &amp; pop'!Q19</f>
        <v>4736.5120000000006</v>
      </c>
      <c r="X135" s="14">
        <f>+'fiscal parms &amp; pop'!R19</f>
        <v>1045.664</v>
      </c>
      <c r="Y135" s="14">
        <f>+'fiscal parms &amp; pop'!S19</f>
        <v>5782.1760000000004</v>
      </c>
      <c r="Z135" s="14">
        <f>+'fiscal parms &amp; pop'!U19</f>
        <v>27.7549999999992</v>
      </c>
      <c r="AA135" s="14">
        <f>+'fiscal parms &amp; pop'!V19</f>
        <v>12216.027</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pop'!N20+'fiscal parms &amp; pop'!T20</f>
        <v>3848.3270000000002</v>
      </c>
      <c r="U136" s="14">
        <f>+'fiscal parms &amp; pop'!O20</f>
        <v>1830.6579999999999</v>
      </c>
      <c r="V136" s="14">
        <f t="shared" si="81"/>
        <v>5678.9850000000006</v>
      </c>
      <c r="W136" s="14">
        <f>+'fiscal parms &amp; pop'!Q20</f>
        <v>4601.1959999999999</v>
      </c>
      <c r="X136" s="14">
        <f>+'fiscal parms &amp; pop'!R20</f>
        <v>1039.7080000000001</v>
      </c>
      <c r="Y136" s="14">
        <f>+'fiscal parms &amp; pop'!S20</f>
        <v>5640.9040000000005</v>
      </c>
      <c r="Z136" s="14">
        <f>+'fiscal parms &amp; pop'!U20</f>
        <v>38.080999999999655</v>
      </c>
      <c r="AA136" s="14">
        <f>+'fiscal parms &amp; pop'!V20</f>
        <v>12324.825999999999</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pop'!N21+'fiscal parms &amp; pop'!T21</f>
        <v>4077.2780000000002</v>
      </c>
      <c r="U137" s="14">
        <f>+'fiscal parms &amp; pop'!O21</f>
        <v>2174.9639999999999</v>
      </c>
      <c r="V137" s="14">
        <f t="shared" si="81"/>
        <v>6252.2420000000002</v>
      </c>
      <c r="W137" s="14">
        <f>+'fiscal parms &amp; pop'!Q21</f>
        <v>5048.4079999999994</v>
      </c>
      <c r="X137" s="14">
        <f>+'fiscal parms &amp; pop'!R21</f>
        <v>1033.675</v>
      </c>
      <c r="Y137" s="14">
        <f>+'fiscal parms &amp; pop'!S21</f>
        <v>6082.0829999999996</v>
      </c>
      <c r="Z137" s="14">
        <f>+'fiscal parms &amp; pop'!U21</f>
        <v>170.15900000000045</v>
      </c>
      <c r="AA137" s="14">
        <f>+'fiscal parms &amp; pop'!V21</f>
        <v>12305.23</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pop'!N22+'fiscal parms &amp; pop'!T22</f>
        <v>4477.4589999999998</v>
      </c>
      <c r="U138" s="14">
        <f>+'fiscal parms &amp; pop'!O22</f>
        <v>2266.1529999999998</v>
      </c>
      <c r="V138" s="14">
        <f t="shared" si="81"/>
        <v>6743.6119999999992</v>
      </c>
      <c r="W138" s="14">
        <f>+'fiscal parms &amp; pop'!Q22</f>
        <v>5516.9360000000006</v>
      </c>
      <c r="X138" s="14">
        <f>+'fiscal parms &amp; pop'!R22</f>
        <v>987.89099999999996</v>
      </c>
      <c r="Y138" s="14">
        <f>+'fiscal parms &amp; pop'!S22</f>
        <v>6504.8270000000002</v>
      </c>
      <c r="Z138" s="14">
        <f>+'fiscal parms &amp; pop'!U22</f>
        <v>238.78499999999963</v>
      </c>
      <c r="AA138" s="14">
        <f>+'fiscal parms &amp; pop'!V22</f>
        <v>12239.17</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pop'!N23+'fiscal parms &amp; pop'!T23</f>
        <v>5121.2569999999996</v>
      </c>
      <c r="U139" s="14">
        <f>+'fiscal parms &amp; pop'!O23</f>
        <v>2569.5430000000001</v>
      </c>
      <c r="V139" s="14">
        <f t="shared" si="81"/>
        <v>7690.7999999999993</v>
      </c>
      <c r="W139" s="14">
        <f>+'fiscal parms &amp; pop'!Q23</f>
        <v>6578.5259999999998</v>
      </c>
      <c r="X139" s="14">
        <f>+'fiscal parms &amp; pop'!R23</f>
        <v>929.82799999999997</v>
      </c>
      <c r="Y139" s="14">
        <f>+'fiscal parms &amp; pop'!S23</f>
        <v>7508.3540000000003</v>
      </c>
      <c r="Z139" s="14">
        <f>+'fiscal parms &amp; pop'!U23</f>
        <v>182.44600000000011</v>
      </c>
      <c r="AA139" s="14">
        <f>+'fiscal parms &amp; pop'!V23</f>
        <v>12357.205</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pop'!N24+'fiscal parms &amp; pop'!T24</f>
        <v>5528.8910000000005</v>
      </c>
      <c r="U140" s="14">
        <f>+'fiscal parms &amp; pop'!O24</f>
        <v>3023.0509999999999</v>
      </c>
      <c r="V140" s="14">
        <f t="shared" si="81"/>
        <v>8551.9420000000009</v>
      </c>
      <c r="W140" s="14">
        <f>+'fiscal parms &amp; pop'!Q24</f>
        <v>7208.1239999999998</v>
      </c>
      <c r="X140" s="14">
        <f>+'fiscal parms &amp; pop'!R24</f>
        <v>924.88900000000001</v>
      </c>
      <c r="Y140" s="14">
        <f>+'fiscal parms &amp; pop'!S24</f>
        <v>8133.0129999999999</v>
      </c>
      <c r="Z140" s="14">
        <f>+'fiscal parms &amp; pop'!U24</f>
        <v>418.92899999999986</v>
      </c>
      <c r="AA140" s="14">
        <f>+'fiscal parms &amp; pop'!V24</f>
        <v>12116.046</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pop'!N25+'fiscal parms &amp; pop'!T25</f>
        <v>5594.0280000000002</v>
      </c>
      <c r="U141" s="14">
        <f>+'fiscal parms &amp; pop'!O25</f>
        <v>2946.7649999999999</v>
      </c>
      <c r="V141" s="14">
        <f t="shared" si="81"/>
        <v>8540.7929999999997</v>
      </c>
      <c r="W141" s="14">
        <f>+'fiscal parms &amp; pop'!Q25</f>
        <v>7648.1790000000001</v>
      </c>
      <c r="X141" s="14">
        <f>+'fiscal parms &amp; pop'!R25</f>
        <v>866.64099999999996</v>
      </c>
      <c r="Y141" s="14">
        <f>+'fiscal parms &amp; pop'!S25</f>
        <v>8514.82</v>
      </c>
      <c r="Z141" s="14">
        <f>+'fiscal parms &amp; pop'!U25</f>
        <v>25.973000000000425</v>
      </c>
      <c r="AA141" s="14">
        <f>+'fiscal parms &amp; pop'!V25</f>
        <v>12318.239</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pop'!N26+'fiscal parms &amp; pop'!T26</f>
        <v>5360.8640000000005</v>
      </c>
      <c r="U142" s="14">
        <f>+'fiscal parms &amp; pop'!O26</f>
        <v>3240.241</v>
      </c>
      <c r="V142" s="14">
        <f t="shared" si="81"/>
        <v>8601.1049999999996</v>
      </c>
      <c r="W142" s="14">
        <f>+'fiscal parms &amp; pop'!Q26</f>
        <v>8046.8750000000009</v>
      </c>
      <c r="X142" s="14">
        <f>+'fiscal parms &amp; pop'!R26</f>
        <v>822.74400000000003</v>
      </c>
      <c r="Y142" s="14">
        <f>+'fiscal parms &amp; pop'!S26</f>
        <v>8869.6190000000006</v>
      </c>
      <c r="Z142" s="14">
        <f>+'fiscal parms &amp; pop'!U26</f>
        <v>-268.5139999999999</v>
      </c>
      <c r="AA142" s="14">
        <f>+'fiscal parms &amp; pop'!V26</f>
        <v>12992.43</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pop'!N27+'fiscal parms &amp; pop'!T27</f>
        <v>6176.0870000000004</v>
      </c>
      <c r="U143" s="14">
        <f>+'fiscal parms &amp; pop'!O27</f>
        <v>3155.404</v>
      </c>
      <c r="V143" s="14">
        <f t="shared" si="81"/>
        <v>9331.491</v>
      </c>
      <c r="W143" s="14">
        <f>+'fiscal parms &amp; pop'!Q27</f>
        <v>7897.8540000000003</v>
      </c>
      <c r="X143" s="14">
        <f>+'fiscal parms &amp; pop'!R27</f>
        <v>848.23599999999999</v>
      </c>
      <c r="Y143" s="14">
        <f>+'fiscal parms &amp; pop'!S27</f>
        <v>8746.09</v>
      </c>
      <c r="Z143" s="14">
        <f>+'fiscal parms &amp; pop'!U27</f>
        <v>585.40100000000041</v>
      </c>
      <c r="AA143" s="14">
        <f>+'fiscal parms &amp; pop'!V27</f>
        <v>12887.248</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pop'!N28+'fiscal parms &amp; pop'!T28</f>
        <v>5926.3730000000005</v>
      </c>
      <c r="U144" s="14">
        <f>+'fiscal parms &amp; pop'!O28</f>
        <v>3049.3539999999998</v>
      </c>
      <c r="V144" s="14">
        <f t="shared" si="81"/>
        <v>8975.7270000000008</v>
      </c>
      <c r="W144" s="14">
        <f>+'fiscal parms &amp; pop'!Q28</f>
        <v>8391.9230000000007</v>
      </c>
      <c r="X144" s="14">
        <f>+'fiscal parms &amp; pop'!R28</f>
        <v>842.79300000000001</v>
      </c>
      <c r="Y144" s="14">
        <f>+'fiscal parms &amp; pop'!S28</f>
        <v>9234.7160000000003</v>
      </c>
      <c r="Z144" s="14">
        <f>+'fiscal parms &amp; pop'!U28</f>
        <v>-258.98900000000089</v>
      </c>
      <c r="AA144" s="14">
        <f>+'fiscal parms &amp; pop'!V28</f>
        <v>13370.409</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pop'!N29+'fiscal parms &amp; pop'!T29</f>
        <v>6149.0850000000009</v>
      </c>
      <c r="U145" s="14">
        <f>+'fiscal parms &amp; pop'!O29</f>
        <v>3145.1039999999998</v>
      </c>
      <c r="V145" s="14">
        <f t="shared" si="81"/>
        <v>9294.1890000000003</v>
      </c>
      <c r="W145" s="14">
        <f>+'fiscal parms &amp; pop'!Q29</f>
        <v>8700.4490000000005</v>
      </c>
      <c r="X145" s="14">
        <f>+'fiscal parms &amp; pop'!R29</f>
        <v>897.37099999999998</v>
      </c>
      <c r="Y145" s="14">
        <f>+'fiscal parms &amp; pop'!S29</f>
        <v>9597.82</v>
      </c>
      <c r="Z145" s="14">
        <f>+'fiscal parms &amp; pop'!U29</f>
        <v>-303.63099999999935</v>
      </c>
      <c r="AA145" s="14">
        <f>+'fiscal parms &amp; pop'!V29</f>
        <v>13942.371999999999</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pop'!N30+'fiscal parms &amp; pop'!T30</f>
        <v>5888.0310000000009</v>
      </c>
      <c r="U146" s="14">
        <f>+'fiscal parms &amp; pop'!O30</f>
        <v>3272.5230000000001</v>
      </c>
      <c r="V146" s="14">
        <f t="shared" si="81"/>
        <v>9160.5540000000001</v>
      </c>
      <c r="W146" s="14">
        <f>+'fiscal parms &amp; pop'!Q30</f>
        <v>8980.0879999999997</v>
      </c>
      <c r="X146" s="14">
        <f>+'fiscal parms &amp; pop'!R30</f>
        <v>857.31700000000001</v>
      </c>
      <c r="Y146" s="14">
        <f>+'fiscal parms &amp; pop'!S30</f>
        <v>9837.4050000000007</v>
      </c>
      <c r="Z146" s="14">
        <f>+'fiscal parms &amp; pop'!U30</f>
        <v>-676.851</v>
      </c>
      <c r="AA146" s="14">
        <f>+'fiscal parms &amp; pop'!V30</f>
        <v>14761.746999999999</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pop'!N31+'fiscal parms &amp; pop'!T31</f>
        <v>6504.3220000000001</v>
      </c>
      <c r="U147" s="14">
        <f>+'fiscal parms &amp; pop'!O31</f>
        <v>3253.8649999999998</v>
      </c>
      <c r="V147" s="14">
        <f t="shared" si="81"/>
        <v>9758.1869999999999</v>
      </c>
      <c r="W147" s="14">
        <f>+'fiscal parms &amp; pop'!Q31</f>
        <v>9025.6359999999986</v>
      </c>
      <c r="X147" s="14">
        <f>+'fiscal parms &amp; pop'!R31</f>
        <v>876.24400000000003</v>
      </c>
      <c r="Y147" s="14">
        <f>+'fiscal parms &amp; pop'!S31</f>
        <v>9901.8799999999992</v>
      </c>
      <c r="Z147" s="14">
        <f>+'fiscal parms &amp; pop'!U31</f>
        <v>-143.6929999999995</v>
      </c>
      <c r="AA147" s="14">
        <f>+'fiscal parms &amp; pop'!V31</f>
        <v>15007.14</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pop'!N32+'fiscal parms &amp; pop'!T32</f>
        <v>6628.5150000000003</v>
      </c>
      <c r="U148" s="14">
        <f>+'fiscal parms &amp; pop'!O32</f>
        <v>3302.473</v>
      </c>
      <c r="V148" s="14">
        <f t="shared" si="81"/>
        <v>9930.9880000000012</v>
      </c>
      <c r="W148" s="14">
        <f>+'fiscal parms &amp; pop'!Q32</f>
        <v>9090.2330000000002</v>
      </c>
      <c r="X148" s="14">
        <f>+'fiscal parms &amp; pop'!R32</f>
        <v>853.95600000000002</v>
      </c>
      <c r="Y148" s="14">
        <f>+'fiscal parms &amp; pop'!S32</f>
        <v>9944.1890000000003</v>
      </c>
      <c r="Z148" s="14">
        <f>+'fiscal parms &amp; pop'!U32</f>
        <v>-13.201000000000214</v>
      </c>
      <c r="AA148" s="14">
        <f>+'fiscal parms &amp; pop'!V32</f>
        <v>15071.58</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pop'!N33+'fiscal parms &amp; pop'!T33</f>
        <v>6883.3539999999994</v>
      </c>
      <c r="U149" s="14">
        <f>+'fiscal parms &amp; pop'!O33</f>
        <v>3354.3049999999998</v>
      </c>
      <c r="V149" s="14">
        <f t="shared" si="81"/>
        <v>10237.659</v>
      </c>
      <c r="W149" s="14">
        <f>+'fiscal parms &amp; pop'!Q33</f>
        <v>9262.7139999999999</v>
      </c>
      <c r="X149" s="14">
        <f>+'fiscal parms &amp; pop'!R33</f>
        <v>823.75900000000001</v>
      </c>
      <c r="Y149" s="14">
        <f>+'fiscal parms &amp; pop'!S33</f>
        <v>10086.473</v>
      </c>
      <c r="Z149" s="14">
        <f>+'fiscal parms &amp; pop'!U33</f>
        <v>151.18599999999992</v>
      </c>
      <c r="AA149" s="14">
        <f>+'fiscal parms &amp; pop'!V33</f>
        <v>14967.724</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pop'!N34+'fiscal parms &amp; pop'!T34</f>
        <v>7442.1360000000013</v>
      </c>
      <c r="U150" s="14">
        <f>+'fiscal parms &amp; pop'!O34</f>
        <v>3584.5430000000001</v>
      </c>
      <c r="V150" s="14">
        <f t="shared" si="81"/>
        <v>11026.679000000002</v>
      </c>
      <c r="W150" s="14">
        <f>+'fiscal parms &amp; pop'!Q34</f>
        <v>9975.2129999999997</v>
      </c>
      <c r="X150" s="14">
        <f>+'fiscal parms &amp; pop'!R34</f>
        <v>825.17700000000002</v>
      </c>
      <c r="Y150" s="14">
        <f>+'fiscal parms &amp; pop'!S34</f>
        <v>10800.39</v>
      </c>
      <c r="Z150" s="14">
        <f>+'fiscal parms &amp; pop'!U34</f>
        <v>226.28900000000147</v>
      </c>
      <c r="AA150" s="14">
        <f>+'fiscal parms &amp; pop'!V34</f>
        <v>14966.09</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pop'!N35+'fiscal parms &amp; pop'!T35</f>
        <v>7328.37</v>
      </c>
      <c r="U151" s="14">
        <f>+'fiscal parms &amp; pop'!O35</f>
        <v>3651.14</v>
      </c>
      <c r="V151" s="14">
        <f t="shared" si="81"/>
        <v>10979.51</v>
      </c>
      <c r="W151" s="14">
        <f>+'fiscal parms &amp; pop'!Q35</f>
        <v>10001.040000000001</v>
      </c>
      <c r="X151" s="14">
        <f>+'fiscal parms &amp; pop'!R35</f>
        <v>855.59500000000003</v>
      </c>
      <c r="Y151" s="14">
        <f>+'fiscal parms &amp; pop'!S35</f>
        <v>10856.635</v>
      </c>
      <c r="Z151" s="14">
        <f>+'fiscal parms &amp; pop'!U35</f>
        <v>122.8749999999992</v>
      </c>
      <c r="AA151" s="14">
        <f>+'fiscal parms &amp; pop'!V35</f>
        <v>14992.968999999999</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pop'!N36+'fiscal parms &amp; pop'!T36</f>
        <v>7621.8459999999995</v>
      </c>
      <c r="U152" s="14">
        <f>+'fiscal parms &amp; pop'!O36</f>
        <v>3866.5189999999998</v>
      </c>
      <c r="V152" s="14">
        <f t="shared" si="81"/>
        <v>11488.365</v>
      </c>
      <c r="W152" s="14">
        <f>+'fiscal parms &amp; pop'!Q36</f>
        <v>10667.918</v>
      </c>
      <c r="X152" s="14">
        <f>+'fiscal parms &amp; pop'!R36</f>
        <v>818.16</v>
      </c>
      <c r="Y152" s="14">
        <f>+'fiscal parms &amp; pop'!S36</f>
        <v>11486.078</v>
      </c>
      <c r="Z152" s="14">
        <f>+'fiscal parms &amp; pop'!U36</f>
        <v>2.2870000000006598</v>
      </c>
      <c r="AA152" s="14">
        <f>+'fiscal parms &amp; pop'!V36</f>
        <v>15242.397000000001</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pop'!N37+'fiscal parms &amp; pop'!T37</f>
        <v>7451.076</v>
      </c>
      <c r="U153" s="14">
        <f>+'fiscal parms &amp; pop'!O37</f>
        <v>4145.9639999999999</v>
      </c>
      <c r="V153" s="14">
        <f t="shared" si="81"/>
        <v>11597.04</v>
      </c>
      <c r="W153" s="14">
        <f>+'fiscal parms &amp; pop'!Q37</f>
        <v>10857.557000000001</v>
      </c>
      <c r="X153" s="14">
        <f>+'fiscal parms &amp; pop'!R37</f>
        <v>758.39300000000003</v>
      </c>
      <c r="Y153" s="14">
        <f>+'fiscal parms &amp; pop'!S37</f>
        <v>11615.95</v>
      </c>
      <c r="Z153" s="14">
        <f>+'fiscal parms &amp; pop'!U37</f>
        <v>55.026000000000003</v>
      </c>
      <c r="AA153" s="14">
        <f>+'fiscal parms &amp; pop'!V37</f>
        <v>15716</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CDE35FBC-6B8D-42E6-A097-AF7D1560D6B9}"/>
    <hyperlink ref="A4" r:id="rId2" xr:uid="{D6DF3C26-9344-4E3B-8A41-DA0EEF9B44AE}"/>
  </hyperlinks>
  <pageMargins left="0.7" right="0.7" top="0.75" bottom="0.75" header="0.3" footer="0.3"/>
  <pageSetup scale="70"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9566-9B0E-484F-BED4-1D5C93ACFDAA}">
  <dimension ref="A1:BW195"/>
  <sheetViews>
    <sheetView topLeftCell="AO70" workbookViewId="0">
      <selection activeCell="BD83" sqref="BD83"/>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146</v>
      </c>
      <c r="O18" t="s">
        <v>147</v>
      </c>
      <c r="P18" t="s">
        <v>148</v>
      </c>
      <c r="Q18" t="s">
        <v>149</v>
      </c>
      <c r="T18" t="s">
        <v>146</v>
      </c>
      <c r="U18" t="s">
        <v>150</v>
      </c>
      <c r="V18" t="s">
        <v>151</v>
      </c>
      <c r="W18" t="s">
        <v>147</v>
      </c>
      <c r="X18" t="s">
        <v>152</v>
      </c>
      <c r="Y18" t="s">
        <v>401</v>
      </c>
      <c r="AJ18" t="s">
        <v>222</v>
      </c>
      <c r="AK18" t="s">
        <v>223</v>
      </c>
      <c r="AL18" t="s">
        <v>224</v>
      </c>
      <c r="AM18" t="s">
        <v>225</v>
      </c>
      <c r="AP18" t="s">
        <v>238</v>
      </c>
      <c r="AQ18" t="s">
        <v>239</v>
      </c>
      <c r="AR18" t="s">
        <v>240</v>
      </c>
      <c r="AS18" t="s">
        <v>241</v>
      </c>
      <c r="AW18" t="str">
        <f>+AJ18</f>
        <v>NL Net Debt/Total Revenue</v>
      </c>
      <c r="AX18" t="str">
        <f>+AP18</f>
        <v>NB Net Debt/Total Revenue</v>
      </c>
      <c r="BA18" t="str">
        <f>+AK18</f>
        <v>NL Net Debt/Own Source Revenue</v>
      </c>
      <c r="BB18" t="str">
        <f>+AQ18</f>
        <v>NB Net Debt/Own Source Revenue</v>
      </c>
      <c r="BE18" t="str">
        <f>+AL18</f>
        <v>NL Debt Cost/Total Expenditure</v>
      </c>
      <c r="BF18" t="str">
        <f>+AR18</f>
        <v>NB Debt Cost/Total Expenditure</v>
      </c>
      <c r="BI18" t="str">
        <f>+AM18</f>
        <v>NL Debt Cost/Total Revenue</v>
      </c>
      <c r="BJ18" t="str">
        <f>+AS18</f>
        <v>NB Debt Cost/Total Revenue</v>
      </c>
      <c r="BV18" t="s">
        <v>420</v>
      </c>
      <c r="BW18" t="s">
        <v>428</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5307.5297639956971</v>
      </c>
      <c r="O19" s="81">
        <f>+W19</f>
        <v>5549.3706732094315</v>
      </c>
      <c r="P19" s="85">
        <f t="shared" ref="P19:Q45" si="6">+L19/N19</f>
        <v>0.96821631860085644</v>
      </c>
      <c r="Q19" s="85">
        <f t="shared" si="6"/>
        <v>1.0344475507358279</v>
      </c>
      <c r="S19" s="13" t="str">
        <f>+A19</f>
        <v>1990-91</v>
      </c>
      <c r="T19" s="81">
        <f t="shared" ref="T19:T49" si="7">+V123/C59*1000000</f>
        <v>5307.5297639956971</v>
      </c>
      <c r="U19" s="81">
        <f t="shared" ref="U19:U49" si="8">+W123/C59*1000000</f>
        <v>4907.6140705472908</v>
      </c>
      <c r="V19" s="81">
        <f t="shared" ref="V19:V49" si="9">+X123/C59*1000000</f>
        <v>641.75660266214152</v>
      </c>
      <c r="W19" s="81">
        <f t="shared" ref="W19:W49" si="10">+Y123/C59*1000000</f>
        <v>5549.3706732094315</v>
      </c>
      <c r="X19" s="81">
        <f t="shared" ref="X19:X49" si="11">+Z123/C59*1000000</f>
        <v>-241.84090921373334</v>
      </c>
      <c r="Y19" s="81">
        <f t="shared" ref="Y19:Y49" si="12">+AA123/C59*1000000</f>
        <v>4371.9161906408917</v>
      </c>
      <c r="AA19" s="87">
        <f t="shared" ref="AA19:AA44" si="13">+T19-W19</f>
        <v>-241.84090921373445</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0.8237195804907852</v>
      </c>
      <c r="AQ19" s="86">
        <f>+AA123/T123</f>
        <v>1.3193215639907043</v>
      </c>
      <c r="AR19" s="86">
        <f>+X123/Y123</f>
        <v>0.11564493353459611</v>
      </c>
      <c r="AS19" s="86">
        <f>+X123/V123</f>
        <v>0.12091436717238571</v>
      </c>
      <c r="AV19" s="1" t="str">
        <f>+AI19</f>
        <v>1990-91</v>
      </c>
      <c r="AW19" s="85">
        <f>+AJ19</f>
        <v>1.1964273677114932</v>
      </c>
      <c r="AX19" s="85">
        <f>+AP19</f>
        <v>0.8237195804907852</v>
      </c>
      <c r="AZ19" s="1" t="str">
        <f>+AI19</f>
        <v>1990-91</v>
      </c>
      <c r="BA19" s="85">
        <f>+AK19</f>
        <v>2.2618835223652352</v>
      </c>
      <c r="BB19" s="85">
        <f>+AQ19</f>
        <v>1.3193215639907043</v>
      </c>
      <c r="BD19" s="1" t="str">
        <f>+AI19</f>
        <v>1990-91</v>
      </c>
      <c r="BE19" s="85">
        <f>+AL19</f>
        <v>0.14783972966449432</v>
      </c>
      <c r="BF19" s="85">
        <f>+AR19</f>
        <v>0.11564493353459611</v>
      </c>
      <c r="BH19" s="1" t="str">
        <f>+AI19</f>
        <v>1990-91</v>
      </c>
      <c r="BI19" s="85">
        <f>+AM19</f>
        <v>0.16514998314796089</v>
      </c>
      <c r="BJ19" s="85">
        <f>+AS19</f>
        <v>0.12091436717238571</v>
      </c>
      <c r="BU19" s="1" t="str">
        <f>+BH19</f>
        <v>1990-91</v>
      </c>
      <c r="BV19" s="161">
        <f>+C123/B59*1000000</f>
        <v>2420.6398691995396</v>
      </c>
      <c r="BW19" s="161">
        <f>+U123/C59*1000000</f>
        <v>1993.7688811547837</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5325.6112462059082</v>
      </c>
      <c r="O20" s="81">
        <f t="shared" ref="O20:O45" si="19">+W20</f>
        <v>5817.3175583146785</v>
      </c>
      <c r="P20" s="85">
        <f t="shared" si="6"/>
        <v>1.0068162218854528</v>
      </c>
      <c r="Q20" s="85">
        <f t="shared" si="6"/>
        <v>1.0035666894272153</v>
      </c>
      <c r="S20" s="13" t="str">
        <f t="shared" ref="S20:S48" si="20">+A20</f>
        <v>1991-92</v>
      </c>
      <c r="T20" s="81">
        <f t="shared" si="7"/>
        <v>5325.6112462059082</v>
      </c>
      <c r="U20" s="81">
        <f t="shared" si="8"/>
        <v>5179.1455362160614</v>
      </c>
      <c r="V20" s="81">
        <f t="shared" si="9"/>
        <v>638.1720220986175</v>
      </c>
      <c r="W20" s="81">
        <f t="shared" si="10"/>
        <v>5817.3175583146785</v>
      </c>
      <c r="X20" s="81">
        <f t="shared" si="11"/>
        <v>-491.70631210877099</v>
      </c>
      <c r="Y20" s="81">
        <f t="shared" si="12"/>
        <v>4831.8930424763967</v>
      </c>
      <c r="AA20" s="87">
        <f t="shared" si="13"/>
        <v>-491.70631210877036</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0.9072936080189391</v>
      </c>
      <c r="AQ20" s="86">
        <f t="shared" ref="AQ20:AQ49" si="27">+AA124/T124</f>
        <v>1.4299607033699837</v>
      </c>
      <c r="AR20" s="86">
        <f t="shared" ref="AR20:AR49" si="28">+X124/Y124</f>
        <v>0.10970211196163424</v>
      </c>
      <c r="AS20" s="86">
        <f t="shared" ref="AS20:AS49" si="29">+X124/V124</f>
        <v>0.11983075605701908</v>
      </c>
      <c r="AV20" s="1" t="str">
        <f t="shared" ref="AV20:AW46" si="30">+AI20</f>
        <v>1991-92</v>
      </c>
      <c r="AW20" s="85">
        <f t="shared" si="30"/>
        <v>1.2606177606177607</v>
      </c>
      <c r="AX20" s="85">
        <f t="shared" ref="AX20:AX49" si="31">+AP20</f>
        <v>0.9072936080189391</v>
      </c>
      <c r="AZ20" s="1" t="str">
        <f t="shared" ref="AZ20:AZ48" si="32">+AI20</f>
        <v>1991-92</v>
      </c>
      <c r="BA20" s="85">
        <f t="shared" ref="BA20:BA49" si="33">+AK20</f>
        <v>2.3307555026769782</v>
      </c>
      <c r="BB20" s="85">
        <f t="shared" ref="BB20:BB49" si="34">+AQ20</f>
        <v>1.4299607033699837</v>
      </c>
      <c r="BD20" s="1" t="str">
        <f t="shared" ref="BD20:BD48" si="35">+AI20</f>
        <v>1991-92</v>
      </c>
      <c r="BE20" s="85">
        <f t="shared" ref="BE20:BE49" si="36">+AL20</f>
        <v>0.14657210401891252</v>
      </c>
      <c r="BF20" s="85">
        <f t="shared" ref="BF20:BF49" si="37">+AR20</f>
        <v>0.10970211196163424</v>
      </c>
      <c r="BH20" s="1" t="str">
        <f t="shared" ref="BH20:BH48" si="38">+AI20</f>
        <v>1991-92</v>
      </c>
      <c r="BI20" s="85">
        <f t="shared" ref="BI20:BI49" si="39">+AM20</f>
        <v>0.15958815958815958</v>
      </c>
      <c r="BJ20" s="85">
        <f t="shared" ref="BJ20:BJ49" si="40">+AS20</f>
        <v>0.11983075605701908</v>
      </c>
      <c r="BU20" s="1" t="str">
        <f t="shared" ref="BU20:BU49" si="41">+BH20</f>
        <v>1991-92</v>
      </c>
      <c r="BV20" s="161">
        <f t="shared" ref="BV20:BV49" si="42">+C124/B60*1000000</f>
        <v>2461.8558977579341</v>
      </c>
      <c r="BW20" s="161">
        <f t="shared" ref="BW20:BW49" si="43">+U124/C60*1000000</f>
        <v>1946.5722061196377</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5339.109582540792</v>
      </c>
      <c r="O21" s="81">
        <f t="shared" si="19"/>
        <v>5702.2861275114592</v>
      </c>
      <c r="P21" s="85">
        <f t="shared" si="6"/>
        <v>1.0311082400053297</v>
      </c>
      <c r="Q21" s="85">
        <f t="shared" si="6"/>
        <v>1.0443530306076456</v>
      </c>
      <c r="S21" s="13" t="str">
        <f t="shared" si="20"/>
        <v>1992-93</v>
      </c>
      <c r="T21" s="81">
        <f t="shared" si="7"/>
        <v>5339.109582540792</v>
      </c>
      <c r="U21" s="81">
        <f t="shared" si="8"/>
        <v>4983.1511212758369</v>
      </c>
      <c r="V21" s="81">
        <f t="shared" si="9"/>
        <v>719.13500623562231</v>
      </c>
      <c r="W21" s="81">
        <f t="shared" si="10"/>
        <v>5702.2861275114592</v>
      </c>
      <c r="X21" s="81">
        <f t="shared" si="11"/>
        <v>-363.1765449706665</v>
      </c>
      <c r="Y21" s="81">
        <f t="shared" si="12"/>
        <v>7413.9076432823031</v>
      </c>
      <c r="AA21" s="87">
        <f t="shared" si="13"/>
        <v>-363.17654497066724</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1.3886037603585109</v>
      </c>
      <c r="AQ21" s="86">
        <f t="shared" si="27"/>
        <v>2.4631405986322052</v>
      </c>
      <c r="AR21" s="86">
        <f t="shared" si="28"/>
        <v>0.12611345522737927</v>
      </c>
      <c r="AS21" s="86">
        <f t="shared" si="29"/>
        <v>0.13469193600881255</v>
      </c>
      <c r="AV21" s="1" t="str">
        <f t="shared" si="30"/>
        <v>1992-93</v>
      </c>
      <c r="AW21" s="85">
        <f t="shared" si="30"/>
        <v>1.3370423995871765</v>
      </c>
      <c r="AX21" s="85">
        <f t="shared" si="31"/>
        <v>1.3886037603585109</v>
      </c>
      <c r="AZ21" s="1" t="str">
        <f t="shared" si="32"/>
        <v>1992-93</v>
      </c>
      <c r="BA21" s="85">
        <f t="shared" si="33"/>
        <v>2.5216048981732242</v>
      </c>
      <c r="BB21" s="85">
        <f t="shared" si="34"/>
        <v>2.4631405986322052</v>
      </c>
      <c r="BD21" s="1" t="str">
        <f t="shared" si="35"/>
        <v>1992-93</v>
      </c>
      <c r="BE21" s="85">
        <f t="shared" si="36"/>
        <v>0.14117143051497033</v>
      </c>
      <c r="BF21" s="85">
        <f t="shared" si="37"/>
        <v>0.12611345522737927</v>
      </c>
      <c r="BH21" s="1" t="str">
        <f t="shared" si="38"/>
        <v>1992-93</v>
      </c>
      <c r="BI21" s="85">
        <f t="shared" si="39"/>
        <v>0.15271090826198266</v>
      </c>
      <c r="BJ21" s="85">
        <f t="shared" si="40"/>
        <v>0.13469193600881255</v>
      </c>
      <c r="BU21" s="1" t="str">
        <f t="shared" si="41"/>
        <v>1992-93</v>
      </c>
      <c r="BV21" s="161">
        <f t="shared" si="42"/>
        <v>2586.1519128301748</v>
      </c>
      <c r="BW21" s="161">
        <f t="shared" si="43"/>
        <v>2329.1686772594271</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5372.3765110601862</v>
      </c>
      <c r="O22" s="81">
        <f t="shared" si="19"/>
        <v>5706.2386820724014</v>
      </c>
      <c r="P22" s="85">
        <f t="shared" si="6"/>
        <v>1.0136691825575965</v>
      </c>
      <c r="Q22" s="85">
        <f t="shared" si="6"/>
        <v>1.0163798210239019</v>
      </c>
      <c r="S22" s="13" t="str">
        <f t="shared" si="20"/>
        <v>1993-94</v>
      </c>
      <c r="T22" s="81">
        <f t="shared" si="7"/>
        <v>5372.3765110601862</v>
      </c>
      <c r="U22" s="81">
        <f t="shared" si="8"/>
        <v>4924.867657035411</v>
      </c>
      <c r="V22" s="81">
        <f t="shared" si="9"/>
        <v>781.37102503699202</v>
      </c>
      <c r="W22" s="81">
        <f t="shared" si="10"/>
        <v>5706.2386820724014</v>
      </c>
      <c r="X22" s="81">
        <f t="shared" si="11"/>
        <v>-333.86217101221666</v>
      </c>
      <c r="Y22" s="81">
        <f t="shared" si="12"/>
        <v>7293.0188084592664</v>
      </c>
      <c r="AA22" s="87">
        <f t="shared" si="13"/>
        <v>-333.86217101221519</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1.3575032936438889</v>
      </c>
      <c r="AQ22" s="86">
        <f t="shared" si="27"/>
        <v>2.1792098962490027</v>
      </c>
      <c r="AR22" s="86">
        <f t="shared" si="28"/>
        <v>0.13693276229258819</v>
      </c>
      <c r="AS22" s="86">
        <f t="shared" si="29"/>
        <v>0.1454423425886798</v>
      </c>
      <c r="AV22" s="1" t="str">
        <f t="shared" si="30"/>
        <v>1993-94</v>
      </c>
      <c r="AW22" s="85">
        <f t="shared" si="30"/>
        <v>2.0431769294140221</v>
      </c>
      <c r="AX22" s="85">
        <f t="shared" si="31"/>
        <v>1.3575032936438889</v>
      </c>
      <c r="AZ22" s="1" t="str">
        <f t="shared" si="32"/>
        <v>1993-94</v>
      </c>
      <c r="BA22" s="85">
        <f t="shared" si="33"/>
        <v>3.804577805238111</v>
      </c>
      <c r="BB22" s="85">
        <f t="shared" si="34"/>
        <v>2.1792098962490027</v>
      </c>
      <c r="BD22" s="1" t="str">
        <f t="shared" si="35"/>
        <v>1993-94</v>
      </c>
      <c r="BE22" s="85">
        <f t="shared" si="36"/>
        <v>0.14861628399237028</v>
      </c>
      <c r="BF22" s="85">
        <f t="shared" si="37"/>
        <v>0.13693276229258819</v>
      </c>
      <c r="BH22" s="1" t="str">
        <f t="shared" si="38"/>
        <v>1993-94</v>
      </c>
      <c r="BI22" s="85">
        <f t="shared" si="39"/>
        <v>0.15827403729555611</v>
      </c>
      <c r="BJ22" s="85">
        <f t="shared" si="40"/>
        <v>0.1454423425886798</v>
      </c>
      <c r="BU22" s="1" t="str">
        <f t="shared" si="41"/>
        <v>1993-94</v>
      </c>
      <c r="BV22" s="161">
        <f t="shared" si="42"/>
        <v>2521.2413595711555</v>
      </c>
      <c r="BW22" s="161">
        <f t="shared" si="43"/>
        <v>2025.742108833726</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5731.9194598665663</v>
      </c>
      <c r="O23" s="81">
        <f t="shared" si="19"/>
        <v>5823.3635703193222</v>
      </c>
      <c r="P23" s="85">
        <f t="shared" si="6"/>
        <v>1.1149176925017279</v>
      </c>
      <c r="Q23" s="85">
        <f t="shared" si="6"/>
        <v>1.2091951465361548</v>
      </c>
      <c r="S23" s="13" t="str">
        <f t="shared" si="20"/>
        <v>1994-95</v>
      </c>
      <c r="T23" s="81">
        <f t="shared" si="7"/>
        <v>5731.9194598665663</v>
      </c>
      <c r="U23" s="81">
        <f t="shared" si="8"/>
        <v>4964.1088531495561</v>
      </c>
      <c r="V23" s="81">
        <f t="shared" si="9"/>
        <v>859.25471716976483</v>
      </c>
      <c r="W23" s="81">
        <f t="shared" si="10"/>
        <v>5823.3635703193222</v>
      </c>
      <c r="X23" s="81">
        <f t="shared" si="11"/>
        <v>-91.44411045275497</v>
      </c>
      <c r="Y23" s="81">
        <f t="shared" si="12"/>
        <v>7426.434812746189</v>
      </c>
      <c r="AA23" s="87">
        <f t="shared" si="13"/>
        <v>-91.444110452755922</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1.2956279069767442</v>
      </c>
      <c r="AQ23" s="86">
        <f t="shared" si="27"/>
        <v>2.0834704562453252</v>
      </c>
      <c r="AR23" s="86">
        <f t="shared" si="28"/>
        <v>0.14755299180515496</v>
      </c>
      <c r="AS23" s="86">
        <f t="shared" si="29"/>
        <v>0.14990697674418604</v>
      </c>
      <c r="AV23" s="1" t="str">
        <f t="shared" si="30"/>
        <v>1994-95</v>
      </c>
      <c r="AW23" s="85">
        <f t="shared" si="30"/>
        <v>1.8606954197177863</v>
      </c>
      <c r="AX23" s="85">
        <f t="shared" si="31"/>
        <v>1.2956279069767442</v>
      </c>
      <c r="AZ23" s="1" t="str">
        <f t="shared" si="32"/>
        <v>1994-95</v>
      </c>
      <c r="BA23" s="85">
        <f t="shared" si="33"/>
        <v>3.4836541442955751</v>
      </c>
      <c r="BB23" s="85">
        <f t="shared" si="34"/>
        <v>2.0834704562453252</v>
      </c>
      <c r="BD23" s="1" t="str">
        <f t="shared" si="35"/>
        <v>1994-95</v>
      </c>
      <c r="BE23" s="85">
        <f t="shared" si="36"/>
        <v>0.24828003905912019</v>
      </c>
      <c r="BF23" s="85">
        <f t="shared" si="37"/>
        <v>0.14755299180515496</v>
      </c>
      <c r="BH23" s="1" t="str">
        <f t="shared" si="38"/>
        <v>1994-95</v>
      </c>
      <c r="BI23" s="85">
        <f t="shared" si="39"/>
        <v>0.27357047150612895</v>
      </c>
      <c r="BJ23" s="85">
        <f t="shared" si="40"/>
        <v>0.14990697674418604</v>
      </c>
      <c r="BU23" s="1" t="str">
        <f t="shared" si="41"/>
        <v>1994-95</v>
      </c>
      <c r="BV23" s="161">
        <f t="shared" si="42"/>
        <v>2977.2501766858263</v>
      </c>
      <c r="BW23" s="161">
        <f t="shared" si="43"/>
        <v>2167.4653585448918</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5894.3222055468923</v>
      </c>
      <c r="O24" s="81">
        <f t="shared" si="19"/>
        <v>5826.1412650494121</v>
      </c>
      <c r="P24" s="85">
        <f t="shared" si="6"/>
        <v>1.120446048892044</v>
      </c>
      <c r="Q24" s="85">
        <f t="shared" si="6"/>
        <v>1.1910772975553612</v>
      </c>
      <c r="S24" s="13" t="str">
        <f t="shared" si="20"/>
        <v>1995-96</v>
      </c>
      <c r="T24" s="81">
        <f t="shared" si="7"/>
        <v>5894.3222055468923</v>
      </c>
      <c r="U24" s="81">
        <f t="shared" si="8"/>
        <v>5033.8041635650106</v>
      </c>
      <c r="V24" s="81">
        <f t="shared" si="9"/>
        <v>792.33710148440025</v>
      </c>
      <c r="W24" s="81">
        <f t="shared" si="10"/>
        <v>5826.1412650494121</v>
      </c>
      <c r="X24" s="81">
        <f t="shared" si="11"/>
        <v>68.18094049748116</v>
      </c>
      <c r="Y24" s="81">
        <f t="shared" si="12"/>
        <v>7416.5416016928048</v>
      </c>
      <c r="AA24" s="87">
        <f t="shared" si="13"/>
        <v>68.180940497480151</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1.2582518130266813</v>
      </c>
      <c r="AQ24" s="86">
        <f t="shared" si="27"/>
        <v>1.986729925445011</v>
      </c>
      <c r="AR24" s="86">
        <f t="shared" si="28"/>
        <v>0.13599689149962285</v>
      </c>
      <c r="AS24" s="86">
        <f t="shared" si="29"/>
        <v>0.13442378510268169</v>
      </c>
      <c r="AV24" s="1" t="str">
        <f t="shared" si="30"/>
        <v>1995-96</v>
      </c>
      <c r="AW24" s="85">
        <f t="shared" si="30"/>
        <v>1.9004121163212526</v>
      </c>
      <c r="AX24" s="85">
        <f t="shared" si="31"/>
        <v>1.2582518130266813</v>
      </c>
      <c r="AZ24" s="1" t="str">
        <f t="shared" si="32"/>
        <v>1995-96</v>
      </c>
      <c r="BA24" s="85">
        <f t="shared" si="33"/>
        <v>3.2726935992430066</v>
      </c>
      <c r="BB24" s="85">
        <f t="shared" si="34"/>
        <v>1.986729925445011</v>
      </c>
      <c r="BD24" s="1" t="str">
        <f t="shared" si="35"/>
        <v>1995-96</v>
      </c>
      <c r="BE24" s="85">
        <f t="shared" si="36"/>
        <v>0.208785473407992</v>
      </c>
      <c r="BF24" s="85">
        <f t="shared" si="37"/>
        <v>0.13599689149962285</v>
      </c>
      <c r="BH24" s="1" t="str">
        <f t="shared" si="38"/>
        <v>1995-96</v>
      </c>
      <c r="BI24" s="85">
        <f t="shared" si="39"/>
        <v>0.21937968794657831</v>
      </c>
      <c r="BJ24" s="85">
        <f t="shared" si="40"/>
        <v>0.13442378510268169</v>
      </c>
      <c r="BU24" s="1" t="str">
        <f t="shared" si="41"/>
        <v>1995-96</v>
      </c>
      <c r="BV24" s="161">
        <f t="shared" si="42"/>
        <v>2771.0157085779447</v>
      </c>
      <c r="BW24" s="161">
        <f t="shared" si="43"/>
        <v>2161.2825474103893</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5942.6959541014639</v>
      </c>
      <c r="O25" s="81">
        <f t="shared" si="19"/>
        <v>5790.2236968739871</v>
      </c>
      <c r="P25" s="85">
        <f t="shared" si="6"/>
        <v>1.1437343429541331</v>
      </c>
      <c r="Q25" s="85">
        <f t="shared" si="6"/>
        <v>1.2069418708499982</v>
      </c>
      <c r="S25" s="13" t="str">
        <f t="shared" si="20"/>
        <v>1996-97</v>
      </c>
      <c r="T25" s="81">
        <f t="shared" si="7"/>
        <v>5942.6959541014639</v>
      </c>
      <c r="U25" s="81">
        <f t="shared" si="8"/>
        <v>5039.9591634896078</v>
      </c>
      <c r="V25" s="81">
        <f t="shared" si="9"/>
        <v>750.29100001595168</v>
      </c>
      <c r="W25" s="81">
        <f t="shared" si="10"/>
        <v>5790.2236968739871</v>
      </c>
      <c r="X25" s="81">
        <f t="shared" si="11"/>
        <v>152.47225722747746</v>
      </c>
      <c r="Y25" s="81">
        <f t="shared" si="12"/>
        <v>7622.0176851866627</v>
      </c>
      <c r="AA25" s="87">
        <f t="shared" si="13"/>
        <v>152.4722572274768</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1.2825858405100101</v>
      </c>
      <c r="AQ25" s="86">
        <f t="shared" si="27"/>
        <v>1.9438586974946606</v>
      </c>
      <c r="AR25" s="86">
        <f t="shared" si="28"/>
        <v>0.12957893153955644</v>
      </c>
      <c r="AS25" s="86">
        <f t="shared" si="29"/>
        <v>0.12625431383514146</v>
      </c>
      <c r="AV25" s="1" t="str">
        <f t="shared" si="30"/>
        <v>1996-97</v>
      </c>
      <c r="AW25" s="85">
        <f t="shared" si="30"/>
        <v>1.9068485502309032</v>
      </c>
      <c r="AX25" s="85">
        <f t="shared" si="31"/>
        <v>1.2825858405100101</v>
      </c>
      <c r="AZ25" s="1" t="str">
        <f t="shared" si="32"/>
        <v>1996-97</v>
      </c>
      <c r="BA25" s="85">
        <f t="shared" si="33"/>
        <v>3.2591327601335456</v>
      </c>
      <c r="BB25" s="85">
        <f t="shared" si="34"/>
        <v>1.9438586974946606</v>
      </c>
      <c r="BD25" s="1" t="str">
        <f t="shared" si="35"/>
        <v>1996-97</v>
      </c>
      <c r="BE25" s="85">
        <f t="shared" si="36"/>
        <v>0.20937105083589655</v>
      </c>
      <c r="BF25" s="85">
        <f t="shared" si="37"/>
        <v>0.12957893153955644</v>
      </c>
      <c r="BH25" s="1" t="str">
        <f t="shared" si="38"/>
        <v>1996-97</v>
      </c>
      <c r="BI25" s="85">
        <f t="shared" si="39"/>
        <v>0.21527304615539911</v>
      </c>
      <c r="BJ25" s="85">
        <f t="shared" si="40"/>
        <v>0.12625431383514146</v>
      </c>
      <c r="BU25" s="1" t="str">
        <f t="shared" si="41"/>
        <v>1996-97</v>
      </c>
      <c r="BV25" s="161">
        <f t="shared" si="42"/>
        <v>2820.165517832831</v>
      </c>
      <c r="BW25" s="161">
        <f t="shared" si="43"/>
        <v>2021.6199545906509</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5945.5609286774552</v>
      </c>
      <c r="O26" s="81">
        <f t="shared" si="19"/>
        <v>5899.1739575899883</v>
      </c>
      <c r="P26" s="85">
        <f t="shared" si="6"/>
        <v>1.2605958234785848</v>
      </c>
      <c r="Q26" s="85">
        <f t="shared" si="6"/>
        <v>1.2297097209299397</v>
      </c>
      <c r="S26" s="13" t="str">
        <f t="shared" si="20"/>
        <v>1997-98</v>
      </c>
      <c r="T26" s="81">
        <f t="shared" si="7"/>
        <v>5945.5609286774552</v>
      </c>
      <c r="U26" s="81">
        <f t="shared" si="8"/>
        <v>5136.137544833231</v>
      </c>
      <c r="V26" s="81">
        <f t="shared" si="9"/>
        <v>763.04532425439629</v>
      </c>
      <c r="W26" s="81">
        <f t="shared" si="10"/>
        <v>5899.1739575899883</v>
      </c>
      <c r="X26" s="81">
        <f t="shared" si="11"/>
        <v>46.378059589826591</v>
      </c>
      <c r="Y26" s="81">
        <f t="shared" si="12"/>
        <v>7638.0278826488911</v>
      </c>
      <c r="AA26" s="87">
        <f t="shared" si="13"/>
        <v>46.386971087466918</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1.2846606021322722</v>
      </c>
      <c r="AQ26" s="86">
        <f t="shared" si="27"/>
        <v>2.0371079213184475</v>
      </c>
      <c r="AR26" s="86">
        <f t="shared" si="28"/>
        <v>0.12934782560067548</v>
      </c>
      <c r="AS26" s="86">
        <f t="shared" si="29"/>
        <v>0.12833866028922017</v>
      </c>
      <c r="AV26" s="1" t="str">
        <f t="shared" si="30"/>
        <v>1997-98</v>
      </c>
      <c r="AW26" s="85">
        <f t="shared" si="30"/>
        <v>1.7682144803284048</v>
      </c>
      <c r="AX26" s="85">
        <f t="shared" si="31"/>
        <v>1.2846606021322722</v>
      </c>
      <c r="AZ26" s="1" t="str">
        <f t="shared" si="32"/>
        <v>1997-98</v>
      </c>
      <c r="BA26" s="85">
        <f t="shared" si="33"/>
        <v>3.4608494172622351</v>
      </c>
      <c r="BB26" s="85">
        <f t="shared" si="34"/>
        <v>2.0371079213184475</v>
      </c>
      <c r="BD26" s="1" t="str">
        <f t="shared" si="35"/>
        <v>1997-98</v>
      </c>
      <c r="BE26" s="85">
        <f t="shared" si="36"/>
        <v>0.21644441152640662</v>
      </c>
      <c r="BF26" s="85">
        <f t="shared" si="37"/>
        <v>0.12934782560067548</v>
      </c>
      <c r="BH26" s="1" t="str">
        <f t="shared" si="38"/>
        <v>1997-98</v>
      </c>
      <c r="BI26" s="85">
        <f t="shared" si="39"/>
        <v>0.20949395139317759</v>
      </c>
      <c r="BJ26" s="85">
        <f t="shared" si="40"/>
        <v>0.12833866028922017</v>
      </c>
      <c r="BU26" s="1" t="str">
        <f t="shared" si="41"/>
        <v>1997-98</v>
      </c>
      <c r="BV26" s="161">
        <f t="shared" si="42"/>
        <v>3665.6356471371969</v>
      </c>
      <c r="BW26" s="161">
        <f t="shared" si="43"/>
        <v>2196.1140767377483</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5977.5092268130511</v>
      </c>
      <c r="O27" s="81">
        <f t="shared" si="19"/>
        <v>6196.450886706727</v>
      </c>
      <c r="P27" s="85">
        <f t="shared" si="6"/>
        <v>1.2247295470548658</v>
      </c>
      <c r="Q27" s="85">
        <f t="shared" si="6"/>
        <v>1.2373979369810848</v>
      </c>
      <c r="S27" s="13" t="str">
        <f t="shared" si="20"/>
        <v>1998-99</v>
      </c>
      <c r="T27" s="81">
        <f t="shared" si="7"/>
        <v>5977.5092268130511</v>
      </c>
      <c r="U27" s="81">
        <f t="shared" si="8"/>
        <v>5375.1847068071893</v>
      </c>
      <c r="V27" s="81">
        <f t="shared" si="9"/>
        <v>821.26617989953763</v>
      </c>
      <c r="W27" s="81">
        <f t="shared" si="10"/>
        <v>6196.450886706727</v>
      </c>
      <c r="X27" s="81">
        <f t="shared" si="11"/>
        <v>-218.91196887532814</v>
      </c>
      <c r="Y27" s="81">
        <f t="shared" si="12"/>
        <v>7877.1001825376743</v>
      </c>
      <c r="AA27" s="87">
        <f t="shared" si="13"/>
        <v>-218.94165989367593</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1.3177897153556384</v>
      </c>
      <c r="AQ27" s="86">
        <f t="shared" si="27"/>
        <v>2.5001057216560243</v>
      </c>
      <c r="AR27" s="86">
        <f t="shared" si="28"/>
        <v>0.13253815690872392</v>
      </c>
      <c r="AS27" s="86">
        <f t="shared" si="29"/>
        <v>0.13739270802220094</v>
      </c>
      <c r="AV27" s="1" t="str">
        <f t="shared" si="30"/>
        <v>1998-99</v>
      </c>
      <c r="AW27" s="85">
        <f t="shared" si="30"/>
        <v>1.9864980643202348</v>
      </c>
      <c r="AX27" s="85">
        <f t="shared" si="31"/>
        <v>1.3177897153556384</v>
      </c>
      <c r="AZ27" s="1" t="str">
        <f t="shared" si="32"/>
        <v>1998-99</v>
      </c>
      <c r="BA27" s="85">
        <f t="shared" si="33"/>
        <v>3.7063991105592762</v>
      </c>
      <c r="BB27" s="85">
        <f t="shared" si="34"/>
        <v>2.5001057216560243</v>
      </c>
      <c r="BD27" s="1" t="str">
        <f t="shared" si="35"/>
        <v>1998-99</v>
      </c>
      <c r="BE27" s="85">
        <f t="shared" si="36"/>
        <v>0.24346128860105243</v>
      </c>
      <c r="BF27" s="85">
        <f t="shared" si="37"/>
        <v>0.13253815690872392</v>
      </c>
      <c r="BH27" s="1" t="str">
        <f t="shared" si="38"/>
        <v>1998-99</v>
      </c>
      <c r="BI27" s="85">
        <f t="shared" si="39"/>
        <v>0.25498924622352676</v>
      </c>
      <c r="BJ27" s="85">
        <f t="shared" si="40"/>
        <v>0.13739270802220094</v>
      </c>
      <c r="BU27" s="1" t="str">
        <f t="shared" si="41"/>
        <v>1998-99</v>
      </c>
      <c r="BV27" s="161">
        <f t="shared" si="42"/>
        <v>3397.1265719848179</v>
      </c>
      <c r="BW27" s="161">
        <f t="shared" si="43"/>
        <v>2826.8023929756305</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6445.7681244762525</v>
      </c>
      <c r="O28" s="81">
        <f t="shared" si="19"/>
        <v>6434.996129768012</v>
      </c>
      <c r="P28" s="85">
        <f t="shared" si="6"/>
        <v>1.1342048200061339</v>
      </c>
      <c r="Q28" s="85">
        <f t="shared" si="6"/>
        <v>1.2144709709560035</v>
      </c>
      <c r="S28" s="13" t="str">
        <f t="shared" si="20"/>
        <v>1999-00</v>
      </c>
      <c r="T28" s="81">
        <f t="shared" si="7"/>
        <v>6445.7681244762525</v>
      </c>
      <c r="U28" s="81">
        <f t="shared" si="8"/>
        <v>5621.3649395617649</v>
      </c>
      <c r="V28" s="81">
        <f t="shared" si="9"/>
        <v>813.63119020624811</v>
      </c>
      <c r="W28" s="81">
        <f t="shared" si="10"/>
        <v>6434.996129768012</v>
      </c>
      <c r="X28" s="81">
        <f t="shared" si="11"/>
        <v>10.791352529506355</v>
      </c>
      <c r="Y28" s="81">
        <f t="shared" si="12"/>
        <v>9400.8667720932972</v>
      </c>
      <c r="AA28" s="87">
        <f t="shared" si="13"/>
        <v>10.771994708240527</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1.458455623992394</v>
      </c>
      <c r="AQ28" s="86">
        <f t="shared" si="27"/>
        <v>2.3428068660978121</v>
      </c>
      <c r="AR28" s="86">
        <f t="shared" si="28"/>
        <v>0.12643848944095329</v>
      </c>
      <c r="AS28" s="86">
        <f t="shared" si="29"/>
        <v>0.12622718883055684</v>
      </c>
      <c r="AV28" s="1" t="str">
        <f t="shared" si="30"/>
        <v>1999-00</v>
      </c>
      <c r="AW28" s="85">
        <f t="shared" si="30"/>
        <v>2.0741645514202993</v>
      </c>
      <c r="AX28" s="85">
        <f t="shared" si="31"/>
        <v>1.458455623992394</v>
      </c>
      <c r="AZ28" s="1" t="str">
        <f t="shared" si="32"/>
        <v>1999-00</v>
      </c>
      <c r="BA28" s="85">
        <f t="shared" si="33"/>
        <v>3.5492304086873947</v>
      </c>
      <c r="BB28" s="85">
        <f t="shared" si="34"/>
        <v>2.3428068660978121</v>
      </c>
      <c r="BD28" s="1" t="str">
        <f t="shared" si="35"/>
        <v>1999-00</v>
      </c>
      <c r="BE28" s="85">
        <f t="shared" si="36"/>
        <v>0.21188365337277001</v>
      </c>
      <c r="BF28" s="85">
        <f t="shared" si="37"/>
        <v>0.12643848944095329</v>
      </c>
      <c r="BH28" s="1" t="str">
        <f t="shared" si="38"/>
        <v>1999-00</v>
      </c>
      <c r="BI28" s="85">
        <f t="shared" si="39"/>
        <v>0.22649922173809003</v>
      </c>
      <c r="BJ28" s="85">
        <f t="shared" si="40"/>
        <v>0.12622718883055684</v>
      </c>
      <c r="BU28" s="1" t="str">
        <f t="shared" si="41"/>
        <v>1999-00</v>
      </c>
      <c r="BV28" s="161">
        <f t="shared" si="42"/>
        <v>3038.389061911128</v>
      </c>
      <c r="BW28" s="161">
        <f t="shared" si="43"/>
        <v>2433.1169289675872</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6442.2258256641753</v>
      </c>
      <c r="O29" s="81">
        <f t="shared" si="19"/>
        <v>6287.964563094507</v>
      </c>
      <c r="P29" s="85">
        <f t="shared" si="6"/>
        <v>1.1854344553602665</v>
      </c>
      <c r="Q29" s="85">
        <f t="shared" si="6"/>
        <v>1.3198422877652107</v>
      </c>
      <c r="S29" s="13" t="str">
        <f t="shared" si="20"/>
        <v>2000-01</v>
      </c>
      <c r="T29" s="81">
        <f t="shared" si="7"/>
        <v>6442.2258256641753</v>
      </c>
      <c r="U29" s="81">
        <f t="shared" si="8"/>
        <v>5438.8558073967679</v>
      </c>
      <c r="V29" s="81">
        <f t="shared" si="9"/>
        <v>849.10875569773907</v>
      </c>
      <c r="W29" s="81">
        <f t="shared" si="10"/>
        <v>6287.964563094507</v>
      </c>
      <c r="X29" s="81">
        <f t="shared" si="11"/>
        <v>154.29364025065388</v>
      </c>
      <c r="Y29" s="81">
        <f t="shared" si="12"/>
        <v>9213.382241841291</v>
      </c>
      <c r="AA29" s="87">
        <f t="shared" si="13"/>
        <v>154.26126256966836</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1.4301551189245088</v>
      </c>
      <c r="AQ29" s="86">
        <f t="shared" si="27"/>
        <v>2.2744556279192158</v>
      </c>
      <c r="AR29" s="86">
        <f t="shared" si="28"/>
        <v>0.13503714074365994</v>
      </c>
      <c r="AS29" s="86">
        <f t="shared" si="29"/>
        <v>0.13180363102378492</v>
      </c>
      <c r="AV29" s="1" t="str">
        <f t="shared" si="30"/>
        <v>2000-01</v>
      </c>
      <c r="AW29" s="85">
        <f t="shared" si="30"/>
        <v>2.0925108941242412</v>
      </c>
      <c r="AX29" s="85">
        <f t="shared" si="31"/>
        <v>1.4301551189245088</v>
      </c>
      <c r="AZ29" s="1" t="str">
        <f t="shared" si="32"/>
        <v>2000-01</v>
      </c>
      <c r="BA29" s="85">
        <f t="shared" si="33"/>
        <v>3.7089715353335531</v>
      </c>
      <c r="BB29" s="85">
        <f t="shared" si="34"/>
        <v>2.2744556279192158</v>
      </c>
      <c r="BD29" s="1" t="str">
        <f t="shared" si="35"/>
        <v>2000-01</v>
      </c>
      <c r="BE29" s="85">
        <f t="shared" si="36"/>
        <v>0.21714106134350178</v>
      </c>
      <c r="BF29" s="85">
        <f t="shared" si="37"/>
        <v>0.13503714074365994</v>
      </c>
      <c r="BH29" s="1" t="str">
        <f t="shared" si="38"/>
        <v>2000-01</v>
      </c>
      <c r="BI29" s="85">
        <f t="shared" si="39"/>
        <v>0.23597206342277632</v>
      </c>
      <c r="BJ29" s="85">
        <f t="shared" si="40"/>
        <v>0.13180363102378492</v>
      </c>
      <c r="BU29" s="1" t="str">
        <f t="shared" si="41"/>
        <v>2000-01</v>
      </c>
      <c r="BV29" s="161">
        <f t="shared" si="42"/>
        <v>3328.3203842671687</v>
      </c>
      <c r="BW29" s="161">
        <f t="shared" si="43"/>
        <v>2391.4181823995991</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7003.5568583884906</v>
      </c>
      <c r="O30" s="81">
        <f t="shared" si="19"/>
        <v>6765.4994071902684</v>
      </c>
      <c r="P30" s="85">
        <f t="shared" si="6"/>
        <v>1.1067538468417326</v>
      </c>
      <c r="Q30" s="85">
        <f t="shared" si="6"/>
        <v>1.278150731053197</v>
      </c>
      <c r="S30" s="13" t="str">
        <f t="shared" si="20"/>
        <v>2001-02</v>
      </c>
      <c r="T30" s="81">
        <f t="shared" si="7"/>
        <v>7003.5568583884906</v>
      </c>
      <c r="U30" s="81">
        <f t="shared" si="8"/>
        <v>5896.2229551398405</v>
      </c>
      <c r="V30" s="81">
        <f t="shared" si="9"/>
        <v>869.27645205042813</v>
      </c>
      <c r="W30" s="81">
        <f t="shared" si="10"/>
        <v>6765.4994071902684</v>
      </c>
      <c r="X30" s="81">
        <f t="shared" si="11"/>
        <v>238.05745119822251</v>
      </c>
      <c r="Y30" s="81">
        <f t="shared" si="12"/>
        <v>9013.9086899638442</v>
      </c>
      <c r="AA30" s="87">
        <f t="shared" si="13"/>
        <v>238.05745119822222</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1.2870472635868531</v>
      </c>
      <c r="AQ30" s="86">
        <f t="shared" si="27"/>
        <v>2.1015515686701289</v>
      </c>
      <c r="AR30" s="86">
        <f t="shared" si="28"/>
        <v>0.12848666443257309</v>
      </c>
      <c r="AS30" s="86">
        <f t="shared" si="29"/>
        <v>0.12411928247705374</v>
      </c>
      <c r="AV30" s="1" t="str">
        <f t="shared" si="30"/>
        <v>2001-02</v>
      </c>
      <c r="AW30" s="85">
        <f t="shared" si="30"/>
        <v>2.2074108671960144</v>
      </c>
      <c r="AX30" s="85">
        <f t="shared" si="31"/>
        <v>1.2870472635868531</v>
      </c>
      <c r="AZ30" s="1" t="str">
        <f t="shared" si="32"/>
        <v>2001-02</v>
      </c>
      <c r="BA30" s="85">
        <f t="shared" si="33"/>
        <v>3.7378267937958611</v>
      </c>
      <c r="BB30" s="85">
        <f t="shared" si="34"/>
        <v>2.1015515686701289</v>
      </c>
      <c r="BD30" s="1" t="str">
        <f t="shared" si="35"/>
        <v>2001-02</v>
      </c>
      <c r="BE30" s="85">
        <f t="shared" si="36"/>
        <v>0.20865524533909222</v>
      </c>
      <c r="BF30" s="85">
        <f t="shared" si="37"/>
        <v>0.12848666443257309</v>
      </c>
      <c r="BH30" s="1" t="str">
        <f t="shared" si="38"/>
        <v>2001-02</v>
      </c>
      <c r="BI30" s="85">
        <f t="shared" si="39"/>
        <v>0.23277779013416566</v>
      </c>
      <c r="BJ30" s="85">
        <f t="shared" si="40"/>
        <v>0.12411928247705374</v>
      </c>
      <c r="BU30" s="1" t="str">
        <f t="shared" si="41"/>
        <v>2001-02</v>
      </c>
      <c r="BV30" s="161">
        <f t="shared" si="42"/>
        <v>3173.6571106760712</v>
      </c>
      <c r="BW30" s="161">
        <f t="shared" si="43"/>
        <v>2714.3884057352507</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7020.7465114448096</v>
      </c>
      <c r="O31" s="81">
        <f t="shared" si="19"/>
        <v>7166.7340557982016</v>
      </c>
      <c r="P31" s="85">
        <f t="shared" si="6"/>
        <v>1.1241491273166424</v>
      </c>
      <c r="Q31" s="85">
        <f t="shared" si="6"/>
        <v>1.2743270079442932</v>
      </c>
      <c r="S31" s="13" t="str">
        <f t="shared" si="20"/>
        <v>2002-03</v>
      </c>
      <c r="T31" s="81">
        <f t="shared" si="7"/>
        <v>7020.7465114448096</v>
      </c>
      <c r="U31" s="81">
        <f t="shared" si="8"/>
        <v>6284.8038175609408</v>
      </c>
      <c r="V31" s="81">
        <f t="shared" si="9"/>
        <v>881.93023823726037</v>
      </c>
      <c r="W31" s="81">
        <f t="shared" si="10"/>
        <v>7166.7340557982016</v>
      </c>
      <c r="X31" s="81">
        <f t="shared" si="11"/>
        <v>-145.987544353392</v>
      </c>
      <c r="Y31" s="81">
        <f t="shared" si="12"/>
        <v>9161.3189053869937</v>
      </c>
      <c r="AA31" s="87">
        <f t="shared" si="13"/>
        <v>-145.98754435339197</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1.3048924199802328</v>
      </c>
      <c r="AQ31" s="86">
        <f t="shared" si="27"/>
        <v>2.06078525544816</v>
      </c>
      <c r="AR31" s="86">
        <f t="shared" si="28"/>
        <v>0.12305887610322867</v>
      </c>
      <c r="AS31" s="86">
        <f t="shared" si="29"/>
        <v>0.12561772979548391</v>
      </c>
      <c r="AV31" s="1" t="str">
        <f t="shared" si="30"/>
        <v>2002-03</v>
      </c>
      <c r="AW31" s="85">
        <f t="shared" si="30"/>
        <v>2.5891918194124321</v>
      </c>
      <c r="AX31" s="85">
        <f t="shared" si="31"/>
        <v>1.3048924199802328</v>
      </c>
      <c r="AZ31" s="1" t="str">
        <f t="shared" si="32"/>
        <v>2002-03</v>
      </c>
      <c r="BA31" s="85">
        <f t="shared" si="33"/>
        <v>4.2283975672156462</v>
      </c>
      <c r="BB31" s="85">
        <f t="shared" si="34"/>
        <v>2.06078525544816</v>
      </c>
      <c r="BD31" s="1" t="str">
        <f t="shared" si="35"/>
        <v>2002-03</v>
      </c>
      <c r="BE31" s="85">
        <f t="shared" si="36"/>
        <v>0.2063513910859629</v>
      </c>
      <c r="BF31" s="85">
        <f t="shared" si="37"/>
        <v>0.12305887610322867</v>
      </c>
      <c r="BH31" s="1" t="str">
        <f t="shared" si="38"/>
        <v>2002-03</v>
      </c>
      <c r="BI31" s="85">
        <f t="shared" si="39"/>
        <v>0.23878242417590459</v>
      </c>
      <c r="BJ31" s="85">
        <f t="shared" si="40"/>
        <v>0.12561772979548391</v>
      </c>
      <c r="BU31" s="1" t="str">
        <f t="shared" si="41"/>
        <v>2002-03</v>
      </c>
      <c r="BV31" s="161">
        <f t="shared" si="42"/>
        <v>3059.6015654025255</v>
      </c>
      <c r="BW31" s="161">
        <f t="shared" si="43"/>
        <v>2575.1989313818508</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7354.8838189887301</v>
      </c>
      <c r="O32" s="81">
        <f t="shared" si="19"/>
        <v>7617.3485590458931</v>
      </c>
      <c r="P32" s="85">
        <f t="shared" si="6"/>
        <v>1.1065324713230242</v>
      </c>
      <c r="Q32" s="85">
        <f t="shared" si="6"/>
        <v>1.2997452238813407</v>
      </c>
      <c r="S32" s="13" t="str">
        <f t="shared" si="20"/>
        <v>2003-04</v>
      </c>
      <c r="T32" s="81">
        <f t="shared" si="7"/>
        <v>7354.8838189887301</v>
      </c>
      <c r="U32" s="81">
        <f t="shared" si="8"/>
        <v>6841.0293634929822</v>
      </c>
      <c r="V32" s="81">
        <f t="shared" si="9"/>
        <v>776.31919555291051</v>
      </c>
      <c r="W32" s="81">
        <f t="shared" si="10"/>
        <v>7617.3485590458931</v>
      </c>
      <c r="X32" s="81">
        <f t="shared" si="11"/>
        <v>-262.46474005716294</v>
      </c>
      <c r="Y32" s="81">
        <f t="shared" si="12"/>
        <v>9430.0498776409931</v>
      </c>
      <c r="AA32" s="87">
        <f t="shared" si="13"/>
        <v>-262.464740057163</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1.2821480406386065</v>
      </c>
      <c r="AQ32" s="86">
        <f t="shared" si="27"/>
        <v>1.9663337135861552</v>
      </c>
      <c r="AR32" s="86">
        <f t="shared" si="28"/>
        <v>0.10191462154255784</v>
      </c>
      <c r="AS32" s="86">
        <f t="shared" si="29"/>
        <v>0.10555152394775036</v>
      </c>
      <c r="AV32" s="1" t="str">
        <f t="shared" si="30"/>
        <v>2003-04</v>
      </c>
      <c r="AW32" s="85">
        <f t="shared" si="30"/>
        <v>2.7223966314967192</v>
      </c>
      <c r="AX32" s="85">
        <f t="shared" si="31"/>
        <v>1.2821480406386065</v>
      </c>
      <c r="AZ32" s="1" t="str">
        <f t="shared" si="32"/>
        <v>2003-04</v>
      </c>
      <c r="BA32" s="85">
        <f t="shared" si="33"/>
        <v>4.2915883632461735</v>
      </c>
      <c r="BB32" s="85">
        <f t="shared" si="34"/>
        <v>1.9663337135861552</v>
      </c>
      <c r="BD32" s="1" t="str">
        <f t="shared" si="35"/>
        <v>2003-04</v>
      </c>
      <c r="BE32" s="85">
        <f t="shared" si="36"/>
        <v>0.19122223341359301</v>
      </c>
      <c r="BF32" s="85">
        <f t="shared" si="37"/>
        <v>0.10191462154255784</v>
      </c>
      <c r="BH32" s="1" t="str">
        <f t="shared" si="38"/>
        <v>2003-04</v>
      </c>
      <c r="BI32" s="85">
        <f t="shared" si="39"/>
        <v>0.23262718512595151</v>
      </c>
      <c r="BJ32" s="85">
        <f t="shared" si="40"/>
        <v>0.10555152394775036</v>
      </c>
      <c r="BU32" s="1" t="str">
        <f t="shared" si="41"/>
        <v>2003-04</v>
      </c>
      <c r="BV32" s="161">
        <f t="shared" si="42"/>
        <v>2975.7602060006366</v>
      </c>
      <c r="BW32" s="161">
        <f t="shared" si="43"/>
        <v>2559.1312910810025</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8064.2320338186937</v>
      </c>
      <c r="O33" s="81">
        <f t="shared" si="19"/>
        <v>7766.3969426534004</v>
      </c>
      <c r="P33" s="85">
        <f t="shared" si="6"/>
        <v>1.0745320455438274</v>
      </c>
      <c r="Q33" s="85">
        <f t="shared" si="6"/>
        <v>1.2373931719883731</v>
      </c>
      <c r="S33" s="13" t="str">
        <f t="shared" si="20"/>
        <v>2004-05</v>
      </c>
      <c r="T33" s="81">
        <f t="shared" si="7"/>
        <v>8064.2320338186937</v>
      </c>
      <c r="U33" s="81">
        <f t="shared" si="8"/>
        <v>6992.9864639822363</v>
      </c>
      <c r="V33" s="81">
        <f t="shared" si="9"/>
        <v>773.41047867116447</v>
      </c>
      <c r="W33" s="81">
        <f t="shared" si="10"/>
        <v>7766.3969426534004</v>
      </c>
      <c r="X33" s="81">
        <f t="shared" si="11"/>
        <v>297.83509116529291</v>
      </c>
      <c r="Y33" s="81">
        <f t="shared" si="12"/>
        <v>9264.6462274221776</v>
      </c>
      <c r="AA33" s="87">
        <f t="shared" si="13"/>
        <v>297.83509116529331</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1.1488566038984678</v>
      </c>
      <c r="AQ33" s="86">
        <f t="shared" si="27"/>
        <v>1.882285962153663</v>
      </c>
      <c r="AR33" s="86">
        <f t="shared" si="28"/>
        <v>9.958420672829113E-2</v>
      </c>
      <c r="AS33" s="86">
        <f t="shared" si="29"/>
        <v>9.5906277923023475E-2</v>
      </c>
      <c r="AV33" s="1" t="str">
        <f t="shared" si="30"/>
        <v>2004-05</v>
      </c>
      <c r="AW33" s="85">
        <f t="shared" si="30"/>
        <v>2.651460901260664</v>
      </c>
      <c r="AX33" s="85">
        <f t="shared" si="31"/>
        <v>1.1488566038984678</v>
      </c>
      <c r="AZ33" s="1" t="str">
        <f t="shared" si="32"/>
        <v>2004-05</v>
      </c>
      <c r="BA33" s="85">
        <f t="shared" si="33"/>
        <v>4.0026566211146495</v>
      </c>
      <c r="BB33" s="85">
        <f t="shared" si="34"/>
        <v>1.882285962153663</v>
      </c>
      <c r="BD33" s="1" t="str">
        <f t="shared" si="35"/>
        <v>2004-05</v>
      </c>
      <c r="BE33" s="85">
        <f t="shared" si="36"/>
        <v>0.1891064819786826</v>
      </c>
      <c r="BF33" s="85">
        <f t="shared" si="37"/>
        <v>9.958420672829113E-2</v>
      </c>
      <c r="BH33" s="1" t="str">
        <f t="shared" si="38"/>
        <v>2004-05</v>
      </c>
      <c r="BI33" s="85">
        <f t="shared" si="39"/>
        <v>0.20972554278185615</v>
      </c>
      <c r="BJ33" s="85">
        <f t="shared" si="40"/>
        <v>9.5906277923023475E-2</v>
      </c>
      <c r="BU33" s="1" t="str">
        <f t="shared" si="41"/>
        <v>2004-05</v>
      </c>
      <c r="BV33" s="161">
        <f t="shared" si="42"/>
        <v>2925.1781013602576</v>
      </c>
      <c r="BW33" s="161">
        <f t="shared" si="43"/>
        <v>3142.2135872582094</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8538.4014844046615</v>
      </c>
      <c r="O34" s="81">
        <f t="shared" si="19"/>
        <v>8237.2159926421446</v>
      </c>
      <c r="P34" s="85">
        <f t="shared" si="6"/>
        <v>1.2650982895080443</v>
      </c>
      <c r="Q34" s="85">
        <f t="shared" si="6"/>
        <v>1.264316294350261</v>
      </c>
      <c r="S34" s="13" t="str">
        <f t="shared" si="20"/>
        <v>2005-06</v>
      </c>
      <c r="T34" s="81">
        <f t="shared" si="7"/>
        <v>8538.4014844046615</v>
      </c>
      <c r="U34" s="81">
        <f t="shared" si="8"/>
        <v>7448.0912887477207</v>
      </c>
      <c r="V34" s="81">
        <f t="shared" si="9"/>
        <v>789.12470389442331</v>
      </c>
      <c r="W34" s="81">
        <f t="shared" si="10"/>
        <v>8237.2159926421446</v>
      </c>
      <c r="X34" s="81">
        <f t="shared" si="11"/>
        <v>301.18549176251685</v>
      </c>
      <c r="Y34" s="81">
        <f t="shared" si="12"/>
        <v>9224.8584307874953</v>
      </c>
      <c r="AA34" s="87">
        <f t="shared" si="13"/>
        <v>301.1854917625169</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1.0803964240422101</v>
      </c>
      <c r="AQ34" s="86">
        <f t="shared" si="27"/>
        <v>1.7276550998948474</v>
      </c>
      <c r="AR34" s="86">
        <f t="shared" si="28"/>
        <v>9.5799928592294456E-2</v>
      </c>
      <c r="AS34" s="86">
        <f t="shared" si="29"/>
        <v>9.2420660393605844E-2</v>
      </c>
      <c r="AV34" s="1" t="str">
        <f t="shared" si="30"/>
        <v>2005-06</v>
      </c>
      <c r="AW34" s="85">
        <f t="shared" si="30"/>
        <v>2.1031219377678836</v>
      </c>
      <c r="AX34" s="85">
        <f t="shared" si="31"/>
        <v>1.0803964240422101</v>
      </c>
      <c r="AZ34" s="1" t="str">
        <f t="shared" si="32"/>
        <v>2005-06</v>
      </c>
      <c r="BA34" s="85">
        <f t="shared" si="33"/>
        <v>3.178834340973113</v>
      </c>
      <c r="BB34" s="85">
        <f t="shared" si="34"/>
        <v>1.7276550998948474</v>
      </c>
      <c r="BD34" s="1" t="str">
        <f t="shared" si="35"/>
        <v>2005-06</v>
      </c>
      <c r="BE34" s="85">
        <f t="shared" si="36"/>
        <v>0.17679329747030884</v>
      </c>
      <c r="BF34" s="85">
        <f t="shared" si="37"/>
        <v>9.5799928592294456E-2</v>
      </c>
      <c r="BH34" s="1" t="str">
        <f t="shared" si="38"/>
        <v>2005-06</v>
      </c>
      <c r="BI34" s="85">
        <f t="shared" si="39"/>
        <v>0.17045162456251256</v>
      </c>
      <c r="BJ34" s="85">
        <f t="shared" si="40"/>
        <v>9.2420660393605844E-2</v>
      </c>
      <c r="BU34" s="1" t="str">
        <f t="shared" si="41"/>
        <v>2005-06</v>
      </c>
      <c r="BV34" s="161">
        <f t="shared" si="42"/>
        <v>3655.3512924958436</v>
      </c>
      <c r="BW34" s="161">
        <f t="shared" si="43"/>
        <v>3198.8760019464098</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9056.2211561287477</v>
      </c>
      <c r="O35" s="81">
        <f t="shared" si="19"/>
        <v>8684.3104093432357</v>
      </c>
      <c r="P35" s="85">
        <f t="shared" si="6"/>
        <v>1.1940336988955331</v>
      </c>
      <c r="Q35" s="85">
        <f t="shared" si="6"/>
        <v>1.2104186594503967</v>
      </c>
      <c r="S35" s="13" t="str">
        <f t="shared" si="20"/>
        <v>2006-07</v>
      </c>
      <c r="T35" s="81">
        <f t="shared" si="7"/>
        <v>9056.2211561287477</v>
      </c>
      <c r="U35" s="81">
        <f t="shared" si="8"/>
        <v>7935.9288849785889</v>
      </c>
      <c r="V35" s="81">
        <f t="shared" si="9"/>
        <v>748.38152436464691</v>
      </c>
      <c r="W35" s="81">
        <f t="shared" si="10"/>
        <v>8684.3104093432357</v>
      </c>
      <c r="X35" s="81">
        <f t="shared" si="11"/>
        <v>371.91074678551382</v>
      </c>
      <c r="Y35" s="81">
        <f t="shared" si="12"/>
        <v>9004.8537504241503</v>
      </c>
      <c r="AA35" s="87">
        <f t="shared" si="13"/>
        <v>371.91074678551195</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0.99432794265742563</v>
      </c>
      <c r="AQ35" s="86">
        <f t="shared" si="27"/>
        <v>1.5904536302262231</v>
      </c>
      <c r="AR35" s="86">
        <f t="shared" si="28"/>
        <v>8.6176275269880004E-2</v>
      </c>
      <c r="AS35" s="86">
        <f t="shared" si="29"/>
        <v>8.2637284521059187E-2</v>
      </c>
      <c r="AV35" s="1" t="str">
        <f t="shared" si="30"/>
        <v>2006-07</v>
      </c>
      <c r="AW35" s="85">
        <f t="shared" si="30"/>
        <v>2.0934666699026985</v>
      </c>
      <c r="AX35" s="85">
        <f t="shared" si="31"/>
        <v>0.99432794265742563</v>
      </c>
      <c r="AZ35" s="1" t="str">
        <f t="shared" si="32"/>
        <v>2006-07</v>
      </c>
      <c r="BA35" s="85">
        <f t="shared" si="33"/>
        <v>3.0589232401509885</v>
      </c>
      <c r="BB35" s="85">
        <f t="shared" si="34"/>
        <v>1.5904536302262231</v>
      </c>
      <c r="BD35" s="1" t="str">
        <f t="shared" si="35"/>
        <v>2006-07</v>
      </c>
      <c r="BE35" s="85">
        <f t="shared" si="36"/>
        <v>0.14475168159377508</v>
      </c>
      <c r="BF35" s="85">
        <f t="shared" si="37"/>
        <v>8.6176275269880004E-2</v>
      </c>
      <c r="BH35" s="1" t="str">
        <f t="shared" si="38"/>
        <v>2006-07</v>
      </c>
      <c r="BI35" s="85">
        <f t="shared" si="39"/>
        <v>0.14071194381766461</v>
      </c>
      <c r="BJ35" s="85">
        <f t="shared" si="40"/>
        <v>8.2637284521059187E-2</v>
      </c>
      <c r="BU35" s="1" t="str">
        <f t="shared" si="41"/>
        <v>2006-07</v>
      </c>
      <c r="BV35" s="161">
        <f t="shared" si="42"/>
        <v>3412.9330335459003</v>
      </c>
      <c r="BW35" s="161">
        <f t="shared" si="43"/>
        <v>3394.4064516388617</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9642.6515983885311</v>
      </c>
      <c r="O36" s="81">
        <f t="shared" si="19"/>
        <v>9319.2041394835323</v>
      </c>
      <c r="P36" s="85">
        <f t="shared" si="6"/>
        <v>1.4548071232501911</v>
      </c>
      <c r="Q36" s="85">
        <f t="shared" si="6"/>
        <v>1.2058227053236406</v>
      </c>
      <c r="S36" s="13" t="str">
        <f t="shared" si="20"/>
        <v>2007-08</v>
      </c>
      <c r="T36" s="81">
        <f t="shared" si="7"/>
        <v>9642.6515983885311</v>
      </c>
      <c r="U36" s="81">
        <f t="shared" si="8"/>
        <v>8546.8743921106197</v>
      </c>
      <c r="V36" s="81">
        <f t="shared" si="9"/>
        <v>772.32974737291181</v>
      </c>
      <c r="W36" s="81">
        <f t="shared" si="10"/>
        <v>9319.2041394835323</v>
      </c>
      <c r="X36" s="81">
        <f t="shared" si="11"/>
        <v>323.44745890500138</v>
      </c>
      <c r="Y36" s="81">
        <f t="shared" si="12"/>
        <v>9482.7389600580609</v>
      </c>
      <c r="AA36" s="87">
        <f t="shared" si="13"/>
        <v>323.44745890499871</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0.98341611363857695</v>
      </c>
      <c r="AQ36" s="86">
        <f t="shared" si="27"/>
        <v>1.5823464887734771</v>
      </c>
      <c r="AR36" s="86">
        <f t="shared" si="28"/>
        <v>8.2875075576541044E-2</v>
      </c>
      <c r="AS36" s="86">
        <f t="shared" si="29"/>
        <v>8.0095162569389367E-2</v>
      </c>
      <c r="AV36" s="1" t="str">
        <f t="shared" si="30"/>
        <v>2007-08</v>
      </c>
      <c r="AW36" s="85">
        <f t="shared" si="30"/>
        <v>1.4267168004033106</v>
      </c>
      <c r="AX36" s="85">
        <f t="shared" si="31"/>
        <v>0.98341611363857695</v>
      </c>
      <c r="AZ36" s="1" t="str">
        <f t="shared" si="32"/>
        <v>2007-08</v>
      </c>
      <c r="BA36" s="85">
        <f t="shared" si="33"/>
        <v>1.9032915898696285</v>
      </c>
      <c r="BB36" s="85">
        <f t="shared" si="34"/>
        <v>1.5823464887734771</v>
      </c>
      <c r="BD36" s="1" t="str">
        <f t="shared" si="35"/>
        <v>2007-08</v>
      </c>
      <c r="BE36" s="85">
        <f t="shared" si="36"/>
        <v>0.13134179266980267</v>
      </c>
      <c r="BF36" s="85">
        <f t="shared" si="37"/>
        <v>8.2875075576541044E-2</v>
      </c>
      <c r="BH36" s="1" t="str">
        <f t="shared" si="38"/>
        <v>2007-08</v>
      </c>
      <c r="BI36" s="85">
        <f t="shared" si="39"/>
        <v>0.10521152795866068</v>
      </c>
      <c r="BJ36" s="85">
        <f t="shared" si="40"/>
        <v>8.0095162569389367E-2</v>
      </c>
      <c r="BU36" s="1" t="str">
        <f t="shared" si="41"/>
        <v>2007-08</v>
      </c>
      <c r="BV36" s="161">
        <f t="shared" si="42"/>
        <v>3512.5913731560845</v>
      </c>
      <c r="BW36" s="161">
        <f t="shared" si="43"/>
        <v>3649.8181530358584</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9687.824276465979</v>
      </c>
      <c r="O37" s="81">
        <f t="shared" si="19"/>
        <v>9890.8087915324941</v>
      </c>
      <c r="P37" s="85">
        <f t="shared" si="6"/>
        <v>1.7418111674655641</v>
      </c>
      <c r="Q37" s="85">
        <f t="shared" si="6"/>
        <v>1.241519740190643</v>
      </c>
      <c r="S37" s="13" t="str">
        <f t="shared" si="20"/>
        <v>2008-09</v>
      </c>
      <c r="T37" s="81">
        <f t="shared" si="7"/>
        <v>9687.824276465979</v>
      </c>
      <c r="U37" s="81">
        <f t="shared" si="8"/>
        <v>9085.565471209271</v>
      </c>
      <c r="V37" s="81">
        <f t="shared" si="9"/>
        <v>805.24332032322206</v>
      </c>
      <c r="W37" s="81">
        <f t="shared" si="10"/>
        <v>9890.8087915324941</v>
      </c>
      <c r="X37" s="81">
        <f t="shared" si="11"/>
        <v>-202.98451506651273</v>
      </c>
      <c r="Y37" s="81">
        <f t="shared" si="12"/>
        <v>10086.295197863039</v>
      </c>
      <c r="AA37" s="87">
        <f t="shared" si="13"/>
        <v>-202.98451506651509</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1.0411311053984575</v>
      </c>
      <c r="AQ37" s="86">
        <f t="shared" si="27"/>
        <v>1.6845565544076213</v>
      </c>
      <c r="AR37" s="86">
        <f t="shared" si="28"/>
        <v>8.141329362393393E-2</v>
      </c>
      <c r="AS37" s="86">
        <f t="shared" si="29"/>
        <v>8.3119108826049698E-2</v>
      </c>
      <c r="AV37" s="1" t="str">
        <f t="shared" si="30"/>
        <v>2008-09</v>
      </c>
      <c r="AW37" s="85">
        <f t="shared" si="30"/>
        <v>0.92313357300849708</v>
      </c>
      <c r="AX37" s="85">
        <f t="shared" si="31"/>
        <v>1.0411311053984575</v>
      </c>
      <c r="AZ37" s="1" t="str">
        <f t="shared" si="32"/>
        <v>2008-09</v>
      </c>
      <c r="BA37" s="85">
        <f t="shared" si="33"/>
        <v>1.3118209453035676</v>
      </c>
      <c r="BB37" s="85">
        <f t="shared" si="34"/>
        <v>1.6845565544076213</v>
      </c>
      <c r="BD37" s="1" t="str">
        <f t="shared" si="35"/>
        <v>2008-09</v>
      </c>
      <c r="BE37" s="85">
        <f t="shared" si="36"/>
        <v>0.11855635884137718</v>
      </c>
      <c r="BF37" s="85">
        <f t="shared" si="37"/>
        <v>8.141329362393393E-2</v>
      </c>
      <c r="BH37" s="1" t="str">
        <f t="shared" si="38"/>
        <v>2008-09</v>
      </c>
      <c r="BI37" s="85">
        <f t="shared" si="39"/>
        <v>8.6274602028438258E-2</v>
      </c>
      <c r="BJ37" s="85">
        <f t="shared" si="40"/>
        <v>8.3119108826049698E-2</v>
      </c>
      <c r="BU37" s="1" t="str">
        <f t="shared" si="41"/>
        <v>2008-09</v>
      </c>
      <c r="BV37" s="161">
        <f t="shared" si="42"/>
        <v>4999.8064678824649</v>
      </c>
      <c r="BW37" s="161">
        <f t="shared" si="43"/>
        <v>3700.3166611992956</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9506.4497289167066</v>
      </c>
      <c r="O38" s="81">
        <f t="shared" si="19"/>
        <v>10433.439917648282</v>
      </c>
      <c r="P38" s="85">
        <f t="shared" si="6"/>
        <v>1.4854223069836452</v>
      </c>
      <c r="Q38" s="85">
        <f t="shared" si="6"/>
        <v>1.3594877031007193</v>
      </c>
      <c r="S38" s="13" t="str">
        <f t="shared" si="20"/>
        <v>2009-10</v>
      </c>
      <c r="T38" s="81">
        <f t="shared" si="7"/>
        <v>9506.4497289167066</v>
      </c>
      <c r="U38" s="81">
        <f t="shared" si="8"/>
        <v>9623.7902591358943</v>
      </c>
      <c r="V38" s="81">
        <f t="shared" si="9"/>
        <v>809.64965851238878</v>
      </c>
      <c r="W38" s="81">
        <f t="shared" si="10"/>
        <v>10433.439917648282</v>
      </c>
      <c r="X38" s="81">
        <f t="shared" si="11"/>
        <v>-926.9901887315765</v>
      </c>
      <c r="Y38" s="81">
        <f t="shared" si="12"/>
        <v>11384.031553935309</v>
      </c>
      <c r="AA38" s="87">
        <f t="shared" si="13"/>
        <v>-926.99018873157547</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1.1975061014952171</v>
      </c>
      <c r="AQ38" s="86">
        <f t="shared" si="27"/>
        <v>2.0382705438571365</v>
      </c>
      <c r="AR38" s="86">
        <f t="shared" si="28"/>
        <v>7.7601410934744264E-2</v>
      </c>
      <c r="AS38" s="86">
        <f t="shared" si="29"/>
        <v>8.5168457373692052E-2</v>
      </c>
      <c r="AV38" s="1" t="str">
        <f t="shared" si="30"/>
        <v>2009-10</v>
      </c>
      <c r="AW38" s="85">
        <f t="shared" si="30"/>
        <v>1.1265362602507571</v>
      </c>
      <c r="AX38" s="85">
        <f t="shared" si="31"/>
        <v>1.1975061014952171</v>
      </c>
      <c r="AZ38" s="1" t="str">
        <f t="shared" si="32"/>
        <v>2009-10</v>
      </c>
      <c r="BA38" s="85">
        <f t="shared" si="33"/>
        <v>1.4292479173534633</v>
      </c>
      <c r="BB38" s="85">
        <f t="shared" si="34"/>
        <v>2.0382705438571365</v>
      </c>
      <c r="BD38" s="1" t="str">
        <f t="shared" si="35"/>
        <v>2009-10</v>
      </c>
      <c r="BE38" s="85">
        <f t="shared" si="36"/>
        <v>0.12148834965378254</v>
      </c>
      <c r="BF38" s="85">
        <f t="shared" si="37"/>
        <v>7.7601410934744264E-2</v>
      </c>
      <c r="BH38" s="1" t="str">
        <f t="shared" si="38"/>
        <v>2009-10</v>
      </c>
      <c r="BI38" s="85">
        <f t="shared" si="39"/>
        <v>0.12203070999282149</v>
      </c>
      <c r="BJ38" s="85">
        <f t="shared" si="40"/>
        <v>8.5168457373692052E-2</v>
      </c>
      <c r="BU38" s="1" t="str">
        <f t="shared" si="41"/>
        <v>2009-10</v>
      </c>
      <c r="BV38" s="161">
        <f t="shared" si="42"/>
        <v>2990.8172368881947</v>
      </c>
      <c r="BW38" s="161">
        <f t="shared" si="43"/>
        <v>3921.3071735066419</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10026.107372211984</v>
      </c>
      <c r="O39" s="81">
        <f t="shared" si="19"/>
        <v>10845.448605924754</v>
      </c>
      <c r="P39" s="85">
        <f t="shared" si="6"/>
        <v>1.5548142530345748</v>
      </c>
      <c r="Q39" s="85">
        <f t="shared" si="6"/>
        <v>1.332494733124078</v>
      </c>
      <c r="S39" s="13" t="str">
        <f t="shared" si="20"/>
        <v>2010-11</v>
      </c>
      <c r="T39" s="81">
        <f t="shared" si="7"/>
        <v>10026.107372211984</v>
      </c>
      <c r="U39" s="81">
        <f t="shared" si="8"/>
        <v>9993.5727527209583</v>
      </c>
      <c r="V39" s="81">
        <f t="shared" si="9"/>
        <v>851.87585320379685</v>
      </c>
      <c r="W39" s="81">
        <f t="shared" si="10"/>
        <v>10845.448605924754</v>
      </c>
      <c r="X39" s="81">
        <f t="shared" si="11"/>
        <v>-819.3412337127711</v>
      </c>
      <c r="Y39" s="81">
        <f t="shared" si="12"/>
        <v>12768.576603757547</v>
      </c>
      <c r="AA39" s="87">
        <f t="shared" si="13"/>
        <v>-819.34123371277019</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1.2735328008900544</v>
      </c>
      <c r="AQ39" s="86">
        <f t="shared" si="27"/>
        <v>2.0813238668340617</v>
      </c>
      <c r="AR39" s="86">
        <f t="shared" si="28"/>
        <v>7.8546852615983639E-2</v>
      </c>
      <c r="AS39" s="86">
        <f t="shared" si="29"/>
        <v>8.4965762042886847E-2</v>
      </c>
      <c r="AV39" s="1" t="str">
        <f t="shared" si="30"/>
        <v>2010-11</v>
      </c>
      <c r="AW39" s="85">
        <f t="shared" si="30"/>
        <v>1.0145665115253593</v>
      </c>
      <c r="AX39" s="85">
        <f t="shared" si="31"/>
        <v>1.2735328008900544</v>
      </c>
      <c r="AZ39" s="1" t="str">
        <f t="shared" si="32"/>
        <v>2010-11</v>
      </c>
      <c r="BA39" s="85">
        <f t="shared" si="33"/>
        <v>1.2952916168110009</v>
      </c>
      <c r="BB39" s="85">
        <f t="shared" si="34"/>
        <v>2.0813238668340617</v>
      </c>
      <c r="BD39" s="1" t="str">
        <f t="shared" si="35"/>
        <v>2010-11</v>
      </c>
      <c r="BE39" s="85">
        <f t="shared" si="36"/>
        <v>0.11096737758640804</v>
      </c>
      <c r="BF39" s="85">
        <f t="shared" si="37"/>
        <v>7.8546852615983639E-2</v>
      </c>
      <c r="BH39" s="1" t="str">
        <f t="shared" si="38"/>
        <v>2010-11</v>
      </c>
      <c r="BI39" s="85">
        <f t="shared" si="39"/>
        <v>0.10287207030013827</v>
      </c>
      <c r="BJ39" s="85">
        <f t="shared" si="40"/>
        <v>8.4965762042886847E-2</v>
      </c>
      <c r="BU39" s="1" t="str">
        <f t="shared" si="41"/>
        <v>2010-11</v>
      </c>
      <c r="BV39" s="161">
        <f t="shared" si="42"/>
        <v>3378.5049772784741</v>
      </c>
      <c r="BW39" s="161">
        <f t="shared" si="43"/>
        <v>3891.27328549195</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10341.349780948472</v>
      </c>
      <c r="O40" s="81">
        <f t="shared" si="19"/>
        <v>10664.698953052824</v>
      </c>
      <c r="P40" s="85">
        <f t="shared" si="6"/>
        <v>1.622919216203216</v>
      </c>
      <c r="Q40" s="85">
        <f t="shared" si="6"/>
        <v>1.3997365481960853</v>
      </c>
      <c r="S40" s="13" t="str">
        <f t="shared" si="20"/>
        <v>2011-12</v>
      </c>
      <c r="T40" s="81">
        <f t="shared" si="7"/>
        <v>10341.349780948472</v>
      </c>
      <c r="U40" s="81">
        <f t="shared" si="8"/>
        <v>9788.7575609175019</v>
      </c>
      <c r="V40" s="81">
        <f t="shared" si="9"/>
        <v>875.94139213532219</v>
      </c>
      <c r="W40" s="81">
        <f t="shared" si="10"/>
        <v>10664.698953052824</v>
      </c>
      <c r="X40" s="81">
        <f t="shared" si="11"/>
        <v>-323.34917210435083</v>
      </c>
      <c r="Y40" s="81">
        <f t="shared" si="12"/>
        <v>13319.259327889033</v>
      </c>
      <c r="AA40" s="87">
        <f t="shared" si="13"/>
        <v>-323.34917210435196</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1.2879613986586802</v>
      </c>
      <c r="AQ40" s="86">
        <f t="shared" si="27"/>
        <v>2.037477222109739</v>
      </c>
      <c r="AR40" s="86">
        <f t="shared" si="28"/>
        <v>8.2134657151721996E-2</v>
      </c>
      <c r="AS40" s="86">
        <f t="shared" si="29"/>
        <v>8.4702810628167716E-2</v>
      </c>
      <c r="AV40" s="1" t="str">
        <f t="shared" si="30"/>
        <v>2011-12</v>
      </c>
      <c r="AW40" s="85">
        <f t="shared" si="30"/>
        <v>0.88934981186565099</v>
      </c>
      <c r="AX40" s="85">
        <f t="shared" si="31"/>
        <v>1.2879613986586802</v>
      </c>
      <c r="AZ40" s="1" t="str">
        <f t="shared" si="32"/>
        <v>2011-12</v>
      </c>
      <c r="BA40" s="85">
        <f t="shared" si="33"/>
        <v>1.0858184232556476</v>
      </c>
      <c r="BB40" s="85">
        <f t="shared" si="34"/>
        <v>2.037477222109739</v>
      </c>
      <c r="BD40" s="1" t="str">
        <f t="shared" si="35"/>
        <v>2011-12</v>
      </c>
      <c r="BE40" s="85">
        <f t="shared" si="36"/>
        <v>0.10072239940869887</v>
      </c>
      <c r="BF40" s="85">
        <f t="shared" si="37"/>
        <v>8.2134657151721996E-2</v>
      </c>
      <c r="BH40" s="1" t="str">
        <f t="shared" si="38"/>
        <v>2011-12</v>
      </c>
      <c r="BI40" s="85">
        <f t="shared" si="39"/>
        <v>8.9587379995978128E-2</v>
      </c>
      <c r="BJ40" s="85">
        <f t="shared" si="40"/>
        <v>8.4702810628167716E-2</v>
      </c>
      <c r="BU40" s="1" t="str">
        <f t="shared" si="41"/>
        <v>2011-12</v>
      </c>
      <c r="BV40" s="161">
        <f t="shared" si="42"/>
        <v>3036.7574094778088</v>
      </c>
      <c r="BW40" s="161">
        <f t="shared" si="43"/>
        <v>3804.2169073365712</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10300.7887396155</v>
      </c>
      <c r="O41" s="81">
        <f t="shared" si="19"/>
        <v>11004.694910125441</v>
      </c>
      <c r="P41" s="85">
        <f t="shared" si="6"/>
        <v>1.3840494719457925</v>
      </c>
      <c r="Q41" s="85">
        <f t="shared" si="6"/>
        <v>1.3291830777341809</v>
      </c>
      <c r="S41" s="13" t="str">
        <f t="shared" si="20"/>
        <v>2012-13</v>
      </c>
      <c r="T41" s="81">
        <f t="shared" si="7"/>
        <v>10300.7887396155</v>
      </c>
      <c r="U41" s="81">
        <f t="shared" si="8"/>
        <v>10132.178964212708</v>
      </c>
      <c r="V41" s="81">
        <f t="shared" si="9"/>
        <v>872.51594591273249</v>
      </c>
      <c r="W41" s="81">
        <f t="shared" si="10"/>
        <v>11004.694910125441</v>
      </c>
      <c r="X41" s="81">
        <f t="shared" si="11"/>
        <v>-703.9061705099399</v>
      </c>
      <c r="Y41" s="81">
        <f t="shared" si="12"/>
        <v>14578.667163510518</v>
      </c>
      <c r="AA41" s="87">
        <f t="shared" si="13"/>
        <v>-703.90617050994115</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1.4152962003232676</v>
      </c>
      <c r="AQ41" s="86">
        <f t="shared" si="27"/>
        <v>2.3009447538009136</v>
      </c>
      <c r="AR41" s="86">
        <f t="shared" si="28"/>
        <v>7.9285791477047576E-2</v>
      </c>
      <c r="AS41" s="86">
        <f t="shared" si="29"/>
        <v>8.470379967673243E-2</v>
      </c>
      <c r="AV41" s="1" t="str">
        <f t="shared" si="30"/>
        <v>2012-13</v>
      </c>
      <c r="AW41" s="85">
        <f t="shared" si="30"/>
        <v>1.1122180781462325</v>
      </c>
      <c r="AX41" s="85">
        <f t="shared" si="31"/>
        <v>1.4152962003232676</v>
      </c>
      <c r="AZ41" s="1" t="str">
        <f t="shared" si="32"/>
        <v>2012-13</v>
      </c>
      <c r="BA41" s="85">
        <f t="shared" si="33"/>
        <v>1.2816300781422123</v>
      </c>
      <c r="BB41" s="85">
        <f t="shared" si="34"/>
        <v>2.3009447538009136</v>
      </c>
      <c r="BD41" s="1" t="str">
        <f t="shared" si="35"/>
        <v>2012-13</v>
      </c>
      <c r="BE41" s="85">
        <f t="shared" si="36"/>
        <v>0.10126344747197526</v>
      </c>
      <c r="BF41" s="85">
        <f t="shared" si="37"/>
        <v>7.9285791477047576E-2</v>
      </c>
      <c r="BH41" s="1" t="str">
        <f t="shared" si="38"/>
        <v>2012-13</v>
      </c>
      <c r="BI41" s="85">
        <f t="shared" si="39"/>
        <v>0.10389470751621513</v>
      </c>
      <c r="BJ41" s="85">
        <f t="shared" si="40"/>
        <v>8.470379967673243E-2</v>
      </c>
      <c r="BU41" s="1" t="str">
        <f t="shared" si="41"/>
        <v>2012-13</v>
      </c>
      <c r="BV41" s="161">
        <f t="shared" si="42"/>
        <v>1884.5322442777092</v>
      </c>
      <c r="BW41" s="161">
        <f t="shared" si="43"/>
        <v>3964.8403690915557</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10299.982797634011</v>
      </c>
      <c r="O42" s="81">
        <f t="shared" si="19"/>
        <v>11094.335128554605</v>
      </c>
      <c r="P42" s="85">
        <f t="shared" si="6"/>
        <v>1.3783496806266731</v>
      </c>
      <c r="Q42" s="85">
        <f t="shared" si="6"/>
        <v>1.346068853949222</v>
      </c>
      <c r="S42" s="13" t="str">
        <f t="shared" si="20"/>
        <v>2013-14</v>
      </c>
      <c r="T42" s="81">
        <f t="shared" si="7"/>
        <v>10299.982797634011</v>
      </c>
      <c r="U42" s="81">
        <f t="shared" si="8"/>
        <v>10218.4700480343</v>
      </c>
      <c r="V42" s="81">
        <f t="shared" si="9"/>
        <v>875.86508052030536</v>
      </c>
      <c r="W42" s="81">
        <f t="shared" si="10"/>
        <v>11094.335128554605</v>
      </c>
      <c r="X42" s="81">
        <f t="shared" si="11"/>
        <v>-794.3523309205915</v>
      </c>
      <c r="Y42" s="81">
        <f t="shared" si="12"/>
        <v>15425.361580500457</v>
      </c>
      <c r="AA42" s="87">
        <f t="shared" si="13"/>
        <v>-794.35233092059389</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1.4976104216449551</v>
      </c>
      <c r="AQ42" s="86">
        <f t="shared" si="27"/>
        <v>2.3761389347520336</v>
      </c>
      <c r="AR42" s="86">
        <f t="shared" si="28"/>
        <v>7.8947054543719655E-2</v>
      </c>
      <c r="AS42" s="86">
        <f t="shared" si="29"/>
        <v>8.5035586731416535E-2</v>
      </c>
      <c r="AV42" s="1" t="str">
        <f t="shared" si="30"/>
        <v>2013-14</v>
      </c>
      <c r="AW42" s="85">
        <f t="shared" si="30"/>
        <v>1.2133537193861961</v>
      </c>
      <c r="AX42" s="85">
        <f t="shared" si="31"/>
        <v>1.4976104216449551</v>
      </c>
      <c r="AZ42" s="1" t="str">
        <f t="shared" si="32"/>
        <v>2013-14</v>
      </c>
      <c r="BA42" s="85">
        <f t="shared" si="33"/>
        <v>1.4047792745332039</v>
      </c>
      <c r="BB42" s="85">
        <f t="shared" si="34"/>
        <v>2.3761389347520336</v>
      </c>
      <c r="BD42" s="1" t="str">
        <f t="shared" si="35"/>
        <v>2013-14</v>
      </c>
      <c r="BE42" s="85">
        <f t="shared" si="36"/>
        <v>0.10805139486993399</v>
      </c>
      <c r="BF42" s="85">
        <f t="shared" si="37"/>
        <v>7.8947054543719655E-2</v>
      </c>
      <c r="BH42" s="1" t="str">
        <f t="shared" si="38"/>
        <v>2013-14</v>
      </c>
      <c r="BI42" s="85">
        <f t="shared" si="39"/>
        <v>0.11365878897443624</v>
      </c>
      <c r="BJ42" s="85">
        <f t="shared" si="40"/>
        <v>8.5035586731416535E-2</v>
      </c>
      <c r="BU42" s="1" t="str">
        <f t="shared" si="41"/>
        <v>2013-14</v>
      </c>
      <c r="BV42" s="161">
        <f t="shared" si="42"/>
        <v>1934.584631370177</v>
      </c>
      <c r="BW42" s="161">
        <f t="shared" si="43"/>
        <v>3808.2068518346982</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11195.441897442694</v>
      </c>
      <c r="O43" s="81">
        <f t="shared" si="19"/>
        <v>11674.307671922619</v>
      </c>
      <c r="P43" s="85">
        <f t="shared" si="6"/>
        <v>1.1699940373686251</v>
      </c>
      <c r="Q43" s="85">
        <f t="shared" si="6"/>
        <v>1.285072327868918</v>
      </c>
      <c r="S43" s="13" t="str">
        <f t="shared" si="20"/>
        <v>2014-15</v>
      </c>
      <c r="T43" s="81">
        <f t="shared" si="7"/>
        <v>11195.441897442694</v>
      </c>
      <c r="U43" s="81">
        <f t="shared" si="8"/>
        <v>10776.997482443356</v>
      </c>
      <c r="V43" s="81">
        <f t="shared" si="9"/>
        <v>897.31018947926339</v>
      </c>
      <c r="W43" s="81">
        <f t="shared" si="10"/>
        <v>11674.307671922619</v>
      </c>
      <c r="X43" s="81">
        <f t="shared" si="11"/>
        <v>-478.86577447992534</v>
      </c>
      <c r="Y43" s="81">
        <f t="shared" si="12"/>
        <v>17370.213329799921</v>
      </c>
      <c r="AA43" s="87">
        <f t="shared" si="13"/>
        <v>-478.86577447992568</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1.5515433413814324</v>
      </c>
      <c r="AQ43" s="86">
        <f t="shared" si="27"/>
        <v>2.4100636099569801</v>
      </c>
      <c r="AR43" s="86">
        <f t="shared" si="28"/>
        <v>7.6861961727918648E-2</v>
      </c>
      <c r="AS43" s="86">
        <f t="shared" si="29"/>
        <v>8.0149599962126589E-2</v>
      </c>
      <c r="AV43" s="1" t="str">
        <f t="shared" si="30"/>
        <v>2014-15</v>
      </c>
      <c r="AW43" s="85">
        <f t="shared" si="30"/>
        <v>1.4924709407455474</v>
      </c>
      <c r="AX43" s="85">
        <f t="shared" si="31"/>
        <v>1.5515433413814324</v>
      </c>
      <c r="AZ43" s="1" t="str">
        <f t="shared" si="32"/>
        <v>2014-15</v>
      </c>
      <c r="BA43" s="85">
        <f t="shared" si="33"/>
        <v>1.7463567995728768</v>
      </c>
      <c r="BB43" s="85">
        <f t="shared" si="34"/>
        <v>2.4100636099569801</v>
      </c>
      <c r="BD43" s="1" t="str">
        <f t="shared" si="35"/>
        <v>2014-15</v>
      </c>
      <c r="BE43" s="85">
        <f t="shared" si="36"/>
        <v>9.6997093864138878E-2</v>
      </c>
      <c r="BF43" s="85">
        <f t="shared" si="37"/>
        <v>7.6861961727918648E-2</v>
      </c>
      <c r="BH43" s="1" t="str">
        <f t="shared" si="38"/>
        <v>2014-15</v>
      </c>
      <c r="BI43" s="85">
        <f t="shared" si="39"/>
        <v>0.11109449529606276</v>
      </c>
      <c r="BJ43" s="85">
        <f t="shared" si="40"/>
        <v>8.0149599962126589E-2</v>
      </c>
      <c r="BU43" s="1" t="str">
        <f t="shared" si="41"/>
        <v>2014-15</v>
      </c>
      <c r="BV43" s="161">
        <f t="shared" si="42"/>
        <v>1904.2783116888031</v>
      </c>
      <c r="BW43" s="161">
        <f t="shared" si="43"/>
        <v>3988.0747316814632</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11136.901414428658</v>
      </c>
      <c r="O44" s="81">
        <f t="shared" si="19"/>
        <v>11482.417792302878</v>
      </c>
      <c r="P44" s="85">
        <f t="shared" si="6"/>
        <v>1.0149073024497028</v>
      </c>
      <c r="Q44" s="85">
        <f t="shared" si="6"/>
        <v>1.3476800462650673</v>
      </c>
      <c r="S44" s="13" t="str">
        <f t="shared" si="20"/>
        <v xml:space="preserve">2015-16 </v>
      </c>
      <c r="T44" s="81">
        <f t="shared" si="7"/>
        <v>11136.901414428658</v>
      </c>
      <c r="U44" s="81">
        <f t="shared" si="8"/>
        <v>10583.014123064842</v>
      </c>
      <c r="V44" s="81">
        <f t="shared" si="9"/>
        <v>899.40366923803356</v>
      </c>
      <c r="W44" s="81">
        <f t="shared" si="10"/>
        <v>11482.417792302878</v>
      </c>
      <c r="X44" s="81">
        <f t="shared" si="11"/>
        <v>-345.51637787421879</v>
      </c>
      <c r="Y44" s="81">
        <f t="shared" si="12"/>
        <v>18106.649830756662</v>
      </c>
      <c r="AA44" s="87">
        <f t="shared" si="13"/>
        <v>-345.51637787422078</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1.6258247385846651</v>
      </c>
      <c r="AQ44" s="86">
        <f t="shared" si="27"/>
        <v>2.5076507650765074</v>
      </c>
      <c r="AR44" s="86">
        <f t="shared" si="28"/>
        <v>7.8328770604474934E-2</v>
      </c>
      <c r="AS44" s="86">
        <f t="shared" si="29"/>
        <v>8.0758878593716499E-2</v>
      </c>
      <c r="AV44" s="1" t="str">
        <f t="shared" si="30"/>
        <v xml:space="preserve">2015-16 </v>
      </c>
      <c r="AW44" s="85">
        <f t="shared" si="30"/>
        <v>2.0919740244313556</v>
      </c>
      <c r="AX44" s="85">
        <f t="shared" si="31"/>
        <v>1.6258247385846651</v>
      </c>
      <c r="AZ44" s="1" t="str">
        <f t="shared" si="32"/>
        <v xml:space="preserve">2015-16 </v>
      </c>
      <c r="BA44" s="85">
        <f t="shared" si="33"/>
        <v>2.542651972326206</v>
      </c>
      <c r="BB44" s="85">
        <f t="shared" si="34"/>
        <v>2.5076507650765074</v>
      </c>
      <c r="BD44" s="1" t="str">
        <f t="shared" si="35"/>
        <v xml:space="preserve">2015-16 </v>
      </c>
      <c r="BE44" s="85">
        <f t="shared" si="36"/>
        <v>0.1102378600877357</v>
      </c>
      <c r="BF44" s="85">
        <f t="shared" si="37"/>
        <v>7.8328770604474934E-2</v>
      </c>
      <c r="BH44" s="1" t="str">
        <f t="shared" si="38"/>
        <v xml:space="preserve">2015-16 </v>
      </c>
      <c r="BI44" s="85">
        <f t="shared" si="39"/>
        <v>0.15092464558807661</v>
      </c>
      <c r="BJ44" s="85">
        <f t="shared" si="40"/>
        <v>8.0758878593716499E-2</v>
      </c>
      <c r="BU44" s="1" t="str">
        <f t="shared" si="41"/>
        <v xml:space="preserve">2015-16 </v>
      </c>
      <c r="BV44" s="161">
        <f t="shared" si="42"/>
        <v>2003.4114009625293</v>
      </c>
      <c r="BW44" s="161">
        <f t="shared" si="43"/>
        <v>3916.3386140084676</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11753.879141888396</v>
      </c>
      <c r="O45" s="81">
        <f t="shared" si="19"/>
        <v>11908.358243638631</v>
      </c>
      <c r="P45" s="85">
        <f t="shared" si="6"/>
        <v>1.1482278581046708</v>
      </c>
      <c r="Q45" s="85">
        <f t="shared" si="6"/>
        <v>1.3150841761047409</v>
      </c>
      <c r="S45" s="13" t="str">
        <f t="shared" si="20"/>
        <v xml:space="preserve">2016-17 </v>
      </c>
      <c r="T45" s="81">
        <f t="shared" si="7"/>
        <v>11753.879141888396</v>
      </c>
      <c r="U45" s="81">
        <f t="shared" si="8"/>
        <v>11019.377224763133</v>
      </c>
      <c r="V45" s="81">
        <f t="shared" si="9"/>
        <v>888.98101887549774</v>
      </c>
      <c r="W45" s="81">
        <f t="shared" si="10"/>
        <v>11908.358243638631</v>
      </c>
      <c r="X45" s="81">
        <f t="shared" si="11"/>
        <v>-154.479101750235</v>
      </c>
      <c r="Y45" s="81">
        <f t="shared" si="12"/>
        <v>18247.282752210242</v>
      </c>
      <c r="AA45" s="87">
        <f>+T45-W45</f>
        <v>-154.47910175023571</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1.5524477095549414</v>
      </c>
      <c r="AQ45" s="86">
        <f t="shared" si="27"/>
        <v>2.3943520443520443</v>
      </c>
      <c r="AR45" s="86">
        <f t="shared" si="28"/>
        <v>7.4651853822955458E-2</v>
      </c>
      <c r="AS45" s="86">
        <f t="shared" si="29"/>
        <v>7.5632989598076864E-2</v>
      </c>
      <c r="AV45" s="1" t="str">
        <f t="shared" si="30"/>
        <v xml:space="preserve">2016-17 </v>
      </c>
      <c r="AW45" s="85">
        <f t="shared" si="30"/>
        <v>1.8999134561564754</v>
      </c>
      <c r="AX45" s="85">
        <f t="shared" si="31"/>
        <v>1.5524477095549414</v>
      </c>
      <c r="AZ45" s="1" t="str">
        <f t="shared" si="32"/>
        <v xml:space="preserve">2016-17 </v>
      </c>
      <c r="BA45" s="85">
        <f t="shared" si="33"/>
        <v>2.2464135012732283</v>
      </c>
      <c r="BB45" s="85">
        <f t="shared" si="34"/>
        <v>2.3943520443520443</v>
      </c>
      <c r="BD45" s="1" t="str">
        <f t="shared" si="35"/>
        <v xml:space="preserve">2016-17 </v>
      </c>
      <c r="BE45" s="85">
        <f t="shared" si="36"/>
        <v>0.11510158295682589</v>
      </c>
      <c r="BF45" s="85">
        <f t="shared" si="37"/>
        <v>7.4651853822955458E-2</v>
      </c>
      <c r="BH45" s="1" t="str">
        <f t="shared" si="38"/>
        <v xml:space="preserve">2016-17 </v>
      </c>
      <c r="BI45" s="85">
        <f t="shared" si="39"/>
        <v>0.13356031647605318</v>
      </c>
      <c r="BJ45" s="85">
        <f t="shared" si="40"/>
        <v>7.5632989598076864E-2</v>
      </c>
      <c r="BU45" s="1" t="str">
        <f t="shared" si="41"/>
        <v xml:space="preserve">2016-17 </v>
      </c>
      <c r="BV45" s="161">
        <f t="shared" si="42"/>
        <v>2081.7227821725237</v>
      </c>
      <c r="BW45" s="161">
        <f t="shared" si="43"/>
        <v>4132.9101222101335</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12293.738605024648</v>
      </c>
      <c r="O46" s="81">
        <f>+W46</f>
        <v>12205.540673068695</v>
      </c>
      <c r="P46" s="85">
        <f t="shared" ref="P46:Q49" si="44">+L46/N46</f>
        <v>1.1198262574881359</v>
      </c>
      <c r="Q46" s="85">
        <f t="shared" si="44"/>
        <v>1.2690213489468833</v>
      </c>
      <c r="S46" s="13" t="str">
        <f t="shared" si="20"/>
        <v>2017-18</v>
      </c>
      <c r="T46" s="81">
        <f t="shared" si="7"/>
        <v>12293.738605024648</v>
      </c>
      <c r="U46" s="81">
        <f t="shared" si="8"/>
        <v>11328.037069459162</v>
      </c>
      <c r="V46" s="81">
        <f t="shared" si="9"/>
        <v>877.50360360953334</v>
      </c>
      <c r="W46" s="81">
        <f t="shared" si="10"/>
        <v>12205.540673068695</v>
      </c>
      <c r="X46" s="81">
        <f t="shared" si="11"/>
        <v>88.197931955953692</v>
      </c>
      <c r="Y46" s="81">
        <f t="shared" si="12"/>
        <v>18332.137615101594</v>
      </c>
      <c r="AA46" s="87">
        <f>+T46-W46</f>
        <v>88.197931955952299</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1.4911767855230753</v>
      </c>
      <c r="AQ46" s="86">
        <f t="shared" si="27"/>
        <v>2.2830046394203185</v>
      </c>
      <c r="AR46" s="86">
        <f t="shared" si="28"/>
        <v>7.1893874029335642E-2</v>
      </c>
      <c r="AS46" s="86">
        <f t="shared" si="29"/>
        <v>7.1378091872791524E-2</v>
      </c>
      <c r="AV46" s="1" t="str">
        <f t="shared" si="30"/>
        <v>2017-18</v>
      </c>
      <c r="AW46" s="85">
        <f t="shared" si="30"/>
        <v>2.0155801841858918</v>
      </c>
      <c r="AX46" s="85">
        <f t="shared" si="31"/>
        <v>1.4911767855230753</v>
      </c>
      <c r="AZ46" s="1" t="str">
        <f t="shared" si="32"/>
        <v>2017-18</v>
      </c>
      <c r="BA46" s="85">
        <f t="shared" si="33"/>
        <v>2.4071431559382894</v>
      </c>
      <c r="BB46" s="85">
        <f t="shared" si="34"/>
        <v>2.2830046394203185</v>
      </c>
      <c r="BD46" s="1" t="str">
        <f t="shared" si="35"/>
        <v>2017-18</v>
      </c>
      <c r="BE46" s="85">
        <f t="shared" si="36"/>
        <v>0.12181403863680342</v>
      </c>
      <c r="BF46" s="85">
        <f t="shared" si="37"/>
        <v>7.1893874029335642E-2</v>
      </c>
      <c r="BH46" s="1" t="str">
        <f t="shared" si="38"/>
        <v>2017-18</v>
      </c>
      <c r="BI46" s="85">
        <f t="shared" si="39"/>
        <v>0.13705303946556008</v>
      </c>
      <c r="BJ46" s="85">
        <f t="shared" si="40"/>
        <v>7.1378091872791524E-2</v>
      </c>
      <c r="BU46" s="1" t="str">
        <f t="shared" si="41"/>
        <v>2017-18</v>
      </c>
      <c r="BV46" s="161">
        <f t="shared" si="42"/>
        <v>2239.4136345843644</v>
      </c>
      <c r="BW46" s="161">
        <f t="shared" si="43"/>
        <v>4263.90927460492</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12588.715320374764</v>
      </c>
      <c r="O47" s="81">
        <f>+W47</f>
        <v>12494.466448829744</v>
      </c>
      <c r="P47" s="85">
        <f t="shared" si="44"/>
        <v>1.1830187209686351</v>
      </c>
      <c r="Q47" s="85">
        <f t="shared" si="44"/>
        <v>1.2760043980171474</v>
      </c>
      <c r="S47" s="13" t="str">
        <f t="shared" si="20"/>
        <v>2018-19</v>
      </c>
      <c r="T47" s="81">
        <f t="shared" si="7"/>
        <v>12588.715320374764</v>
      </c>
      <c r="U47" s="81">
        <f t="shared" si="8"/>
        <v>11652.847393421534</v>
      </c>
      <c r="V47" s="81">
        <f t="shared" si="9"/>
        <v>841.61905540821056</v>
      </c>
      <c r="W47" s="81">
        <f t="shared" si="10"/>
        <v>12494.466448829744</v>
      </c>
      <c r="X47" s="81">
        <f t="shared" si="11"/>
        <v>94.248871545019895</v>
      </c>
      <c r="Y47" s="81">
        <f t="shared" si="12"/>
        <v>18121.227935573235</v>
      </c>
      <c r="AA47" s="87">
        <f>+T47-W47</f>
        <v>94.248871545019938</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1.4394819069618752</v>
      </c>
      <c r="AQ47" s="86">
        <f t="shared" si="27"/>
        <v>2.2276695233079584</v>
      </c>
      <c r="AR47" s="86">
        <f t="shared" si="28"/>
        <v>6.7359343342511299E-2</v>
      </c>
      <c r="AS47" s="86">
        <f t="shared" si="29"/>
        <v>6.6855039135411617E-2</v>
      </c>
      <c r="AV47" s="1" t="str">
        <f t="shared" ref="AV47:AW49" si="46">+AI47</f>
        <v>2018-19</v>
      </c>
      <c r="AW47" s="85">
        <f t="shared" si="46"/>
        <v>1.9642226906860865</v>
      </c>
      <c r="AX47" s="85">
        <f t="shared" si="31"/>
        <v>1.4394819069618752</v>
      </c>
      <c r="AZ47" s="1" t="str">
        <f t="shared" si="32"/>
        <v>2018-19</v>
      </c>
      <c r="BA47" s="85">
        <f t="shared" si="33"/>
        <v>2.3136148984198646</v>
      </c>
      <c r="BB47" s="85">
        <f t="shared" si="34"/>
        <v>2.2276695233079584</v>
      </c>
      <c r="BD47" s="1" t="str">
        <f t="shared" si="35"/>
        <v>2018-19</v>
      </c>
      <c r="BE47" s="85">
        <f t="shared" si="36"/>
        <v>0.12408401957274139</v>
      </c>
      <c r="BF47" s="85">
        <f t="shared" si="37"/>
        <v>6.7359343342511299E-2</v>
      </c>
      <c r="BH47" s="1" t="str">
        <f t="shared" si="38"/>
        <v>2018-19</v>
      </c>
      <c r="BI47" s="85">
        <f t="shared" si="39"/>
        <v>0.1328350581321068</v>
      </c>
      <c r="BJ47" s="85">
        <f t="shared" si="40"/>
        <v>6.6855039135411617E-2</v>
      </c>
      <c r="BU47" s="1" t="str">
        <f t="shared" si="41"/>
        <v>2018-19</v>
      </c>
      <c r="BV47" s="161">
        <f t="shared" si="42"/>
        <v>2249.0296065149555</v>
      </c>
      <c r="BW47" s="161">
        <f t="shared" si="43"/>
        <v>4454.1030064870747</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12733.179896713469</v>
      </c>
      <c r="O48" s="81">
        <f>+W48</f>
        <v>12670.106118413938</v>
      </c>
      <c r="P48" s="85">
        <f t="shared" si="44"/>
        <v>1.4337978865324583</v>
      </c>
      <c r="Q48" s="85">
        <f t="shared" si="44"/>
        <v>1.2729460223046707</v>
      </c>
      <c r="S48" s="13" t="str">
        <f t="shared" si="20"/>
        <v>2019-20</v>
      </c>
      <c r="T48" s="81">
        <f t="shared" si="7"/>
        <v>12733.179896713469</v>
      </c>
      <c r="U48" s="81">
        <f t="shared" si="8"/>
        <v>11843.710900693555</v>
      </c>
      <c r="V48" s="81">
        <f t="shared" si="9"/>
        <v>827.68243768568152</v>
      </c>
      <c r="W48" s="81">
        <f t="shared" si="10"/>
        <v>12670.106118413938</v>
      </c>
      <c r="X48" s="81">
        <f t="shared" si="11"/>
        <v>63.073778299530943</v>
      </c>
      <c r="Y48" s="81">
        <f t="shared" si="12"/>
        <v>17920.676356858567</v>
      </c>
      <c r="AA48" s="87">
        <f>+T48-W48</f>
        <v>63.073778299531114</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1.4073999191265669</v>
      </c>
      <c r="AQ48" s="86">
        <f t="shared" si="27"/>
        <v>2.2257394084732214</v>
      </c>
      <c r="AR48" s="86">
        <f t="shared" si="28"/>
        <v>6.5325612110129022E-2</v>
      </c>
      <c r="AS48" s="86">
        <f t="shared" si="29"/>
        <v>6.5002021835826929E-2</v>
      </c>
      <c r="AV48" s="1" t="str">
        <f t="shared" si="46"/>
        <v>2019-20</v>
      </c>
      <c r="AW48" s="85">
        <f t="shared" si="46"/>
        <v>1.5067883226954066</v>
      </c>
      <c r="AX48" s="85">
        <f t="shared" si="31"/>
        <v>1.4073999191265669</v>
      </c>
      <c r="AZ48" s="1" t="str">
        <f t="shared" si="32"/>
        <v>2019-20</v>
      </c>
      <c r="BA48" s="85">
        <f t="shared" si="33"/>
        <v>2.4490435374149659</v>
      </c>
      <c r="BB48" s="85">
        <f t="shared" si="34"/>
        <v>2.2257394084732214</v>
      </c>
      <c r="BD48" s="1" t="str">
        <f t="shared" si="35"/>
        <v>2019-20</v>
      </c>
      <c r="BE48" s="85">
        <f t="shared" si="36"/>
        <v>0.12350899759677168</v>
      </c>
      <c r="BF48" s="85">
        <f t="shared" si="37"/>
        <v>6.5325612110129022E-2</v>
      </c>
      <c r="BH48" s="1" t="str">
        <f t="shared" si="38"/>
        <v>2019-20</v>
      </c>
      <c r="BI48" s="85">
        <f t="shared" si="39"/>
        <v>0.1091098671131108</v>
      </c>
      <c r="BJ48" s="85">
        <f t="shared" si="40"/>
        <v>6.5002021835826929E-2</v>
      </c>
      <c r="BU48" s="1" t="str">
        <f t="shared" si="41"/>
        <v>2019-20</v>
      </c>
      <c r="BV48" s="161">
        <f t="shared" si="42"/>
        <v>7024.1997722913748</v>
      </c>
      <c r="BW48" s="161">
        <f t="shared" si="43"/>
        <v>4681.6190137835511</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12590.735991892265</v>
      </c>
      <c r="O49" s="81">
        <f>+W49</f>
        <v>13033.878199714389</v>
      </c>
      <c r="P49" s="85">
        <f t="shared" si="44"/>
        <v>1.0845093721120815</v>
      </c>
      <c r="Q49" s="85">
        <f t="shared" si="44"/>
        <v>1.3177458544962759</v>
      </c>
      <c r="S49" s="13" t="s">
        <v>324</v>
      </c>
      <c r="T49" s="81">
        <f t="shared" si="7"/>
        <v>12590.735991892265</v>
      </c>
      <c r="U49" s="81">
        <f t="shared" si="8"/>
        <v>12226.431777815314</v>
      </c>
      <c r="V49" s="81">
        <f t="shared" si="9"/>
        <v>807.44642189907302</v>
      </c>
      <c r="W49" s="81">
        <f t="shared" si="10"/>
        <v>13033.878199714389</v>
      </c>
      <c r="X49" s="81">
        <f t="shared" si="11"/>
        <v>118.24547394929596</v>
      </c>
      <c r="Y49" s="81">
        <f t="shared" si="12"/>
        <v>17506.844739953627</v>
      </c>
      <c r="AA49" s="87">
        <f>+T49-W49</f>
        <v>-443.14220782212396</v>
      </c>
      <c r="AI49" s="13" t="s">
        <v>324</v>
      </c>
      <c r="AJ49" s="86">
        <f t="shared" si="21"/>
        <v>2.3061104918267792</v>
      </c>
      <c r="AK49" s="86">
        <f t="shared" si="22"/>
        <v>2.9111792560242322</v>
      </c>
      <c r="AL49" s="86">
        <f t="shared" si="23"/>
        <v>0.11967197246527828</v>
      </c>
      <c r="AM49" s="86">
        <f t="shared" si="24"/>
        <v>0.15052663013800854</v>
      </c>
      <c r="AO49" s="13" t="s">
        <v>324</v>
      </c>
      <c r="AP49" s="86">
        <f t="shared" si="26"/>
        <v>1.3904544381859061</v>
      </c>
      <c r="AQ49" s="86">
        <f t="shared" si="27"/>
        <v>2.2304082126726157</v>
      </c>
      <c r="AR49" s="86">
        <f t="shared" si="28"/>
        <v>6.1949821037668336E-2</v>
      </c>
      <c r="AS49" s="86">
        <f t="shared" si="29"/>
        <v>6.4130200364698589E-2</v>
      </c>
      <c r="AV49" s="13" t="s">
        <v>324</v>
      </c>
      <c r="AW49" s="85">
        <f t="shared" si="46"/>
        <v>2.3061104918267792</v>
      </c>
      <c r="AX49" s="85">
        <f t="shared" si="31"/>
        <v>1.3904544381859061</v>
      </c>
      <c r="AZ49" s="13" t="s">
        <v>324</v>
      </c>
      <c r="BA49" s="85">
        <f t="shared" si="33"/>
        <v>2.9111792560242322</v>
      </c>
      <c r="BB49" s="85">
        <f t="shared" si="34"/>
        <v>2.2304082126726157</v>
      </c>
      <c r="BD49" s="13" t="s">
        <v>324</v>
      </c>
      <c r="BE49" s="85">
        <f t="shared" si="36"/>
        <v>0.11967197246527828</v>
      </c>
      <c r="BF49" s="85">
        <f t="shared" si="37"/>
        <v>6.1949821037668336E-2</v>
      </c>
      <c r="BH49" s="13" t="s">
        <v>324</v>
      </c>
      <c r="BI49" s="85">
        <f t="shared" si="39"/>
        <v>0.15052663013800854</v>
      </c>
      <c r="BJ49" s="85">
        <f t="shared" si="40"/>
        <v>6.4130200364698589E-2</v>
      </c>
      <c r="BU49" s="1" t="str">
        <f t="shared" si="41"/>
        <v>2020-21</v>
      </c>
      <c r="BV49" s="161">
        <f t="shared" si="42"/>
        <v>2838.0511125199437</v>
      </c>
      <c r="BW49" s="161">
        <f t="shared" si="43"/>
        <v>4741.5697986886353</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12392.049791178708</v>
      </c>
      <c r="O50" s="153">
        <f t="shared" si="48"/>
        <v>12462.46993673308</v>
      </c>
      <c r="P50" s="132">
        <f t="shared" si="48"/>
        <v>1.1938760190411963</v>
      </c>
      <c r="Q50" s="132">
        <f t="shared" si="48"/>
        <v>1.2901603599739437</v>
      </c>
      <c r="S50" s="13" t="s">
        <v>333</v>
      </c>
      <c r="T50" s="153">
        <f>+AVERAGE(T45:T49)</f>
        <v>12392.049791178708</v>
      </c>
      <c r="U50" s="153">
        <f t="shared" ref="U50:Y50" si="49">+AVERAGE(U45:U49)</f>
        <v>11614.080873230541</v>
      </c>
      <c r="V50" s="153">
        <f t="shared" si="49"/>
        <v>848.64650749559928</v>
      </c>
      <c r="W50" s="153">
        <f t="shared" si="49"/>
        <v>12462.46993673308</v>
      </c>
      <c r="X50" s="153">
        <f t="shared" si="49"/>
        <v>41.857390799913091</v>
      </c>
      <c r="Y50" s="153">
        <f t="shared" si="49"/>
        <v>18025.633879939451</v>
      </c>
      <c r="AA50" s="87">
        <f t="shared" ref="AA50:AA53" si="50">+T50-W50</f>
        <v>-70.420145554371629</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1.456192151870473</v>
      </c>
      <c r="AQ50" s="132">
        <f t="shared" ref="AQ50:AS50" si="52">+AVERAGE(AQ45:AQ49)</f>
        <v>2.2722347656452317</v>
      </c>
      <c r="AR50" s="132">
        <f t="shared" si="52"/>
        <v>6.8236100868519944E-2</v>
      </c>
      <c r="AS50" s="132">
        <f t="shared" si="52"/>
        <v>6.8599668561361099E-2</v>
      </c>
      <c r="AV50" s="13" t="s">
        <v>333</v>
      </c>
      <c r="AW50" s="132">
        <f>+AVERAGE(AW45:AW49)</f>
        <v>1.9385230291101281</v>
      </c>
      <c r="AX50" s="132">
        <f t="shared" ref="AX50" si="53">+AVERAGE(AX45:AX49)</f>
        <v>1.456192151870473</v>
      </c>
      <c r="AZ50" s="13" t="s">
        <v>333</v>
      </c>
      <c r="BA50" s="132">
        <f>+AVERAGE(BA45:BA49)</f>
        <v>2.4654788698141159</v>
      </c>
      <c r="BB50" s="132">
        <f t="shared" ref="BB50" si="54">+AVERAGE(BB45:BB49)</f>
        <v>2.2722347656452317</v>
      </c>
      <c r="BD50" s="13" t="s">
        <v>333</v>
      </c>
      <c r="BE50" s="132">
        <f>+AVERAGE(BE45:BE49)</f>
        <v>0.12083612224568414</v>
      </c>
      <c r="BF50" s="132">
        <f t="shared" ref="BF50" si="55">+AVERAGE(BF45:BF49)</f>
        <v>6.8236100868519944E-2</v>
      </c>
      <c r="BH50" s="13" t="s">
        <v>333</v>
      </c>
      <c r="BI50" s="132">
        <f>+AVERAGE(BI45:BI49)</f>
        <v>0.13261698226496788</v>
      </c>
      <c r="BJ50" s="132">
        <f t="shared" ref="BJ50" si="56">+AVERAGE(BJ45:BJ49)</f>
        <v>6.8599668561361099E-2</v>
      </c>
      <c r="BU50" s="158" t="s">
        <v>333</v>
      </c>
      <c r="BV50" s="165">
        <f>+AVERAGE(BV45:BV49)</f>
        <v>3286.4833816166329</v>
      </c>
      <c r="BW50" s="165">
        <f t="shared" ref="BW50" si="57">+AVERAGE(BW45:BW49)</f>
        <v>4454.822243154862</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11523.471358596285</v>
      </c>
      <c r="O51" s="153">
        <f t="shared" si="59"/>
        <v>11823.280413962377</v>
      </c>
      <c r="P51" s="132">
        <f t="shared" si="59"/>
        <v>1.253959980379999</v>
      </c>
      <c r="Q51" s="132">
        <f t="shared" si="59"/>
        <v>1.3158542653883192</v>
      </c>
      <c r="S51" s="13" t="s">
        <v>330</v>
      </c>
      <c r="T51" s="153">
        <f t="shared" ref="T51:Y51" si="60">+AVERAGE(T40:T49)</f>
        <v>11523.471358596285</v>
      </c>
      <c r="U51" s="153">
        <f t="shared" si="60"/>
        <v>10956.98225448254</v>
      </c>
      <c r="V51" s="153">
        <f t="shared" si="60"/>
        <v>866.42688147636522</v>
      </c>
      <c r="W51" s="153">
        <f t="shared" si="60"/>
        <v>11823.280413962377</v>
      </c>
      <c r="X51" s="153">
        <f t="shared" si="60"/>
        <v>-243.67028718894608</v>
      </c>
      <c r="Y51" s="153">
        <f t="shared" si="60"/>
        <v>16892.832063215388</v>
      </c>
      <c r="AA51" s="87">
        <f t="shared" si="50"/>
        <v>-299.80905536609134</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1.4659196859945365</v>
      </c>
      <c r="AQ51" s="132">
        <f>+AVERAGE(AQ40:AQ49)</f>
        <v>2.2993449113922333</v>
      </c>
      <c r="AR51" s="132">
        <f>+AVERAGE(AR40:AR49)</f>
        <v>7.3673873984748256E-2</v>
      </c>
      <c r="AS51" s="132">
        <f>+AVERAGE(AS40:AS49)</f>
        <v>7.5834901839896524E-2</v>
      </c>
      <c r="AV51" s="13" t="s">
        <v>330</v>
      </c>
      <c r="AW51" s="132">
        <f>+AVERAGE(AW40:AW49)</f>
        <v>1.6491981720125621</v>
      </c>
      <c r="AX51" s="132">
        <f>+AVERAGE(AX40:AX49)</f>
        <v>1.4659196859945365</v>
      </c>
      <c r="AZ51" s="13" t="s">
        <v>330</v>
      </c>
      <c r="BA51" s="132">
        <f>+AVERAGE(BA40:BA49)</f>
        <v>2.0388630896900728</v>
      </c>
      <c r="BB51" s="132">
        <f>+AVERAGE(BB40:BB49)</f>
        <v>2.2993449113922333</v>
      </c>
      <c r="BD51" s="13" t="s">
        <v>330</v>
      </c>
      <c r="BE51" s="132">
        <f>+AVERAGE(BE40:BE49)</f>
        <v>0.11214528069309035</v>
      </c>
      <c r="BF51" s="132">
        <f>+AVERAGE(BF40:BF49)</f>
        <v>7.3673873984748256E-2</v>
      </c>
      <c r="BH51" s="13" t="s">
        <v>330</v>
      </c>
      <c r="BI51" s="132">
        <f>+AVERAGE(BI40:BI49)</f>
        <v>0.12322449286956083</v>
      </c>
      <c r="BJ51" s="132">
        <f>+AVERAGE(BJ40:BJ49)</f>
        <v>7.5834901839896524E-2</v>
      </c>
      <c r="BU51" s="158" t="s">
        <v>330</v>
      </c>
      <c r="BV51" s="165">
        <f>+AVERAGE(BV40:BV49)</f>
        <v>2719.5980905860192</v>
      </c>
      <c r="BW51" s="165">
        <f>+AVERAGE(BW40:BW49)</f>
        <v>4175.5788689727069</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10056.78942125601</v>
      </c>
      <c r="O52" s="153">
        <f t="shared" si="62"/>
        <v>10247.960548044297</v>
      </c>
      <c r="P52" s="132">
        <f t="shared" si="62"/>
        <v>1.2823777066981386</v>
      </c>
      <c r="Q52" s="132">
        <f t="shared" si="62"/>
        <v>1.2931109312145066</v>
      </c>
      <c r="S52" s="13" t="s">
        <v>331</v>
      </c>
      <c r="T52" s="153">
        <f t="shared" ref="T52:Y52" si="63">+AVERAGE(T30:T49)</f>
        <v>10056.78942125601</v>
      </c>
      <c r="U52" s="153">
        <f t="shared" si="63"/>
        <v>9410.9344096952227</v>
      </c>
      <c r="V52" s="153">
        <f t="shared" si="63"/>
        <v>837.09049934734048</v>
      </c>
      <c r="W52" s="153">
        <f t="shared" si="63"/>
        <v>10247.960548044297</v>
      </c>
      <c r="X52" s="153">
        <f t="shared" si="63"/>
        <v>-163.10174269971643</v>
      </c>
      <c r="Y52" s="153">
        <f t="shared" si="63"/>
        <v>13387.479941469672</v>
      </c>
      <c r="AA52" s="87">
        <f t="shared" si="50"/>
        <v>-191.17112678828744</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1.3126225838085734</v>
      </c>
      <c r="AQ52" s="132">
        <f>+AVERAGE(AQ30:AQ49)</f>
        <v>2.0854505898886906</v>
      </c>
      <c r="AR52" s="132">
        <f>+AVERAGE(AR30:AR49)</f>
        <v>8.460979726337553E-2</v>
      </c>
      <c r="AS52" s="132">
        <f>+AVERAGE(AS30:AS49)</f>
        <v>8.5897513413448007E-2</v>
      </c>
      <c r="AV52" s="13" t="s">
        <v>331</v>
      </c>
      <c r="AW52" s="132">
        <f>+AVERAGE(AW30:AW49)</f>
        <v>1.7674991846174977</v>
      </c>
      <c r="AX52" s="132">
        <f>+AVERAGE(AX30:AX49)</f>
        <v>1.3126225838085734</v>
      </c>
      <c r="AZ52" s="13" t="s">
        <v>331</v>
      </c>
      <c r="BA52" s="132">
        <f>+AVERAGE(BA30:BA49)</f>
        <v>2.4413254946367409</v>
      </c>
      <c r="BB52" s="132">
        <f>+AVERAGE(BB30:BB49)</f>
        <v>2.0854505898886906</v>
      </c>
      <c r="BD52" s="13" t="s">
        <v>331</v>
      </c>
      <c r="BE52" s="132">
        <f>+AVERAGE(BE30:BE49)</f>
        <v>0.13603435082818444</v>
      </c>
      <c r="BF52" s="132">
        <f>+AVERAGE(BF30:BF49)</f>
        <v>8.460979726337553E-2</v>
      </c>
      <c r="BH52" s="13" t="s">
        <v>331</v>
      </c>
      <c r="BI52" s="132">
        <f>+AVERAGE(BI30:BI49)</f>
        <v>0.14368551747868608</v>
      </c>
      <c r="BJ52" s="132">
        <f>+AVERAGE(BJ30:BJ49)</f>
        <v>8.5897513413448007E-2</v>
      </c>
      <c r="BU52" s="158" t="s">
        <v>331</v>
      </c>
      <c r="BV52" s="165">
        <f>+AVERAGE(BV30:BV49)</f>
        <v>3064.0091135273315</v>
      </c>
      <c r="BW52" s="165">
        <f>+AVERAGE(BW30:BW49)</f>
        <v>3725.1359316001203</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9275.5819393941019</v>
      </c>
      <c r="O53" s="153">
        <f t="shared" si="65"/>
        <v>9422.7208077967662</v>
      </c>
      <c r="P53" s="132">
        <f t="shared" si="65"/>
        <v>1.2638501249126701</v>
      </c>
      <c r="Q53" s="132">
        <f t="shared" si="65"/>
        <v>1.2828232564708946</v>
      </c>
      <c r="S53" s="13" t="s">
        <v>332</v>
      </c>
      <c r="T53" s="153">
        <f t="shared" ref="T53:Y53" si="66">+AVERAGE(T25:T49)</f>
        <v>9275.5819393941019</v>
      </c>
      <c r="U53" s="153">
        <f t="shared" si="66"/>
        <v>8593.20761423972</v>
      </c>
      <c r="V53" s="153">
        <f t="shared" si="66"/>
        <v>829.56609748082712</v>
      </c>
      <c r="W53" s="153">
        <f t="shared" si="66"/>
        <v>9422.7208077967662</v>
      </c>
      <c r="X53" s="153">
        <f t="shared" si="66"/>
        <v>-124.68046053088769</v>
      </c>
      <c r="Y53" s="153">
        <f t="shared" si="66"/>
        <v>12380.039743748051</v>
      </c>
      <c r="AA53" s="87">
        <f t="shared" si="50"/>
        <v>-147.13886840266423</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1.3210439430834515</v>
      </c>
      <c r="AQ53" s="132">
        <f>+AVERAGE(AQ25:AQ49)</f>
        <v>2.1122938652903986</v>
      </c>
      <c r="AR53" s="132">
        <f>+AVERAGE(AR25:AR49)</f>
        <v>9.3805459580043188E-2</v>
      </c>
      <c r="AS53" s="132">
        <f>+AVERAGE(AS25:AS49)</f>
        <v>9.4718670810794561E-2</v>
      </c>
      <c r="AV53" s="13" t="s">
        <v>332</v>
      </c>
      <c r="AW53" s="132">
        <f>+AVERAGE(AW25:AW49)</f>
        <v>1.8071288093109614</v>
      </c>
      <c r="AX53" s="132">
        <f>+AVERAGE(AX25:AX49)</f>
        <v>1.3210439430834515</v>
      </c>
      <c r="AZ53" s="13" t="s">
        <v>332</v>
      </c>
      <c r="BA53" s="132">
        <f>+AVERAGE(BA25:BA49)</f>
        <v>2.6604437249884332</v>
      </c>
      <c r="BB53" s="132">
        <f>+AVERAGE(BB25:BB49)</f>
        <v>2.1122938652903986</v>
      </c>
      <c r="BD53" s="13" t="s">
        <v>332</v>
      </c>
      <c r="BE53" s="132">
        <f>+AVERAGE(BE25:BE49)</f>
        <v>0.15275953928973265</v>
      </c>
      <c r="BF53" s="132">
        <f>+AVERAGE(BF25:BF49)</f>
        <v>9.3805459580043188E-2</v>
      </c>
      <c r="BH53" s="13" t="s">
        <v>332</v>
      </c>
      <c r="BI53" s="132">
        <f>+AVERAGE(BI25:BI49)</f>
        <v>0.16063751514026767</v>
      </c>
      <c r="BJ53" s="132">
        <f>+AVERAGE(BJ25:BJ49)</f>
        <v>9.4718670810794561E-2</v>
      </c>
      <c r="BU53" s="158" t="s">
        <v>332</v>
      </c>
      <c r="BV53" s="165">
        <f>+AVERAGE(BV25:BV49)</f>
        <v>3101.1927781471918</v>
      </c>
      <c r="BW53" s="165">
        <f>+AVERAGE(BW25:BW49)</f>
        <v>3454.8716067069449</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359</v>
      </c>
      <c r="D58" t="s">
        <v>288</v>
      </c>
      <c r="E58" t="s">
        <v>289</v>
      </c>
      <c r="F58" s="1"/>
      <c r="G58" s="1"/>
      <c r="H58" s="1"/>
      <c r="I58" s="1"/>
      <c r="J58" s="1"/>
      <c r="K58" s="1"/>
    </row>
    <row r="59" spans="1:75" x14ac:dyDescent="0.25">
      <c r="A59">
        <f>+'fiscal parms &amp; pop'!A128</f>
        <v>1990</v>
      </c>
      <c r="B59" s="1">
        <f>+'fiscal parms &amp; pop'!S143</f>
        <v>577368</v>
      </c>
      <c r="C59" s="109">
        <f>+'fiscal parms &amp; pop'!F128</f>
        <v>740156</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pop'!F129</f>
        <v>745567</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pop'!F130</f>
        <v>748121</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pop'!F131</f>
        <v>748812</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pop'!F132</f>
        <v>750185</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pop'!F133</f>
        <v>750943</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pop'!F134</f>
        <v>752268</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pop'!F135</f>
        <v>752511</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pop'!F136</f>
        <v>750530</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pop'!F137</f>
        <v>750601</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pop'!F138</f>
        <v>750517</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pop'!F139</f>
        <v>749819</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pop'!F140</f>
        <v>749379</v>
      </c>
      <c r="D71" s="1">
        <f>+'fiscal parms &amp; pop'!U155</f>
        <v>30738082</v>
      </c>
      <c r="E71" s="1">
        <f>+'fiscal parms &amp; pop'!V155</f>
        <v>1821410</v>
      </c>
      <c r="F71" s="1"/>
    </row>
    <row r="72" spans="1:24" x14ac:dyDescent="0.25">
      <c r="A72">
        <f>+'fiscal parms &amp; pop'!A141</f>
        <v>2003</v>
      </c>
      <c r="B72" s="1">
        <f>+'fiscal parms &amp; pop'!S156</f>
        <v>518445</v>
      </c>
      <c r="C72" s="109">
        <f>+'fiscal parms &amp; pop'!F141</f>
        <v>749434</v>
      </c>
      <c r="D72" s="1">
        <f>+'fiscal parms &amp; pop'!U156</f>
        <v>31020328</v>
      </c>
      <c r="E72" s="1">
        <f>+'fiscal parms &amp; pop'!V156</f>
        <v>1824331</v>
      </c>
      <c r="F72" s="1"/>
    </row>
    <row r="73" spans="1:24" x14ac:dyDescent="0.25">
      <c r="A73">
        <f>+'fiscal parms &amp; pop'!A142</f>
        <v>2004</v>
      </c>
      <c r="B73" s="1">
        <f>+'fiscal parms &amp; pop'!S157</f>
        <v>517402</v>
      </c>
      <c r="C73" s="109">
        <f>+'fiscal parms &amp; pop'!F142</f>
        <v>749408</v>
      </c>
      <c r="D73" s="1">
        <f>+'fiscal parms &amp; pop'!U157</f>
        <v>31315986</v>
      </c>
      <c r="E73" s="1">
        <f>+'fiscal parms &amp; pop'!V157</f>
        <v>1826701</v>
      </c>
      <c r="F73" s="1"/>
      <c r="N73" s="150"/>
      <c r="O73" s="152"/>
      <c r="P73" s="150"/>
      <c r="Q73" s="151" t="str">
        <f>+B18</f>
        <v>NL Rev PC</v>
      </c>
      <c r="R73" s="151" t="str">
        <f>+E18</f>
        <v>NL Expend PC</v>
      </c>
      <c r="S73" s="152" t="s">
        <v>334</v>
      </c>
      <c r="T73" s="151" t="str">
        <f>+N18</f>
        <v>NB Rev PC</v>
      </c>
      <c r="U73" s="151" t="str">
        <f>+O18</f>
        <v>NB Expend PC</v>
      </c>
      <c r="V73" s="152" t="s">
        <v>361</v>
      </c>
      <c r="W73" s="150" t="s">
        <v>362</v>
      </c>
      <c r="X73" s="150" t="s">
        <v>363</v>
      </c>
    </row>
    <row r="74" spans="1:24" x14ac:dyDescent="0.25">
      <c r="A74">
        <f>+'fiscal parms &amp; pop'!A143</f>
        <v>2005</v>
      </c>
      <c r="B74" s="1">
        <f>+'fiscal parms &amp; pop'!S158</f>
        <v>514315</v>
      </c>
      <c r="C74" s="109">
        <f>+'fiscal parms &amp; pop'!F143</f>
        <v>748044</v>
      </c>
      <c r="D74" s="1">
        <f>+'fiscal parms &amp; pop'!U158</f>
        <v>31622410</v>
      </c>
      <c r="E74" s="1">
        <f>+'fiscal parms &amp; pop'!V158</f>
        <v>1824007</v>
      </c>
      <c r="F74" s="1"/>
      <c r="Q74" s="155">
        <f>+L49</f>
        <v>13654.771184996065</v>
      </c>
      <c r="R74" s="155">
        <f>+M49</f>
        <v>17175.338965683019</v>
      </c>
      <c r="S74" s="156">
        <f>+R74/Q74</f>
        <v>1.2578269333839422</v>
      </c>
      <c r="T74" s="155">
        <f>+N49</f>
        <v>12590.735991892265</v>
      </c>
      <c r="U74" s="155">
        <f>+O49</f>
        <v>13033.878199714389</v>
      </c>
      <c r="V74" s="156">
        <f>+U74/T74</f>
        <v>1.0351958938784422</v>
      </c>
      <c r="W74" s="157">
        <f>+P49</f>
        <v>1.0845093721120815</v>
      </c>
      <c r="X74" s="157">
        <f>+Q49</f>
        <v>1.3177458544962759</v>
      </c>
    </row>
    <row r="75" spans="1:24" x14ac:dyDescent="0.25">
      <c r="A75">
        <f>+'fiscal parms &amp; pop'!A144</f>
        <v>2006</v>
      </c>
      <c r="B75" s="1">
        <f>+'fiscal parms &amp; pop'!S159</f>
        <v>510584</v>
      </c>
      <c r="C75" s="109">
        <f>+'fiscal parms &amp; pop'!F144</f>
        <v>745609</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12392.049791178708</v>
      </c>
      <c r="U75" s="155">
        <f>+O50</f>
        <v>12462.46993673308</v>
      </c>
      <c r="V75" s="156">
        <f>+U75/T75</f>
        <v>1.0056826874279106</v>
      </c>
      <c r="W75" s="157">
        <f>+P50</f>
        <v>1.1938760190411963</v>
      </c>
      <c r="X75" s="157">
        <f>+Q50</f>
        <v>1.2901603599739437</v>
      </c>
    </row>
    <row r="76" spans="1:24" x14ac:dyDescent="0.25">
      <c r="A76">
        <f>+'fiscal parms &amp; pop'!A145</f>
        <v>2007</v>
      </c>
      <c r="B76" s="1">
        <f>+'fiscal parms &amp; pop'!S160</f>
        <v>509039</v>
      </c>
      <c r="C76" s="109">
        <f>+'fiscal parms &amp; pop'!F145</f>
        <v>745407</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11523.471358596285</v>
      </c>
      <c r="U76" s="155">
        <f>+O51</f>
        <v>11823.280413962377</v>
      </c>
      <c r="V76" s="156">
        <f t="shared" ref="V76:V78" si="68">+U76/T76</f>
        <v>1.0260172517496162</v>
      </c>
      <c r="W76" s="157">
        <f>+P51</f>
        <v>1.253959980379999</v>
      </c>
      <c r="X76" s="157">
        <f>+Q51</f>
        <v>1.3158542653883192</v>
      </c>
    </row>
    <row r="77" spans="1:24" x14ac:dyDescent="0.25">
      <c r="A77">
        <f>+'fiscal parms &amp; pop'!A146</f>
        <v>2008</v>
      </c>
      <c r="B77" s="1">
        <f>+'fiscal parms &amp; pop'!S161</f>
        <v>511543</v>
      </c>
      <c r="C77" s="109">
        <f>+'fiscal parms &amp; pop'!F146</f>
        <v>746855</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10056.78942125601</v>
      </c>
      <c r="U77" s="155">
        <f>+O52</f>
        <v>10247.960548044297</v>
      </c>
      <c r="V77" s="156">
        <f t="shared" si="68"/>
        <v>1.0190091607550447</v>
      </c>
      <c r="W77" s="157">
        <f>+P52</f>
        <v>1.2823777066981386</v>
      </c>
      <c r="X77" s="157">
        <f>+Q52</f>
        <v>1.2931109312145066</v>
      </c>
    </row>
    <row r="78" spans="1:24" x14ac:dyDescent="0.25">
      <c r="A78">
        <f>+'fiscal parms &amp; pop'!A147</f>
        <v>2009</v>
      </c>
      <c r="B78" s="1">
        <f>+'fiscal parms &amp; pop'!S162</f>
        <v>516729</v>
      </c>
      <c r="C78" s="109">
        <f>+'fiscal parms &amp; pop'!F147</f>
        <v>749954</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9275.5819393941019</v>
      </c>
      <c r="U78" s="155">
        <f>+O53</f>
        <v>9422.7208077967662</v>
      </c>
      <c r="V78" s="156">
        <f t="shared" si="68"/>
        <v>1.0158630336472749</v>
      </c>
      <c r="W78" s="157">
        <f>+P53</f>
        <v>1.2638501249126701</v>
      </c>
      <c r="X78" s="157">
        <f>+Q53</f>
        <v>1.2828232564708946</v>
      </c>
    </row>
    <row r="79" spans="1:24" x14ac:dyDescent="0.25">
      <c r="A79">
        <f>+'fiscal parms &amp; pop'!A148</f>
        <v>2010</v>
      </c>
      <c r="B79" s="1">
        <f>+'fiscal parms &amp; pop'!S163</f>
        <v>521972</v>
      </c>
      <c r="C79" s="109">
        <f>+'fiscal parms &amp; pop'!F148</f>
        <v>753044</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pop'!F149</f>
        <v>755530</v>
      </c>
      <c r="D80" s="1">
        <f>+'fiscal parms &amp; pop'!U164</f>
        <v>33704644</v>
      </c>
      <c r="E80" s="1">
        <f>+'fiscal parms &amp; pop'!V164</f>
        <v>1844037</v>
      </c>
      <c r="F80" s="1"/>
      <c r="G80" s="1"/>
      <c r="H80" s="1"/>
      <c r="I80" s="1"/>
      <c r="J80" s="1"/>
      <c r="N80" s="1"/>
      <c r="Q80" s="151" t="str">
        <f>+F18</f>
        <v>NL Deficit PC</v>
      </c>
      <c r="R80" s="151" t="str">
        <f>+X18</f>
        <v>NB Deficit PC</v>
      </c>
      <c r="S80" s="151" t="str">
        <f>+D18</f>
        <v>NL Debt Charge PC</v>
      </c>
      <c r="T80" s="151" t="str">
        <f>+V18</f>
        <v>NB Debt Charge PC</v>
      </c>
      <c r="U80" s="150" t="str">
        <f>+G18</f>
        <v>NL Net Debt PC</v>
      </c>
      <c r="V80" s="150" t="str">
        <f>+Y18</f>
        <v>NB Net Debt PC</v>
      </c>
    </row>
    <row r="81" spans="1:22" x14ac:dyDescent="0.25">
      <c r="A81">
        <f>+'fiscal parms &amp; pop'!A150</f>
        <v>2012</v>
      </c>
      <c r="B81" s="1">
        <f>+'fiscal parms &amp; pop'!S165</f>
        <v>526450</v>
      </c>
      <c r="C81" s="109">
        <f>+'fiscal parms &amp; pop'!F150</f>
        <v>756777</v>
      </c>
      <c r="D81" s="1">
        <f>+'fiscal parms &amp; pop'!U165</f>
        <v>34109736</v>
      </c>
      <c r="E81" s="1">
        <f>+'fiscal parms &amp; pop'!V165</f>
        <v>1846800</v>
      </c>
      <c r="F81" s="1"/>
      <c r="G81" s="1"/>
      <c r="H81" s="1"/>
      <c r="I81" s="1"/>
      <c r="J81" s="1"/>
      <c r="N81" s="150"/>
      <c r="O81" s="152"/>
      <c r="P81" s="150"/>
      <c r="Q81" s="155">
        <f t="shared" ref="Q81" si="69">+F49</f>
        <v>-3520.5677806869526</v>
      </c>
      <c r="R81" s="155">
        <f t="shared" ref="R81" si="70">+X49</f>
        <v>118.24547394929596</v>
      </c>
      <c r="S81" s="155">
        <f t="shared" ref="S81" si="71">+D49</f>
        <v>2055.4066917830387</v>
      </c>
      <c r="T81" s="155">
        <f t="shared" ref="T81" si="72">+V49</f>
        <v>807.44642189907302</v>
      </c>
      <c r="U81" s="155">
        <f t="shared" ref="U81" si="73">+G49</f>
        <v>31489.41109321341</v>
      </c>
      <c r="V81" s="155">
        <f t="shared" ref="V81" si="74">+Y49</f>
        <v>17506.844739953627</v>
      </c>
    </row>
    <row r="82" spans="1:22" x14ac:dyDescent="0.25">
      <c r="A82">
        <f>+'fiscal parms &amp; pop'!A151</f>
        <v>2013</v>
      </c>
      <c r="B82" s="1">
        <f>+'fiscal parms &amp; pop'!S166</f>
        <v>527399</v>
      </c>
      <c r="C82" s="109">
        <f>+'fiscal parms &amp; pop'!F151</f>
        <v>755710</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41.857390799913091</v>
      </c>
      <c r="S82" s="155">
        <f>+D50</f>
        <v>1943.0023231240223</v>
      </c>
      <c r="T82" s="155">
        <f>+V50</f>
        <v>848.64650749559928</v>
      </c>
      <c r="U82" s="155">
        <f>+G50</f>
        <v>28328.155968112191</v>
      </c>
      <c r="V82" s="155">
        <f>+Y50</f>
        <v>18025.633879939451</v>
      </c>
    </row>
    <row r="83" spans="1:22" x14ac:dyDescent="0.25">
      <c r="A83">
        <f>+'fiscal parms &amp; pop'!A152</f>
        <v>2014</v>
      </c>
      <c r="B83" s="1">
        <f>+'fiscal parms &amp; pop'!S167</f>
        <v>528386</v>
      </c>
      <c r="C83" s="109">
        <f>+'fiscal parms &amp; pop'!F152</f>
        <v>754700</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-243.67028718894608</v>
      </c>
      <c r="S83" s="155">
        <f t="shared" ref="S83:S85" si="77">+D51</f>
        <v>1747.4461804924292</v>
      </c>
      <c r="T83" s="155">
        <f t="shared" ref="T83:T85" si="78">+V51</f>
        <v>866.42688147636522</v>
      </c>
      <c r="U83" s="155">
        <f t="shared" ref="U83:U85" si="79">+G51</f>
        <v>23284.422240982134</v>
      </c>
      <c r="V83" s="155">
        <f t="shared" ref="V83:V85" si="80">+Y51</f>
        <v>16892.832063215388</v>
      </c>
    </row>
    <row r="84" spans="1:22" x14ac:dyDescent="0.25">
      <c r="A84">
        <f>+'fiscal parms &amp; pop'!A153</f>
        <v>2015</v>
      </c>
      <c r="B84" s="1">
        <f>+'fiscal parms &amp; pop'!S168</f>
        <v>528815</v>
      </c>
      <c r="C84" s="109">
        <f>+'fiscal parms &amp; pop'!F153</f>
        <v>753944</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-163.10174269971643</v>
      </c>
      <c r="S84" s="155">
        <f t="shared" si="77"/>
        <v>1724.7635058988867</v>
      </c>
      <c r="T84" s="155">
        <f t="shared" si="78"/>
        <v>837.09049934734048</v>
      </c>
      <c r="U84" s="155">
        <f t="shared" si="79"/>
        <v>21409.571125302573</v>
      </c>
      <c r="V84" s="155">
        <f t="shared" si="80"/>
        <v>13387.479941469672</v>
      </c>
    </row>
    <row r="85" spans="1:22" x14ac:dyDescent="0.25">
      <c r="A85">
        <f>+'fiscal parms &amp; pop'!A154</f>
        <v>2016</v>
      </c>
      <c r="B85" s="1">
        <f>+'fiscal parms &amp; pop'!S169</f>
        <v>530305</v>
      </c>
      <c r="C85" s="109">
        <f>+'fiscal parms &amp; pop'!F154</f>
        <v>757384</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-124.68046053088769</v>
      </c>
      <c r="S85" s="155">
        <f t="shared" si="77"/>
        <v>1714.1322980351456</v>
      </c>
      <c r="T85" s="155">
        <f t="shared" si="78"/>
        <v>829.56609748082712</v>
      </c>
      <c r="U85" s="155">
        <f t="shared" si="79"/>
        <v>20003.660885388967</v>
      </c>
      <c r="V85" s="155">
        <f t="shared" si="80"/>
        <v>12380.039743748051</v>
      </c>
    </row>
    <row r="86" spans="1:22" x14ac:dyDescent="0.25">
      <c r="A86">
        <f>+'fiscal parms &amp; pop'!A155</f>
        <v>2017</v>
      </c>
      <c r="B86" s="1">
        <f>+'fiscal parms &amp; pop'!S170</f>
        <v>528817</v>
      </c>
      <c r="C86" s="109">
        <f>+'fiscal parms &amp; pop'!F155</f>
        <v>759655</v>
      </c>
      <c r="D86" s="1">
        <f>+'fiscal parms &amp; pop'!U170</f>
        <v>36058291</v>
      </c>
      <c r="E86" s="1">
        <f>+'fiscal parms &amp; pop'!V170</f>
        <v>1865545</v>
      </c>
      <c r="F86" s="1"/>
    </row>
    <row r="87" spans="1:22" x14ac:dyDescent="0.25">
      <c r="A87">
        <f>+'fiscal parms &amp; pop'!A156</f>
        <v>2018</v>
      </c>
      <c r="B87" s="1">
        <f>+'fiscal parms &amp; pop'!S171</f>
        <v>525560</v>
      </c>
      <c r="C87" s="109">
        <f>+'fiscal parms &amp; pop'!F156</f>
        <v>770301</v>
      </c>
      <c r="D87" s="1">
        <f>+'fiscal parms &amp; pop'!U171</f>
        <v>36415881</v>
      </c>
      <c r="E87" s="1">
        <f>+'fiscal parms &amp; pop'!V171</f>
        <v>1882103</v>
      </c>
    </row>
    <row r="88" spans="1:22" x14ac:dyDescent="0.25">
      <c r="A88">
        <f>+'fiscal parms &amp; pop'!A157</f>
        <v>2019</v>
      </c>
      <c r="B88" s="1">
        <f>+'fiscal parms &amp; pop'!S172</f>
        <v>523476</v>
      </c>
      <c r="C88" s="109">
        <f>+'fiscal parms &amp; pop'!F157</f>
        <v>776868</v>
      </c>
      <c r="D88" s="1">
        <f>+'fiscal parms &amp; pop'!U172</f>
        <v>36944789</v>
      </c>
      <c r="E88" s="1">
        <f>+'fiscal parms &amp; pop'!V172</f>
        <v>1903877</v>
      </c>
    </row>
    <row r="89" spans="1:22" x14ac:dyDescent="0.25">
      <c r="A89">
        <f>+'fiscal parms &amp; pop'!A158</f>
        <v>2020</v>
      </c>
      <c r="B89" s="1">
        <f>+'fiscal parms &amp; pop'!S173</f>
        <v>522103</v>
      </c>
      <c r="C89" s="109">
        <f>+'fiscal parms &amp; pop'!F158</f>
        <v>781476</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360</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pop'!N47</f>
        <v>2452.6999999999998</v>
      </c>
      <c r="U123" s="14">
        <f>'fiscal parms &amp; pop'!O47</f>
        <v>1475.7</v>
      </c>
      <c r="V123" s="14">
        <f>+T123+U123</f>
        <v>3928.3999999999996</v>
      </c>
      <c r="W123" s="14">
        <f>+'fiscal parms &amp; pop'!Q47</f>
        <v>3632.4</v>
      </c>
      <c r="X123" s="14">
        <f>+'fiscal parms &amp; pop'!R47</f>
        <v>475</v>
      </c>
      <c r="Y123" s="14">
        <f>+'fiscal parms &amp; pop'!S47</f>
        <v>4107.3999999999996</v>
      </c>
      <c r="Z123" s="14">
        <f>+'fiscal parms &amp; pop'!T47</f>
        <v>-179</v>
      </c>
      <c r="AA123" s="14">
        <f>+'fiscal parms &amp; pop'!W47</f>
        <v>3235.9</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pop'!N48</f>
        <v>2519.3000000000002</v>
      </c>
      <c r="U124" s="14">
        <f>'fiscal parms &amp; pop'!O48</f>
        <v>1451.3</v>
      </c>
      <c r="V124" s="14">
        <f t="shared" ref="V124:V153" si="81">+T124+U124</f>
        <v>3970.6000000000004</v>
      </c>
      <c r="W124" s="14">
        <f>+'fiscal parms &amp; pop'!Q48</f>
        <v>3861.4</v>
      </c>
      <c r="X124" s="14">
        <f>+'fiscal parms &amp; pop'!R48</f>
        <v>475.8</v>
      </c>
      <c r="Y124" s="14">
        <f>+'fiscal parms &amp; pop'!S48</f>
        <v>4337.2</v>
      </c>
      <c r="Z124" s="14">
        <f>+'fiscal parms &amp; pop'!T48</f>
        <v>-366.6</v>
      </c>
      <c r="AA124" s="14">
        <f>+'fiscal parms &amp; pop'!W48</f>
        <v>3602.5</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pop'!N49</f>
        <v>2251.8000000000002</v>
      </c>
      <c r="U125" s="14">
        <f>'fiscal parms &amp; pop'!O49</f>
        <v>1742.5</v>
      </c>
      <c r="V125" s="14">
        <f t="shared" si="81"/>
        <v>3994.3</v>
      </c>
      <c r="W125" s="14">
        <f>+'fiscal parms &amp; pop'!Q49</f>
        <v>3728</v>
      </c>
      <c r="X125" s="14">
        <f>+'fiscal parms &amp; pop'!R49</f>
        <v>538</v>
      </c>
      <c r="Y125" s="14">
        <f>+'fiscal parms &amp; pop'!S49</f>
        <v>4266</v>
      </c>
      <c r="Z125" s="14">
        <f>+'fiscal parms &amp; pop'!T49</f>
        <v>-271.7</v>
      </c>
      <c r="AA125" s="14">
        <f>+'fiscal parms &amp; pop'!W49</f>
        <v>5546.5</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pop'!N50</f>
        <v>2506</v>
      </c>
      <c r="U126" s="14">
        <f>'fiscal parms &amp; pop'!O50</f>
        <v>1516.9</v>
      </c>
      <c r="V126" s="14">
        <f t="shared" si="81"/>
        <v>4022.9</v>
      </c>
      <c r="W126" s="14">
        <f>+'fiscal parms &amp; pop'!Q50</f>
        <v>3687.8</v>
      </c>
      <c r="X126" s="14">
        <f>+'fiscal parms &amp; pop'!R50</f>
        <v>585.1</v>
      </c>
      <c r="Y126" s="14">
        <f>+'fiscal parms &amp; pop'!S50</f>
        <v>4272.8999999999996</v>
      </c>
      <c r="Z126" s="14">
        <f>+'fiscal parms &amp; pop'!T50</f>
        <v>-250</v>
      </c>
      <c r="AA126" s="14">
        <f>+'fiscal parms &amp; pop'!W50</f>
        <v>5461.1</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pop'!N51</f>
        <v>2674</v>
      </c>
      <c r="U127" s="14">
        <f>'fiscal parms &amp; pop'!O51</f>
        <v>1626</v>
      </c>
      <c r="V127" s="14">
        <f t="shared" si="81"/>
        <v>4300</v>
      </c>
      <c r="W127" s="14">
        <f>+'fiscal parms &amp; pop'!Q51</f>
        <v>3724</v>
      </c>
      <c r="X127" s="14">
        <f>+'fiscal parms &amp; pop'!R51</f>
        <v>644.6</v>
      </c>
      <c r="Y127" s="14">
        <f>+'fiscal parms &amp; pop'!S51</f>
        <v>4368.6000000000004</v>
      </c>
      <c r="Z127" s="14">
        <f>+'fiscal parms &amp; pop'!T51</f>
        <v>-68.599999999999994</v>
      </c>
      <c r="AA127" s="14">
        <f>+'fiscal parms &amp; pop'!W51</f>
        <v>5571.2</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pop'!N52</f>
        <v>2803.3</v>
      </c>
      <c r="U128" s="14">
        <f>'fiscal parms &amp; pop'!O52</f>
        <v>1623</v>
      </c>
      <c r="V128" s="14">
        <f t="shared" si="81"/>
        <v>4426.3</v>
      </c>
      <c r="W128" s="14">
        <f>+'fiscal parms &amp; pop'!Q52</f>
        <v>3780.1</v>
      </c>
      <c r="X128" s="14">
        <f>+'fiscal parms &amp; pop'!R52</f>
        <v>595</v>
      </c>
      <c r="Y128" s="14">
        <f>+'fiscal parms &amp; pop'!S52</f>
        <v>4375.1000000000004</v>
      </c>
      <c r="Z128" s="14">
        <f>+'fiscal parms &amp; pop'!T52</f>
        <v>51.2</v>
      </c>
      <c r="AA128" s="14">
        <f>+'fiscal parms &amp; pop'!W52</f>
        <v>5569.4</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pop'!N53</f>
        <v>2949.7</v>
      </c>
      <c r="U129" s="14">
        <f>'fiscal parms &amp; pop'!O53</f>
        <v>1520.8</v>
      </c>
      <c r="V129" s="14">
        <f t="shared" si="81"/>
        <v>4470.5</v>
      </c>
      <c r="W129" s="14">
        <f>+'fiscal parms &amp; pop'!Q53</f>
        <v>3791.4</v>
      </c>
      <c r="X129" s="14">
        <f>+'fiscal parms &amp; pop'!R53</f>
        <v>564.41990999999996</v>
      </c>
      <c r="Y129" s="14">
        <f>+'fiscal parms &amp; pop'!S53</f>
        <v>4355.8</v>
      </c>
      <c r="Z129" s="14">
        <f>+'fiscal parms &amp; pop'!T53</f>
        <v>114.7</v>
      </c>
      <c r="AA129" s="14">
        <f>+'fiscal parms &amp; pop'!W53</f>
        <v>5733.8</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pop'!N54</f>
        <v>2821.5</v>
      </c>
      <c r="U130" s="14">
        <f>'fiscal parms &amp; pop'!O54</f>
        <v>1652.6</v>
      </c>
      <c r="V130" s="14">
        <f t="shared" si="81"/>
        <v>4474.1000000000004</v>
      </c>
      <c r="W130" s="14">
        <f>+'fiscal parms &amp; pop'!Q54</f>
        <v>3865</v>
      </c>
      <c r="X130" s="14">
        <f>+'fiscal parms &amp; pop'!R54</f>
        <v>574.20000000000005</v>
      </c>
      <c r="Y130" s="14">
        <f>+'fiscal parms &amp; pop'!S54</f>
        <v>4439.1932939999997</v>
      </c>
      <c r="Z130" s="14">
        <f>+'fiscal parms &amp; pop'!T54</f>
        <v>34.9</v>
      </c>
      <c r="AA130" s="14">
        <f>+'fiscal parms &amp; pop'!W54</f>
        <v>5747.7</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pop'!N55</f>
        <v>2364.6999999999998</v>
      </c>
      <c r="U131" s="14">
        <f>'fiscal parms &amp; pop'!O55</f>
        <v>2121.6</v>
      </c>
      <c r="V131" s="14">
        <f t="shared" si="81"/>
        <v>4486.2999999999993</v>
      </c>
      <c r="W131" s="14">
        <f>+'fiscal parms &amp; pop'!Q55</f>
        <v>4034.2373779999998</v>
      </c>
      <c r="X131" s="14">
        <f>+'fiscal parms &amp; pop'!R55</f>
        <v>616.384906</v>
      </c>
      <c r="Y131" s="14">
        <f>+'fiscal parms &amp; pop'!S55</f>
        <v>4650.622284</v>
      </c>
      <c r="Z131" s="14">
        <f>+'fiscal parms &amp; pop'!T55</f>
        <v>-164.3</v>
      </c>
      <c r="AA131" s="14">
        <f>+'fiscal parms &amp; pop'!W55</f>
        <v>5912</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pop'!N56</f>
        <v>3011.9</v>
      </c>
      <c r="U132" s="14">
        <f>'fiscal parms &amp; pop'!O56</f>
        <v>1826.3</v>
      </c>
      <c r="V132" s="14">
        <f t="shared" si="81"/>
        <v>4838.2</v>
      </c>
      <c r="W132" s="14">
        <f>+'fiscal parms &amp; pop'!Q56</f>
        <v>4219.402145</v>
      </c>
      <c r="X132" s="14">
        <f>+'fiscal parms &amp; pop'!R56</f>
        <v>610.71238500000004</v>
      </c>
      <c r="Y132" s="14">
        <f>+'fiscal parms &amp; pop'!S56</f>
        <v>4830.1145299999998</v>
      </c>
      <c r="Z132" s="14">
        <f>+'fiscal parms &amp; pop'!T56</f>
        <v>8.1</v>
      </c>
      <c r="AA132" s="14">
        <f>+'fiscal parms &amp; pop'!W56</f>
        <v>7056.3</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pop'!N57</f>
        <v>3040.2</v>
      </c>
      <c r="U133" s="14">
        <f>'fiscal parms &amp; pop'!O57</f>
        <v>1794.8</v>
      </c>
      <c r="V133" s="14">
        <f t="shared" si="81"/>
        <v>4835</v>
      </c>
      <c r="W133" s="14">
        <f>+'fiscal parms &amp; pop'!Q57</f>
        <v>4081.9537439999999</v>
      </c>
      <c r="X133" s="14">
        <f>+'fiscal parms &amp; pop'!R57</f>
        <v>637.27055600000006</v>
      </c>
      <c r="Y133" s="14">
        <f>+'fiscal parms &amp; pop'!S57</f>
        <v>4719.2242999999999</v>
      </c>
      <c r="Z133" s="14">
        <f>+'fiscal parms &amp; pop'!T57</f>
        <v>115.8</v>
      </c>
      <c r="AA133" s="14">
        <f>+'fiscal parms &amp; pop'!W57</f>
        <v>6914.8</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pop'!N58</f>
        <v>3216.0999999999995</v>
      </c>
      <c r="U134" s="14">
        <f>'fiscal parms &amp; pop'!O58</f>
        <v>2035.3</v>
      </c>
      <c r="V134" s="14">
        <f t="shared" si="81"/>
        <v>5251.4</v>
      </c>
      <c r="W134" s="14">
        <f>+'fiscal parms &amp; pop'!Q58</f>
        <v>4421.0999999999995</v>
      </c>
      <c r="X134" s="14">
        <f>+'fiscal parms &amp; pop'!R58</f>
        <v>651.79999999999995</v>
      </c>
      <c r="Y134" s="14">
        <f>+'fiscal parms &amp; pop'!S58</f>
        <v>5072.8999999999996</v>
      </c>
      <c r="Z134" s="14">
        <f>+'fiscal parms &amp; pop'!T58</f>
        <v>178.5</v>
      </c>
      <c r="AA134" s="14">
        <f>+'fiscal parms &amp; pop'!W58</f>
        <v>6758.8</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pop'!N59</f>
        <v>3331.3999999999996</v>
      </c>
      <c r="U135" s="14">
        <f>'fiscal parms &amp; pop'!O59</f>
        <v>1929.8</v>
      </c>
      <c r="V135" s="14">
        <f t="shared" si="81"/>
        <v>5261.2</v>
      </c>
      <c r="W135" s="14">
        <f>+'fiscal parms &amp; pop'!Q59</f>
        <v>4709.7000000000007</v>
      </c>
      <c r="X135" s="14">
        <f>+'fiscal parms &amp; pop'!R59</f>
        <v>660.9</v>
      </c>
      <c r="Y135" s="14">
        <f>+'fiscal parms &amp; pop'!S59</f>
        <v>5370.6</v>
      </c>
      <c r="Z135" s="14">
        <f>+'fiscal parms &amp; pop'!T59</f>
        <v>-109.40000000000055</v>
      </c>
      <c r="AA135" s="14">
        <f>+'fiscal parms &amp; pop'!W59</f>
        <v>6865.3</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pop'!N60</f>
        <v>3594.1</v>
      </c>
      <c r="U136" s="14">
        <f>'fiscal parms &amp; pop'!O60</f>
        <v>1917.9</v>
      </c>
      <c r="V136" s="14">
        <f t="shared" si="81"/>
        <v>5512</v>
      </c>
      <c r="W136" s="14">
        <f>+'fiscal parms &amp; pop'!Q60</f>
        <v>5126.8999999999996</v>
      </c>
      <c r="X136" s="14">
        <f>+'fiscal parms &amp; pop'!R60</f>
        <v>581.79999999999995</v>
      </c>
      <c r="Y136" s="14">
        <f>+'fiscal parms &amp; pop'!S60</f>
        <v>5708.7</v>
      </c>
      <c r="Z136" s="14">
        <f>+'fiscal parms &amp; pop'!T60</f>
        <v>-196.69999999999982</v>
      </c>
      <c r="AA136" s="14">
        <f>+'fiscal parms &amp; pop'!W60</f>
        <v>7067.2</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pop'!N61</f>
        <v>3688.5999999999995</v>
      </c>
      <c r="U137" s="14">
        <f>'fiscal parms &amp; pop'!O61</f>
        <v>2354.8000000000002</v>
      </c>
      <c r="V137" s="14">
        <f t="shared" si="81"/>
        <v>6043.4</v>
      </c>
      <c r="W137" s="14">
        <f>+'fiscal parms &amp; pop'!Q61</f>
        <v>5240.5999999999995</v>
      </c>
      <c r="X137" s="14">
        <f>+'fiscal parms &amp; pop'!R61</f>
        <v>579.6</v>
      </c>
      <c r="Y137" s="14">
        <f>+'fiscal parms &amp; pop'!S61</f>
        <v>5820.2</v>
      </c>
      <c r="Z137" s="14">
        <f>+'fiscal parms &amp; pop'!T61</f>
        <v>223.19999999999982</v>
      </c>
      <c r="AA137" s="14">
        <f>+'fiscal parms &amp; pop'!W61</f>
        <v>6943</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pop'!N62</f>
        <v>3994.2000000000003</v>
      </c>
      <c r="U138" s="14">
        <f>'fiscal parms &amp; pop'!O62</f>
        <v>2392.9</v>
      </c>
      <c r="V138" s="14">
        <f t="shared" si="81"/>
        <v>6387.1</v>
      </c>
      <c r="W138" s="14">
        <f>+'fiscal parms &amp; pop'!Q62</f>
        <v>5571.5</v>
      </c>
      <c r="X138" s="14">
        <f>+'fiscal parms &amp; pop'!R62</f>
        <v>590.29999999999995</v>
      </c>
      <c r="Y138" s="14">
        <f>+'fiscal parms &amp; pop'!S62</f>
        <v>6161.8</v>
      </c>
      <c r="Z138" s="14">
        <f>+'fiscal parms &amp; pop'!T62</f>
        <v>225.30000000000018</v>
      </c>
      <c r="AA138" s="14">
        <f>+'fiscal parms &amp; pop'!W62</f>
        <v>6900.6</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pop'!N63</f>
        <v>4221.5</v>
      </c>
      <c r="U139" s="14">
        <f>'fiscal parms &amp; pop'!O63</f>
        <v>2530.9</v>
      </c>
      <c r="V139" s="14">
        <f t="shared" si="81"/>
        <v>6752.4</v>
      </c>
      <c r="W139" s="14">
        <f>+'fiscal parms &amp; pop'!Q63</f>
        <v>5917.1</v>
      </c>
      <c r="X139" s="14">
        <f>+'fiscal parms &amp; pop'!R63</f>
        <v>558</v>
      </c>
      <c r="Y139" s="14">
        <f>+'fiscal parms &amp; pop'!S63</f>
        <v>6475.1</v>
      </c>
      <c r="Z139" s="14">
        <f>+'fiscal parms &amp; pop'!T63</f>
        <v>277.30000000000018</v>
      </c>
      <c r="AA139" s="14">
        <f>+'fiscal parms &amp; pop'!W63</f>
        <v>6714.1</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pop'!N64</f>
        <v>4467.1000000000004</v>
      </c>
      <c r="U140" s="14">
        <f>'fiscal parms &amp; pop'!O64</f>
        <v>2720.6</v>
      </c>
      <c r="V140" s="14">
        <f t="shared" si="81"/>
        <v>7187.7000000000007</v>
      </c>
      <c r="W140" s="14">
        <f>+'fiscal parms &amp; pop'!Q64</f>
        <v>6370.9000000000005</v>
      </c>
      <c r="X140" s="14">
        <f>+'fiscal parms &amp; pop'!R64</f>
        <v>575.70000000000005</v>
      </c>
      <c r="Y140" s="14">
        <f>+'fiscal parms &amp; pop'!S64</f>
        <v>6946.6</v>
      </c>
      <c r="Z140" s="14">
        <f>+'fiscal parms &amp; pop'!T64</f>
        <v>241.10000000000036</v>
      </c>
      <c r="AA140" s="14">
        <f>+'fiscal parms &amp; pop'!W64</f>
        <v>7068.5</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pop'!N65</f>
        <v>4471.7999999999993</v>
      </c>
      <c r="U141" s="14">
        <f>'fiscal parms &amp; pop'!O65</f>
        <v>2763.6</v>
      </c>
      <c r="V141" s="14">
        <f t="shared" si="81"/>
        <v>7235.4</v>
      </c>
      <c r="W141" s="14">
        <f>+'fiscal parms &amp; pop'!Q65</f>
        <v>6785.6</v>
      </c>
      <c r="X141" s="14">
        <f>+'fiscal parms &amp; pop'!R65</f>
        <v>601.4</v>
      </c>
      <c r="Y141" s="14">
        <f>+'fiscal parms &amp; pop'!S65</f>
        <v>7387</v>
      </c>
      <c r="Z141" s="14">
        <f>+'fiscal parms &amp; pop'!T65</f>
        <v>-151.60000000000036</v>
      </c>
      <c r="AA141" s="14">
        <f>+'fiscal parms &amp; pop'!W65</f>
        <v>7533</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pop'!N66</f>
        <v>4188.5999999999995</v>
      </c>
      <c r="U142" s="14">
        <f>'fiscal parms &amp; pop'!O66</f>
        <v>2940.8</v>
      </c>
      <c r="V142" s="14">
        <f t="shared" si="81"/>
        <v>7129.4</v>
      </c>
      <c r="W142" s="14">
        <f>+'fiscal parms &amp; pop'!Q66</f>
        <v>7217.4000000000005</v>
      </c>
      <c r="X142" s="14">
        <f>+'fiscal parms &amp; pop'!R66</f>
        <v>607.20000000000005</v>
      </c>
      <c r="Y142" s="14">
        <f>+'fiscal parms &amp; pop'!S66</f>
        <v>7824.6</v>
      </c>
      <c r="Z142" s="14">
        <f>+'fiscal parms &amp; pop'!T66</f>
        <v>-695.20000000000073</v>
      </c>
      <c r="AA142" s="14">
        <f>+'fiscal parms &amp; pop'!W66</f>
        <v>8537.5</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pop'!N67</f>
        <v>4619.8</v>
      </c>
      <c r="U143" s="14">
        <f>'fiscal parms &amp; pop'!O67</f>
        <v>2930.3</v>
      </c>
      <c r="V143" s="14">
        <f t="shared" si="81"/>
        <v>7550.1</v>
      </c>
      <c r="W143" s="14">
        <f>+'fiscal parms &amp; pop'!Q67</f>
        <v>7525.6</v>
      </c>
      <c r="X143" s="14">
        <f>+'fiscal parms &amp; pop'!R67</f>
        <v>641.5</v>
      </c>
      <c r="Y143" s="14">
        <f>+'fiscal parms &amp; pop'!S67</f>
        <v>8167.1</v>
      </c>
      <c r="Z143" s="14">
        <f>+'fiscal parms &amp; pop'!T67</f>
        <v>-617</v>
      </c>
      <c r="AA143" s="14">
        <f>+'fiscal parms &amp; pop'!W67</f>
        <v>9615.2999999999993</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pop'!N68</f>
        <v>4939</v>
      </c>
      <c r="U144" s="14">
        <f>'fiscal parms &amp; pop'!O68</f>
        <v>2874.2</v>
      </c>
      <c r="V144" s="14">
        <f t="shared" si="81"/>
        <v>7813.2</v>
      </c>
      <c r="W144" s="14">
        <f>+'fiscal parms &amp; pop'!Q68</f>
        <v>7395.7</v>
      </c>
      <c r="X144" s="14">
        <f>+'fiscal parms &amp; pop'!R68</f>
        <v>661.8</v>
      </c>
      <c r="Y144" s="14">
        <f>+'fiscal parms &amp; pop'!S68</f>
        <v>8057.5</v>
      </c>
      <c r="Z144" s="14">
        <f>+'fiscal parms &amp; pop'!T68</f>
        <v>-244.30000000000018</v>
      </c>
      <c r="AA144" s="14">
        <f>+'fiscal parms &amp; pop'!W68</f>
        <v>10063.1</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pop'!N69</f>
        <v>4794.8999999999996</v>
      </c>
      <c r="U145" s="14">
        <f>'fiscal parms &amp; pop'!O69</f>
        <v>3000.5</v>
      </c>
      <c r="V145" s="14">
        <f t="shared" si="81"/>
        <v>7795.4</v>
      </c>
      <c r="W145" s="14">
        <f>+'fiscal parms &amp; pop'!Q69</f>
        <v>7667.8</v>
      </c>
      <c r="X145" s="14">
        <f>+'fiscal parms &amp; pop'!R69</f>
        <v>660.3</v>
      </c>
      <c r="Y145" s="14">
        <f>+'fiscal parms &amp; pop'!S69</f>
        <v>8328.1</v>
      </c>
      <c r="Z145" s="14">
        <f>+'fiscal parms &amp; pop'!T69</f>
        <v>-532.70000000000073</v>
      </c>
      <c r="AA145" s="14">
        <f>+'fiscal parms &amp; pop'!W69</f>
        <v>11032.8</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pop'!N70</f>
        <v>4905.8999999999996</v>
      </c>
      <c r="U146" s="14">
        <f>'fiscal parms &amp; pop'!O70</f>
        <v>2877.9</v>
      </c>
      <c r="V146" s="14">
        <f t="shared" si="81"/>
        <v>7783.7999999999993</v>
      </c>
      <c r="W146" s="14">
        <f>+'fiscal parms &amp; pop'!Q70</f>
        <v>7722.2000000000007</v>
      </c>
      <c r="X146" s="14">
        <f>+'fiscal parms &amp; pop'!R70</f>
        <v>661.9</v>
      </c>
      <c r="Y146" s="14">
        <f>+'fiscal parms &amp; pop'!S70</f>
        <v>8384.1</v>
      </c>
      <c r="Z146" s="14">
        <f>+'fiscal parms &amp; pop'!T70</f>
        <v>-600.30000000000018</v>
      </c>
      <c r="AA146" s="14">
        <f>+'fiscal parms &amp; pop'!W70</f>
        <v>11657.1</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pop'!N71</f>
        <v>5439.4000000000005</v>
      </c>
      <c r="U147" s="14">
        <f>'fiscal parms &amp; pop'!O71</f>
        <v>3009.8</v>
      </c>
      <c r="V147" s="14">
        <f t="shared" si="81"/>
        <v>8449.2000000000007</v>
      </c>
      <c r="W147" s="14">
        <f>+'fiscal parms &amp; pop'!Q71</f>
        <v>8133.4000000000005</v>
      </c>
      <c r="X147" s="14">
        <f>+'fiscal parms &amp; pop'!R71</f>
        <v>677.2</v>
      </c>
      <c r="Y147" s="14">
        <f>+'fiscal parms &amp; pop'!S71</f>
        <v>8810.6</v>
      </c>
      <c r="Z147" s="14">
        <f>+'fiscal parms &amp; pop'!T71</f>
        <v>-361.39999999999964</v>
      </c>
      <c r="AA147" s="14">
        <f>+'fiscal parms &amp; pop'!W71</f>
        <v>13109.3</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pop'!N72</f>
        <v>5443.9000000000005</v>
      </c>
      <c r="U148" s="14">
        <f>'fiscal parms &amp; pop'!O72</f>
        <v>2952.7</v>
      </c>
      <c r="V148" s="14">
        <f t="shared" si="81"/>
        <v>8396.6</v>
      </c>
      <c r="W148" s="14">
        <f>+'fiscal parms &amp; pop'!Q72</f>
        <v>7979</v>
      </c>
      <c r="X148" s="14">
        <f>+'fiscal parms &amp; pop'!R72</f>
        <v>678.1</v>
      </c>
      <c r="Y148" s="14">
        <f>+'fiscal parms &amp; pop'!S72</f>
        <v>8657.1</v>
      </c>
      <c r="Z148" s="14">
        <f>+'fiscal parms &amp; pop'!T72</f>
        <v>-260.5</v>
      </c>
      <c r="AA148" s="14">
        <f>+'fiscal parms &amp; pop'!W72</f>
        <v>13651.4</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pop'!N73</f>
        <v>5772.0000000000009</v>
      </c>
      <c r="U149" s="14">
        <f>'fiscal parms &amp; pop'!O73</f>
        <v>3130.2</v>
      </c>
      <c r="V149" s="14">
        <f t="shared" si="81"/>
        <v>8902.2000000000007</v>
      </c>
      <c r="W149" s="14">
        <f>+'fiscal parms &amp; pop'!Q73</f>
        <v>8345.9000000000015</v>
      </c>
      <c r="X149" s="14">
        <f>+'fiscal parms &amp; pop'!R73</f>
        <v>673.3</v>
      </c>
      <c r="Y149" s="14">
        <f>+'fiscal parms &amp; pop'!S73</f>
        <v>9019.2000000000007</v>
      </c>
      <c r="Z149" s="14">
        <f>+'fiscal parms &amp; pop'!T73</f>
        <v>-117</v>
      </c>
      <c r="AA149" s="14">
        <f>+'fiscal parms &amp; pop'!W73</f>
        <v>13820.2</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pop'!N74</f>
        <v>6099.9</v>
      </c>
      <c r="U150" s="14">
        <f>'fiscal parms &amp; pop'!O74</f>
        <v>3239.1000000000004</v>
      </c>
      <c r="V150" s="14">
        <f t="shared" si="81"/>
        <v>9339</v>
      </c>
      <c r="W150" s="14">
        <f>+'fiscal parms &amp; pop'!Q74</f>
        <v>8605.4</v>
      </c>
      <c r="X150" s="14">
        <f>+'fiscal parms &amp; pop'!R74</f>
        <v>666.6</v>
      </c>
      <c r="Y150" s="14">
        <f>+'fiscal parms &amp; pop'!S74</f>
        <v>9272</v>
      </c>
      <c r="Z150" s="14">
        <f>+'fiscal parms &amp; pop'!T74</f>
        <v>67</v>
      </c>
      <c r="AA150" s="14">
        <f>+'fiscal parms &amp; pop'!W74</f>
        <v>13926.1</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pop'!N75</f>
        <v>6266.1</v>
      </c>
      <c r="U151" s="14">
        <f>'fiscal parms &amp; pop'!O75</f>
        <v>3431</v>
      </c>
      <c r="V151" s="14">
        <f t="shared" si="81"/>
        <v>9697.1</v>
      </c>
      <c r="W151" s="14">
        <f>+'fiscal parms &amp; pop'!Q75</f>
        <v>8976.2000000000007</v>
      </c>
      <c r="X151" s="14">
        <f>+'fiscal parms &amp; pop'!R75</f>
        <v>648.29999999999995</v>
      </c>
      <c r="Y151" s="14">
        <f>+'fiscal parms &amp; pop'!S75</f>
        <v>9624.5</v>
      </c>
      <c r="Z151" s="14">
        <f>+'fiscal parms &amp; pop'!T75</f>
        <v>72.600000000000364</v>
      </c>
      <c r="AA151" s="14">
        <f>+'fiscal parms &amp; pop'!W75</f>
        <v>13958.8</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pop'!N76</f>
        <v>6255</v>
      </c>
      <c r="U152" s="14">
        <f>'fiscal parms &amp; pop'!O76</f>
        <v>3637</v>
      </c>
      <c r="V152" s="14">
        <f t="shared" si="81"/>
        <v>9892</v>
      </c>
      <c r="W152" s="14">
        <f>+'fiscal parms &amp; pop'!Q76</f>
        <v>9201</v>
      </c>
      <c r="X152" s="14">
        <f>+'fiscal parms &amp; pop'!R76</f>
        <v>643</v>
      </c>
      <c r="Y152" s="14">
        <f>+'fiscal parms &amp; pop'!S76</f>
        <v>9843</v>
      </c>
      <c r="Z152" s="14">
        <f>+'fiscal parms &amp; pop'!T76</f>
        <v>49</v>
      </c>
      <c r="AA152" s="14">
        <f>+'fiscal parms &amp; pop'!W76</f>
        <v>13922</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pop'!N77</f>
        <v>6133.9349999999995</v>
      </c>
      <c r="U153" s="14">
        <f>'fiscal parms &amp; pop'!O77</f>
        <v>3705.4229999999998</v>
      </c>
      <c r="V153" s="14">
        <f t="shared" si="81"/>
        <v>9839.3580000000002</v>
      </c>
      <c r="W153" s="14">
        <f>+'fiscal parms &amp; pop'!Q77</f>
        <v>9554.6630000000005</v>
      </c>
      <c r="X153" s="14">
        <f>+'fiscal parms &amp; pop'!R77</f>
        <v>631</v>
      </c>
      <c r="Y153" s="14">
        <f>+'fiscal parms &amp; pop'!S77</f>
        <v>10185.663</v>
      </c>
      <c r="Z153" s="14">
        <f>+'fiscal parms &amp; pop'!T77</f>
        <v>92.406000000000006</v>
      </c>
      <c r="AA153" s="14">
        <f>+'fiscal parms &amp; pop'!W77</f>
        <v>13681.179</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42023021-E945-4B08-9688-B1995F793C7F}"/>
    <hyperlink ref="A4" r:id="rId2" xr:uid="{E65905BA-811A-461B-8DA5-581EF17CA7EC}"/>
  </hyperlinks>
  <pageMargins left="0.7" right="0.7" top="0.75" bottom="0.75" header="0.3" footer="0.3"/>
  <pageSetup scale="7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6EC9-97E2-441E-B228-0A71F2748440}">
  <dimension ref="A1:BW195"/>
  <sheetViews>
    <sheetView topLeftCell="AR46" workbookViewId="0">
      <selection activeCell="BI49" sqref="BI49:BJ53"/>
    </sheetView>
  </sheetViews>
  <sheetFormatPr defaultRowHeight="15" x14ac:dyDescent="0.25"/>
  <cols>
    <col min="2" max="2" width="11.85546875" customWidth="1"/>
    <col min="3" max="3" width="14.28515625" customWidth="1"/>
    <col min="4" max="4" width="20" customWidth="1"/>
    <col min="5" max="5" width="17.85546875" customWidth="1"/>
    <col min="6" max="6" width="11.85546875" customWidth="1"/>
    <col min="7" max="7" width="14.140625" customWidth="1"/>
    <col min="8" max="8" width="14.5703125" customWidth="1"/>
    <col min="9" max="9" width="13" customWidth="1"/>
    <col min="10" max="10" width="14.5703125" customWidth="1"/>
    <col min="11" max="11" width="10.140625" customWidth="1"/>
    <col min="12" max="12" width="11.7109375" customWidth="1"/>
    <col min="13" max="13" width="18.5703125" bestFit="1" customWidth="1"/>
    <col min="14" max="14" width="9.7109375" bestFit="1" customWidth="1"/>
    <col min="15" max="15" width="13.140625" bestFit="1" customWidth="1"/>
    <col min="16" max="16" width="11.28515625" bestFit="1" customWidth="1"/>
    <col min="17" max="17" width="14.7109375" bestFit="1" customWidth="1"/>
    <col min="18" max="18" width="21.140625" bestFit="1" customWidth="1"/>
    <col min="19" max="19" width="22" bestFit="1" customWidth="1"/>
    <col min="20" max="20" width="10.7109375" bestFit="1" customWidth="1"/>
    <col min="21" max="21" width="14" bestFit="1" customWidth="1"/>
    <col min="22" max="22" width="17.42578125" bestFit="1" customWidth="1"/>
    <col min="23" max="23" width="12.85546875" bestFit="1" customWidth="1"/>
    <col min="24" max="24" width="12.140625" bestFit="1" customWidth="1"/>
    <col min="25" max="25" width="13.7109375" bestFit="1" customWidth="1"/>
    <col min="36" max="36" width="24.7109375" customWidth="1"/>
    <col min="37" max="37" width="28.7109375" customWidth="1"/>
    <col min="38" max="38" width="27.28515625" bestFit="1" customWidth="1"/>
    <col min="39" max="39" width="24.42578125" bestFit="1" customWidth="1"/>
    <col min="42" max="42" width="23.5703125" bestFit="1" customWidth="1"/>
    <col min="43" max="43" width="29.28515625" customWidth="1"/>
    <col min="44" max="44" width="16.5703125" customWidth="1"/>
    <col min="45" max="45" width="23.5703125" customWidth="1"/>
  </cols>
  <sheetData>
    <row r="1" spans="1:7" ht="18" x14ac:dyDescent="0.25">
      <c r="A1" s="82" t="s">
        <v>119</v>
      </c>
    </row>
    <row r="2" spans="1:7" ht="18" x14ac:dyDescent="0.25">
      <c r="A2" s="82"/>
      <c r="G2" t="s">
        <v>120</v>
      </c>
    </row>
    <row r="3" spans="1:7" x14ac:dyDescent="0.25">
      <c r="A3" s="83" t="s">
        <v>221</v>
      </c>
    </row>
    <row r="4" spans="1:7" x14ac:dyDescent="0.25">
      <c r="A4" s="83" t="s">
        <v>328</v>
      </c>
      <c r="G4" t="s">
        <v>121</v>
      </c>
    </row>
    <row r="5" spans="1:7" x14ac:dyDescent="0.25">
      <c r="A5" s="83"/>
    </row>
    <row r="6" spans="1:7" x14ac:dyDescent="0.25">
      <c r="A6" s="83"/>
      <c r="G6" t="s">
        <v>122</v>
      </c>
    </row>
    <row r="7" spans="1:7" x14ac:dyDescent="0.25">
      <c r="A7" s="83" t="s">
        <v>327</v>
      </c>
    </row>
    <row r="8" spans="1:7" x14ac:dyDescent="0.25">
      <c r="A8" s="83" t="s">
        <v>326</v>
      </c>
      <c r="G8" t="s">
        <v>123</v>
      </c>
    </row>
    <row r="9" spans="1:7" x14ac:dyDescent="0.25">
      <c r="A9" s="83"/>
      <c r="G9" s="84"/>
    </row>
    <row r="10" spans="1:7" x14ac:dyDescent="0.25">
      <c r="A10" s="83"/>
      <c r="G10" s="84" t="s">
        <v>124</v>
      </c>
    </row>
    <row r="11" spans="1:7" x14ac:dyDescent="0.25">
      <c r="A11" s="83"/>
      <c r="G11" s="84" t="s">
        <v>125</v>
      </c>
    </row>
    <row r="12" spans="1:7" x14ac:dyDescent="0.25">
      <c r="A12" s="83"/>
      <c r="G12" s="84" t="s">
        <v>126</v>
      </c>
    </row>
    <row r="13" spans="1:7" x14ac:dyDescent="0.25">
      <c r="A13" s="83"/>
    </row>
    <row r="14" spans="1:7" x14ac:dyDescent="0.25">
      <c r="A14" s="83"/>
      <c r="G14" t="s">
        <v>127</v>
      </c>
    </row>
    <row r="15" spans="1:7" x14ac:dyDescent="0.25">
      <c r="A15" s="83"/>
    </row>
    <row r="16" spans="1:7" x14ac:dyDescent="0.25">
      <c r="A16" s="83"/>
      <c r="G16" t="s">
        <v>128</v>
      </c>
    </row>
    <row r="18" spans="1:75" x14ac:dyDescent="0.25">
      <c r="B18" t="s">
        <v>109</v>
      </c>
      <c r="C18" t="s">
        <v>110</v>
      </c>
      <c r="D18" t="s">
        <v>111</v>
      </c>
      <c r="E18" t="s">
        <v>112</v>
      </c>
      <c r="F18" t="s">
        <v>113</v>
      </c>
      <c r="G18" t="s">
        <v>394</v>
      </c>
      <c r="I18" s="8"/>
      <c r="L18" t="s">
        <v>109</v>
      </c>
      <c r="M18" t="s">
        <v>112</v>
      </c>
      <c r="N18" t="s">
        <v>181</v>
      </c>
      <c r="O18" t="s">
        <v>184</v>
      </c>
      <c r="P18" t="s">
        <v>186</v>
      </c>
      <c r="Q18" t="s">
        <v>187</v>
      </c>
      <c r="T18" t="s">
        <v>181</v>
      </c>
      <c r="U18" t="s">
        <v>182</v>
      </c>
      <c r="V18" t="s">
        <v>183</v>
      </c>
      <c r="W18" t="s">
        <v>184</v>
      </c>
      <c r="X18" t="s">
        <v>185</v>
      </c>
      <c r="Y18" t="s">
        <v>400</v>
      </c>
      <c r="AJ18" t="s">
        <v>222</v>
      </c>
      <c r="AK18" t="s">
        <v>223</v>
      </c>
      <c r="AL18" t="s">
        <v>224</v>
      </c>
      <c r="AM18" t="s">
        <v>225</v>
      </c>
      <c r="AP18" t="s">
        <v>242</v>
      </c>
      <c r="AQ18" t="s">
        <v>243</v>
      </c>
      <c r="AR18" t="s">
        <v>244</v>
      </c>
      <c r="AS18" t="s">
        <v>245</v>
      </c>
      <c r="AW18" t="str">
        <f>+AJ18</f>
        <v>NL Net Debt/Total Revenue</v>
      </c>
      <c r="AX18" t="str">
        <f>+AP18</f>
        <v>QU Net Debt/Total Revenue</v>
      </c>
      <c r="BA18" t="str">
        <f>+AK18</f>
        <v>NL Net Debt/Own Source Revenue</v>
      </c>
      <c r="BB18" t="str">
        <f>+AQ18</f>
        <v>QU Net Debt/Own Source Revenue</v>
      </c>
      <c r="BE18" t="str">
        <f>+AL18</f>
        <v>NL Debt Cost/Total Expenditure</v>
      </c>
      <c r="BF18" t="str">
        <f>+AR18</f>
        <v>QU Debt Cost/Total Expenditure</v>
      </c>
      <c r="BI18" t="str">
        <f>+AM18</f>
        <v>NL Debt Cost/Total Revenue</v>
      </c>
      <c r="BJ18" t="str">
        <f>+AS18</f>
        <v>QU Debt Cost/Total Revenue</v>
      </c>
      <c r="BV18" t="s">
        <v>420</v>
      </c>
      <c r="BW18" t="s">
        <v>427</v>
      </c>
    </row>
    <row r="19" spans="1:75" x14ac:dyDescent="0.25">
      <c r="A19" s="13" t="str">
        <f>+A123</f>
        <v>1990-91</v>
      </c>
      <c r="B19" s="81">
        <f t="shared" ref="B19:B49" si="0">+D123/B59*1000000</f>
        <v>5138.8369289603861</v>
      </c>
      <c r="C19" s="81">
        <f t="shared" ref="C19:C49" si="1">+E123/B59*1000000</f>
        <v>4891.8540688088015</v>
      </c>
      <c r="D19" s="81">
        <f t="shared" ref="D19:D49" si="2">+F123/B59*1000000</f>
        <v>848.67883221792692</v>
      </c>
      <c r="E19" s="81">
        <f t="shared" ref="E19:E49" si="3">+G123/B59*1000000</f>
        <v>5740.5329010267287</v>
      </c>
      <c r="F19" s="81">
        <f t="shared" ref="F19:F49" si="4">+H123/B59*1000000</f>
        <v>-601.69597206634262</v>
      </c>
      <c r="G19" s="81">
        <f t="shared" ref="G19:G49" si="5">+I123/B59*1000000</f>
        <v>6148.2451400146874</v>
      </c>
      <c r="H19" s="113"/>
      <c r="I19" s="113"/>
      <c r="J19" s="113"/>
      <c r="K19" s="13" t="str">
        <f>+A19</f>
        <v>1990-91</v>
      </c>
      <c r="L19" s="81">
        <f>+B19</f>
        <v>5138.8369289603861</v>
      </c>
      <c r="M19" s="81">
        <f>+E19</f>
        <v>5740.5329010267287</v>
      </c>
      <c r="N19" s="81">
        <f>+T19</f>
        <v>4722.7477659666602</v>
      </c>
      <c r="O19" s="81">
        <f>+W19</f>
        <v>5147.930837649239</v>
      </c>
      <c r="P19" s="85">
        <f t="shared" ref="P19:Q45" si="6">+L19/N19</f>
        <v>1.0881031940753161</v>
      </c>
      <c r="Q19" s="85">
        <f t="shared" si="6"/>
        <v>1.115114612465947</v>
      </c>
      <c r="S19" s="13" t="str">
        <f>+A19</f>
        <v>1990-91</v>
      </c>
      <c r="T19" s="81">
        <f t="shared" ref="T19:T49" si="7">+V123/C59*1000000</f>
        <v>4722.7477659666602</v>
      </c>
      <c r="U19" s="81">
        <f t="shared" ref="U19:U49" si="8">+W123/C59*1000000</f>
        <v>4513.8006564540783</v>
      </c>
      <c r="V19" s="81">
        <f t="shared" ref="V19:V49" si="9">+X123/C59*1000000</f>
        <v>634.13018119516028</v>
      </c>
      <c r="W19" s="81">
        <f t="shared" ref="W19:W49" si="10">+Y123/C59*1000000</f>
        <v>5147.930837649239</v>
      </c>
      <c r="X19" s="81">
        <f t="shared" ref="X19:X49" si="11">+Z123/C59*1000000</f>
        <v>-425.18307168257877</v>
      </c>
      <c r="Y19" s="81">
        <f t="shared" ref="Y19:Y49" si="12">+AA123/C59*1000000</f>
        <v>5367.7397668081658</v>
      </c>
      <c r="AA19" s="87">
        <f t="shared" ref="AA19:AA44" si="13">+T19-W19</f>
        <v>-425.18307168257888</v>
      </c>
      <c r="AI19" s="1" t="str">
        <f t="shared" ref="AI19:AI48" si="14">+S19</f>
        <v>1990-91</v>
      </c>
      <c r="AJ19" s="86">
        <f>+I123/D123</f>
        <v>1.1964273677114932</v>
      </c>
      <c r="AK19" s="86">
        <f>+I123/B123</f>
        <v>2.2618835223652352</v>
      </c>
      <c r="AL19" s="86">
        <f>+F123/G123</f>
        <v>0.14783972966449432</v>
      </c>
      <c r="AM19" s="86">
        <f>+F123/D123</f>
        <v>0.16514998314796089</v>
      </c>
      <c r="AO19" s="1" t="str">
        <f>+AI19</f>
        <v>1990-91</v>
      </c>
      <c r="AP19" s="86">
        <f>+AA123/V123</f>
        <v>1.1365713421092449</v>
      </c>
      <c r="AQ19" s="86">
        <f>+AA123/T123</f>
        <v>1.4404939976220612</v>
      </c>
      <c r="AR19" s="86">
        <f>+X123/Y123</f>
        <v>0.12318156579677957</v>
      </c>
      <c r="AS19" s="86">
        <f>+X123/V123</f>
        <v>0.13427144802541988</v>
      </c>
      <c r="AV19" s="1" t="str">
        <f>+AI19</f>
        <v>1990-91</v>
      </c>
      <c r="AW19" s="85">
        <f>+AJ19</f>
        <v>1.1964273677114932</v>
      </c>
      <c r="AX19" s="85">
        <f>+AP19</f>
        <v>1.1365713421092449</v>
      </c>
      <c r="AZ19" s="1" t="str">
        <f>+AI19</f>
        <v>1990-91</v>
      </c>
      <c r="BA19" s="85">
        <f>+AK19</f>
        <v>2.2618835223652352</v>
      </c>
      <c r="BB19" s="85">
        <f>+AQ19</f>
        <v>1.4404939976220612</v>
      </c>
      <c r="BD19" s="1" t="str">
        <f>+AI19</f>
        <v>1990-91</v>
      </c>
      <c r="BE19" s="85">
        <f>+AL19</f>
        <v>0.14783972966449432</v>
      </c>
      <c r="BF19" s="85">
        <f>+AR19</f>
        <v>0.12318156579677957</v>
      </c>
      <c r="BH19" s="1" t="str">
        <f>+AI19</f>
        <v>1990-91</v>
      </c>
      <c r="BI19" s="85">
        <f>+AM19</f>
        <v>0.16514998314796089</v>
      </c>
      <c r="BJ19" s="85">
        <f>+AS19</f>
        <v>0.13427144802541988</v>
      </c>
      <c r="BU19" s="1" t="str">
        <f>+BH19</f>
        <v>1990-91</v>
      </c>
      <c r="BV19" s="161">
        <f>+C123/B59*1000000</f>
        <v>2420.6398691995396</v>
      </c>
      <c r="BW19" s="161">
        <f>+U123/C59*1000000</f>
        <v>996.42903387258445</v>
      </c>
    </row>
    <row r="20" spans="1:75" x14ac:dyDescent="0.25">
      <c r="A20" s="13" t="str">
        <f t="shared" ref="A20:A46" si="15">+A124</f>
        <v>1991-92</v>
      </c>
      <c r="B20" s="81">
        <f t="shared" si="0"/>
        <v>5361.9117941357108</v>
      </c>
      <c r="C20" s="81">
        <f t="shared" si="1"/>
        <v>4982.3684882445095</v>
      </c>
      <c r="D20" s="81">
        <f t="shared" si="2"/>
        <v>855.69763510016492</v>
      </c>
      <c r="E20" s="81">
        <f t="shared" si="3"/>
        <v>5838.0661233446735</v>
      </c>
      <c r="F20" s="81">
        <f t="shared" si="4"/>
        <v>-476.15432920896274</v>
      </c>
      <c r="G20" s="81">
        <f t="shared" si="5"/>
        <v>6759.3212385533188</v>
      </c>
      <c r="H20" s="113"/>
      <c r="I20" s="113"/>
      <c r="J20" s="113"/>
      <c r="K20" s="13" t="str">
        <f t="shared" ref="K20:L46" si="16">+A20</f>
        <v>1991-92</v>
      </c>
      <c r="L20" s="81">
        <f t="shared" si="16"/>
        <v>5361.9117941357108</v>
      </c>
      <c r="M20" s="81">
        <f t="shared" ref="M20:M45" si="17">+E20</f>
        <v>5838.0661233446735</v>
      </c>
      <c r="N20" s="81">
        <f t="shared" ref="N20:N45" si="18">+T20</f>
        <v>4876.9023272503755</v>
      </c>
      <c r="O20" s="81">
        <f t="shared" ref="O20:O45" si="19">+W20</f>
        <v>5485.4715937807932</v>
      </c>
      <c r="P20" s="85">
        <f t="shared" si="6"/>
        <v>1.0994503138140119</v>
      </c>
      <c r="Q20" s="85">
        <f t="shared" si="6"/>
        <v>1.0642778881516108</v>
      </c>
      <c r="S20" s="13" t="str">
        <f t="shared" ref="S20:S48" si="20">+A20</f>
        <v>1991-92</v>
      </c>
      <c r="T20" s="81">
        <f t="shared" si="7"/>
        <v>4876.9023272503755</v>
      </c>
      <c r="U20" s="81">
        <f t="shared" si="8"/>
        <v>4825.2567140712081</v>
      </c>
      <c r="V20" s="81">
        <f t="shared" si="9"/>
        <v>660.21487970958469</v>
      </c>
      <c r="W20" s="81">
        <f t="shared" si="10"/>
        <v>5485.4715937807932</v>
      </c>
      <c r="X20" s="81">
        <f t="shared" si="11"/>
        <v>-608.5692665304166</v>
      </c>
      <c r="Y20" s="81">
        <f t="shared" si="12"/>
        <v>5926.5109808478264</v>
      </c>
      <c r="AA20" s="87">
        <f t="shared" si="13"/>
        <v>-608.56926653041774</v>
      </c>
      <c r="AI20" s="1" t="str">
        <f t="shared" si="14"/>
        <v>1991-92</v>
      </c>
      <c r="AJ20" s="86">
        <f t="shared" ref="AJ20:AJ49" si="21">+I124/D124</f>
        <v>1.2606177606177607</v>
      </c>
      <c r="AK20" s="86">
        <f t="shared" ref="AK20:AK49" si="22">+I124/B124</f>
        <v>2.3307555026769782</v>
      </c>
      <c r="AL20" s="86">
        <f t="shared" ref="AL20:AL49" si="23">+F124/G124</f>
        <v>0.14657210401891252</v>
      </c>
      <c r="AM20" s="86">
        <f t="shared" ref="AM20:AM49" si="24">+F124/D124</f>
        <v>0.15958815958815958</v>
      </c>
      <c r="AO20" s="1" t="str">
        <f t="shared" ref="AO20:AO48" si="25">+AI20</f>
        <v>1991-92</v>
      </c>
      <c r="AP20" s="86">
        <f t="shared" ref="AP20:AP49" si="26">+AA124/V124</f>
        <v>1.215220355702556</v>
      </c>
      <c r="AQ20" s="86">
        <f t="shared" ref="AQ20:AQ49" si="27">+AA124/T124</f>
        <v>1.5110028860028859</v>
      </c>
      <c r="AR20" s="86">
        <f t="shared" ref="AR20:AR49" si="28">+X124/Y124</f>
        <v>0.12035699546017334</v>
      </c>
      <c r="AS20" s="86">
        <f t="shared" ref="AS20:AS49" si="29">+X124/V124</f>
        <v>0.13537586677111441</v>
      </c>
      <c r="AV20" s="1" t="str">
        <f t="shared" ref="AV20:AW46" si="30">+AI20</f>
        <v>1991-92</v>
      </c>
      <c r="AW20" s="85">
        <f t="shared" si="30"/>
        <v>1.2606177606177607</v>
      </c>
      <c r="AX20" s="85">
        <f t="shared" ref="AX20:AX49" si="31">+AP20</f>
        <v>1.215220355702556</v>
      </c>
      <c r="AZ20" s="1" t="str">
        <f t="shared" ref="AZ20:AZ48" si="32">+AI20</f>
        <v>1991-92</v>
      </c>
      <c r="BA20" s="85">
        <f t="shared" ref="BA20:BA49" si="33">+AK20</f>
        <v>2.3307555026769782</v>
      </c>
      <c r="BB20" s="85">
        <f t="shared" ref="BB20:BB49" si="34">+AQ20</f>
        <v>1.5110028860028859</v>
      </c>
      <c r="BD20" s="1" t="str">
        <f t="shared" ref="BD20:BD48" si="35">+AI20</f>
        <v>1991-92</v>
      </c>
      <c r="BE20" s="85">
        <f t="shared" ref="BE20:BE49" si="36">+AL20</f>
        <v>0.14657210401891252</v>
      </c>
      <c r="BF20" s="85">
        <f t="shared" ref="BF20:BF49" si="37">+AR20</f>
        <v>0.12035699546017334</v>
      </c>
      <c r="BH20" s="1" t="str">
        <f t="shared" ref="BH20:BH48" si="38">+AI20</f>
        <v>1991-92</v>
      </c>
      <c r="BI20" s="85">
        <f t="shared" ref="BI20:BI49" si="39">+AM20</f>
        <v>0.15958815958815958</v>
      </c>
      <c r="BJ20" s="85">
        <f t="shared" ref="BJ20:BJ49" si="40">+AS20</f>
        <v>0.13537586677111441</v>
      </c>
      <c r="BU20" s="1" t="str">
        <f t="shared" ref="BU20:BU49" si="41">+BH20</f>
        <v>1991-92</v>
      </c>
      <c r="BV20" s="161">
        <f t="shared" ref="BV20:BV49" si="42">+C124/B60*1000000</f>
        <v>2461.8558977579341</v>
      </c>
      <c r="BW20" s="161">
        <f t="shared" ref="BW20:BW49" si="43">+U124/C60*1000000</f>
        <v>954.66562224615689</v>
      </c>
    </row>
    <row r="21" spans="1:75" x14ac:dyDescent="0.25">
      <c r="A21" s="13" t="str">
        <f t="shared" si="15"/>
        <v>1992-93</v>
      </c>
      <c r="B21" s="81">
        <f t="shared" si="0"/>
        <v>5505.1998848492267</v>
      </c>
      <c r="C21" s="81">
        <f t="shared" si="1"/>
        <v>5114.4957240794411</v>
      </c>
      <c r="D21" s="81">
        <f t="shared" si="2"/>
        <v>840.70407457908777</v>
      </c>
      <c r="E21" s="81">
        <f t="shared" si="3"/>
        <v>5955.1997986585275</v>
      </c>
      <c r="F21" s="81">
        <f t="shared" si="4"/>
        <v>-449.99991380930129</v>
      </c>
      <c r="G21" s="81">
        <f t="shared" si="5"/>
        <v>7360.6856642458579</v>
      </c>
      <c r="H21" s="113"/>
      <c r="I21" s="113"/>
      <c r="J21" s="113"/>
      <c r="K21" s="13" t="str">
        <f t="shared" si="16"/>
        <v>1992-93</v>
      </c>
      <c r="L21" s="81">
        <f t="shared" si="16"/>
        <v>5505.1998848492267</v>
      </c>
      <c r="M21" s="81">
        <f t="shared" si="17"/>
        <v>5955.1997986585275</v>
      </c>
      <c r="N21" s="81">
        <f t="shared" si="18"/>
        <v>4968.3474425493077</v>
      </c>
      <c r="O21" s="81">
        <f t="shared" si="19"/>
        <v>5675.8007372704114</v>
      </c>
      <c r="P21" s="85">
        <f t="shared" si="6"/>
        <v>1.1080545288967261</v>
      </c>
      <c r="Q21" s="85">
        <f t="shared" si="6"/>
        <v>1.0492263689867456</v>
      </c>
      <c r="S21" s="13" t="str">
        <f t="shared" si="20"/>
        <v>1992-93</v>
      </c>
      <c r="T21" s="81">
        <f t="shared" si="7"/>
        <v>4968.3474425493077</v>
      </c>
      <c r="U21" s="81">
        <f t="shared" si="8"/>
        <v>5006.8846597965403</v>
      </c>
      <c r="V21" s="81">
        <f t="shared" si="9"/>
        <v>668.91607747387138</v>
      </c>
      <c r="W21" s="81">
        <f t="shared" si="10"/>
        <v>5675.8007372704114</v>
      </c>
      <c r="X21" s="81">
        <f t="shared" si="11"/>
        <v>-707.45329472110438</v>
      </c>
      <c r="Y21" s="81">
        <f t="shared" si="12"/>
        <v>6598.3029559733386</v>
      </c>
      <c r="AA21" s="87">
        <f t="shared" si="13"/>
        <v>-707.4532947211037</v>
      </c>
      <c r="AI21" s="1" t="str">
        <f t="shared" si="14"/>
        <v>1992-93</v>
      </c>
      <c r="AJ21" s="86">
        <f t="shared" si="21"/>
        <v>1.3370423995871765</v>
      </c>
      <c r="AK21" s="86">
        <f t="shared" si="22"/>
        <v>2.5216048981732242</v>
      </c>
      <c r="AL21" s="86">
        <f t="shared" si="23"/>
        <v>0.14117143051497033</v>
      </c>
      <c r="AM21" s="86">
        <f t="shared" si="24"/>
        <v>0.15271090826198266</v>
      </c>
      <c r="AO21" s="1" t="str">
        <f t="shared" si="25"/>
        <v>1992-93</v>
      </c>
      <c r="AP21" s="86">
        <f t="shared" si="26"/>
        <v>1.328067940552017</v>
      </c>
      <c r="AQ21" s="86">
        <f t="shared" si="27"/>
        <v>1.7021878741700229</v>
      </c>
      <c r="AR21" s="86">
        <f t="shared" si="28"/>
        <v>0.11785404534754058</v>
      </c>
      <c r="AS21" s="86">
        <f t="shared" si="29"/>
        <v>0.13463552724699221</v>
      </c>
      <c r="AV21" s="1" t="str">
        <f t="shared" si="30"/>
        <v>1992-93</v>
      </c>
      <c r="AW21" s="85">
        <f t="shared" si="30"/>
        <v>1.3370423995871765</v>
      </c>
      <c r="AX21" s="85">
        <f t="shared" si="31"/>
        <v>1.328067940552017</v>
      </c>
      <c r="AZ21" s="1" t="str">
        <f t="shared" si="32"/>
        <v>1992-93</v>
      </c>
      <c r="BA21" s="85">
        <f t="shared" si="33"/>
        <v>2.5216048981732242</v>
      </c>
      <c r="BB21" s="85">
        <f t="shared" si="34"/>
        <v>1.7021878741700229</v>
      </c>
      <c r="BD21" s="1" t="str">
        <f t="shared" si="35"/>
        <v>1992-93</v>
      </c>
      <c r="BE21" s="85">
        <f t="shared" si="36"/>
        <v>0.14117143051497033</v>
      </c>
      <c r="BF21" s="85">
        <f t="shared" si="37"/>
        <v>0.11785404534754058</v>
      </c>
      <c r="BH21" s="1" t="str">
        <f t="shared" si="38"/>
        <v>1992-93</v>
      </c>
      <c r="BI21" s="85">
        <f t="shared" si="39"/>
        <v>0.15271090826198266</v>
      </c>
      <c r="BJ21" s="85">
        <f t="shared" si="40"/>
        <v>0.13463552724699221</v>
      </c>
      <c r="BU21" s="1" t="str">
        <f t="shared" si="41"/>
        <v>1992-93</v>
      </c>
      <c r="BV21" s="161">
        <f t="shared" si="42"/>
        <v>2586.1519128301748</v>
      </c>
      <c r="BW21" s="161">
        <f t="shared" si="43"/>
        <v>1091.9815865237881</v>
      </c>
    </row>
    <row r="22" spans="1:75" x14ac:dyDescent="0.25">
      <c r="A22" s="13" t="str">
        <f t="shared" si="15"/>
        <v>1993-94</v>
      </c>
      <c r="B22" s="81">
        <f t="shared" si="0"/>
        <v>5445.812506358011</v>
      </c>
      <c r="C22" s="81">
        <f t="shared" si="1"/>
        <v>4937.7751186685</v>
      </c>
      <c r="D22" s="81">
        <f t="shared" si="2"/>
        <v>861.93073173591358</v>
      </c>
      <c r="E22" s="81">
        <f t="shared" si="3"/>
        <v>5799.7058504044135</v>
      </c>
      <c r="F22" s="81">
        <f t="shared" si="4"/>
        <v>-353.8933440464026</v>
      </c>
      <c r="G22" s="81">
        <f t="shared" si="5"/>
        <v>11126.75847490504</v>
      </c>
      <c r="H22" s="113"/>
      <c r="I22" s="113"/>
      <c r="J22" s="113"/>
      <c r="K22" s="13" t="str">
        <f t="shared" si="16"/>
        <v>1993-94</v>
      </c>
      <c r="L22" s="81">
        <f t="shared" si="16"/>
        <v>5445.812506358011</v>
      </c>
      <c r="M22" s="81">
        <f t="shared" si="17"/>
        <v>5799.7058504044135</v>
      </c>
      <c r="N22" s="81">
        <f t="shared" si="18"/>
        <v>5020.1654794770157</v>
      </c>
      <c r="O22" s="81">
        <f t="shared" si="19"/>
        <v>5708.0680222850806</v>
      </c>
      <c r="P22" s="85">
        <f t="shared" si="6"/>
        <v>1.0847874494617931</v>
      </c>
      <c r="Q22" s="85">
        <f t="shared" si="6"/>
        <v>1.0160540883117661</v>
      </c>
      <c r="S22" s="13" t="str">
        <f t="shared" si="20"/>
        <v>1993-94</v>
      </c>
      <c r="T22" s="81">
        <f t="shared" si="7"/>
        <v>5020.1654794770157</v>
      </c>
      <c r="U22" s="81">
        <f t="shared" si="8"/>
        <v>4965.2506512577238</v>
      </c>
      <c r="V22" s="81">
        <f t="shared" si="9"/>
        <v>742.81737102735588</v>
      </c>
      <c r="W22" s="81">
        <f t="shared" si="10"/>
        <v>5708.0680222850806</v>
      </c>
      <c r="X22" s="81">
        <f t="shared" si="11"/>
        <v>-687.90254280806494</v>
      </c>
      <c r="Y22" s="81">
        <f t="shared" si="12"/>
        <v>7243.3077618406778</v>
      </c>
      <c r="AA22" s="87">
        <f t="shared" si="13"/>
        <v>-687.90254280806494</v>
      </c>
      <c r="AI22" s="1" t="str">
        <f t="shared" si="14"/>
        <v>1993-94</v>
      </c>
      <c r="AJ22" s="86">
        <f t="shared" si="21"/>
        <v>2.0431769294140221</v>
      </c>
      <c r="AK22" s="86">
        <f t="shared" si="22"/>
        <v>3.804577805238111</v>
      </c>
      <c r="AL22" s="86">
        <f t="shared" si="23"/>
        <v>0.14861628399237028</v>
      </c>
      <c r="AM22" s="86">
        <f t="shared" si="24"/>
        <v>0.15827403729555611</v>
      </c>
      <c r="AO22" s="1" t="str">
        <f t="shared" si="25"/>
        <v>1993-94</v>
      </c>
      <c r="AP22" s="86">
        <f t="shared" si="26"/>
        <v>1.442842430484037</v>
      </c>
      <c r="AQ22" s="86">
        <f t="shared" si="27"/>
        <v>1.840475767796911</v>
      </c>
      <c r="AR22" s="86">
        <f t="shared" si="28"/>
        <v>0.13013463892288862</v>
      </c>
      <c r="AS22" s="86">
        <f t="shared" si="29"/>
        <v>0.14796671027361039</v>
      </c>
      <c r="AV22" s="1" t="str">
        <f t="shared" si="30"/>
        <v>1993-94</v>
      </c>
      <c r="AW22" s="85">
        <f t="shared" si="30"/>
        <v>2.0431769294140221</v>
      </c>
      <c r="AX22" s="85">
        <f t="shared" si="31"/>
        <v>1.442842430484037</v>
      </c>
      <c r="AZ22" s="1" t="str">
        <f t="shared" si="32"/>
        <v>1993-94</v>
      </c>
      <c r="BA22" s="85">
        <f t="shared" si="33"/>
        <v>3.804577805238111</v>
      </c>
      <c r="BB22" s="85">
        <f t="shared" si="34"/>
        <v>1.840475767796911</v>
      </c>
      <c r="BD22" s="1" t="str">
        <f t="shared" si="35"/>
        <v>1993-94</v>
      </c>
      <c r="BE22" s="85">
        <f t="shared" si="36"/>
        <v>0.14861628399237028</v>
      </c>
      <c r="BF22" s="85">
        <f t="shared" si="37"/>
        <v>0.13013463892288862</v>
      </c>
      <c r="BH22" s="1" t="str">
        <f t="shared" si="38"/>
        <v>1993-94</v>
      </c>
      <c r="BI22" s="85">
        <f t="shared" si="39"/>
        <v>0.15827403729555611</v>
      </c>
      <c r="BJ22" s="85">
        <f t="shared" si="40"/>
        <v>0.14796671027361039</v>
      </c>
      <c r="BU22" s="1" t="str">
        <f t="shared" si="41"/>
        <v>1993-94</v>
      </c>
      <c r="BV22" s="161">
        <f t="shared" si="42"/>
        <v>2521.2413595711555</v>
      </c>
      <c r="BW22" s="161">
        <f t="shared" si="43"/>
        <v>1084.6027904278285</v>
      </c>
    </row>
    <row r="23" spans="1:75" x14ac:dyDescent="0.25">
      <c r="A23" s="13" t="str">
        <f t="shared" si="15"/>
        <v>1994-95</v>
      </c>
      <c r="B23" s="81">
        <f t="shared" si="0"/>
        <v>6390.6184178001831</v>
      </c>
      <c r="C23" s="81">
        <f t="shared" si="1"/>
        <v>5293.2984719722326</v>
      </c>
      <c r="D23" s="81">
        <f t="shared" si="2"/>
        <v>1748.2844937733478</v>
      </c>
      <c r="E23" s="81">
        <f t="shared" si="3"/>
        <v>7041.5829657455788</v>
      </c>
      <c r="F23" s="81">
        <f t="shared" si="4"/>
        <v>-650.96454794539602</v>
      </c>
      <c r="G23" s="81">
        <f t="shared" si="5"/>
        <v>11890.994419164928</v>
      </c>
      <c r="H23" s="113"/>
      <c r="I23" s="113"/>
      <c r="J23" s="113"/>
      <c r="K23" s="13" t="str">
        <f t="shared" si="16"/>
        <v>1994-95</v>
      </c>
      <c r="L23" s="81">
        <f t="shared" si="16"/>
        <v>6390.6184178001831</v>
      </c>
      <c r="M23" s="81">
        <f t="shared" si="17"/>
        <v>7041.5829657455788</v>
      </c>
      <c r="N23" s="81">
        <f t="shared" si="18"/>
        <v>5048.2432644555647</v>
      </c>
      <c r="O23" s="81">
        <f t="shared" si="19"/>
        <v>5857.5694381974981</v>
      </c>
      <c r="P23" s="85">
        <f t="shared" si="6"/>
        <v>1.2659093635198242</v>
      </c>
      <c r="Q23" s="85">
        <f t="shared" si="6"/>
        <v>1.2021339294464135</v>
      </c>
      <c r="S23" s="13" t="str">
        <f t="shared" si="20"/>
        <v>1994-95</v>
      </c>
      <c r="T23" s="81">
        <f t="shared" si="7"/>
        <v>5048.2432644555647</v>
      </c>
      <c r="U23" s="81">
        <f t="shared" si="8"/>
        <v>5039.7620934199595</v>
      </c>
      <c r="V23" s="81">
        <f t="shared" si="9"/>
        <v>817.80734477753811</v>
      </c>
      <c r="W23" s="81">
        <f t="shared" si="10"/>
        <v>5857.5694381974981</v>
      </c>
      <c r="X23" s="81">
        <f t="shared" si="11"/>
        <v>-809.32617374193308</v>
      </c>
      <c r="Y23" s="81">
        <f t="shared" si="12"/>
        <v>8019.1557675508457</v>
      </c>
      <c r="AA23" s="87">
        <f t="shared" si="13"/>
        <v>-809.32617374193342</v>
      </c>
      <c r="AI23" s="1" t="str">
        <f t="shared" si="14"/>
        <v>1994-95</v>
      </c>
      <c r="AJ23" s="86">
        <f t="shared" si="21"/>
        <v>1.8606954197177863</v>
      </c>
      <c r="AK23" s="86">
        <f t="shared" si="22"/>
        <v>3.4836541442955751</v>
      </c>
      <c r="AL23" s="86">
        <f t="shared" si="23"/>
        <v>0.24828003905912019</v>
      </c>
      <c r="AM23" s="86">
        <f t="shared" si="24"/>
        <v>0.27357047150612895</v>
      </c>
      <c r="AO23" s="1" t="str">
        <f t="shared" si="25"/>
        <v>1994-95</v>
      </c>
      <c r="AP23" s="86">
        <f t="shared" si="26"/>
        <v>1.5885042276019719</v>
      </c>
      <c r="AQ23" s="86">
        <f t="shared" si="27"/>
        <v>2.0016310949158425</v>
      </c>
      <c r="AR23" s="86">
        <f t="shared" si="28"/>
        <v>0.1396154759079041</v>
      </c>
      <c r="AS23" s="86">
        <f t="shared" si="29"/>
        <v>0.16199840259990636</v>
      </c>
      <c r="AV23" s="1" t="str">
        <f t="shared" si="30"/>
        <v>1994-95</v>
      </c>
      <c r="AW23" s="85">
        <f t="shared" si="30"/>
        <v>1.8606954197177863</v>
      </c>
      <c r="AX23" s="85">
        <f t="shared" si="31"/>
        <v>1.5885042276019719</v>
      </c>
      <c r="AZ23" s="1" t="str">
        <f t="shared" si="32"/>
        <v>1994-95</v>
      </c>
      <c r="BA23" s="85">
        <f t="shared" si="33"/>
        <v>3.4836541442955751</v>
      </c>
      <c r="BB23" s="85">
        <f t="shared" si="34"/>
        <v>2.0016310949158425</v>
      </c>
      <c r="BD23" s="1" t="str">
        <f t="shared" si="35"/>
        <v>1994-95</v>
      </c>
      <c r="BE23" s="85">
        <f t="shared" si="36"/>
        <v>0.24828003905912019</v>
      </c>
      <c r="BF23" s="85">
        <f t="shared" si="37"/>
        <v>0.1396154759079041</v>
      </c>
      <c r="BH23" s="1" t="str">
        <f t="shared" si="38"/>
        <v>1994-95</v>
      </c>
      <c r="BI23" s="85">
        <f t="shared" si="39"/>
        <v>0.27357047150612895</v>
      </c>
      <c r="BJ23" s="85">
        <f t="shared" si="40"/>
        <v>0.16199840259990636</v>
      </c>
      <c r="BU23" s="1" t="str">
        <f t="shared" si="41"/>
        <v>1994-95</v>
      </c>
      <c r="BV23" s="161">
        <f t="shared" si="42"/>
        <v>2977.2501766858263</v>
      </c>
      <c r="BW23" s="161">
        <f t="shared" si="43"/>
        <v>1041.9327170627118</v>
      </c>
    </row>
    <row r="24" spans="1:75" x14ac:dyDescent="0.25">
      <c r="A24" s="13" t="str">
        <f t="shared" si="15"/>
        <v>1995-96</v>
      </c>
      <c r="B24" s="81">
        <f t="shared" si="0"/>
        <v>6604.2700261016535</v>
      </c>
      <c r="C24" s="81">
        <f t="shared" si="1"/>
        <v>5490.5418957097063</v>
      </c>
      <c r="D24" s="81">
        <f t="shared" si="2"/>
        <v>1448.8426974411213</v>
      </c>
      <c r="E24" s="81">
        <f t="shared" si="3"/>
        <v>6939.3845931508267</v>
      </c>
      <c r="F24" s="81">
        <f t="shared" si="4"/>
        <v>-335.11456704917373</v>
      </c>
      <c r="G24" s="81">
        <f t="shared" si="5"/>
        <v>12550.834777060858</v>
      </c>
      <c r="H24" s="113"/>
      <c r="I24" s="113"/>
      <c r="J24" s="113"/>
      <c r="K24" s="13" t="str">
        <f t="shared" si="16"/>
        <v>1995-96</v>
      </c>
      <c r="L24" s="81">
        <f t="shared" si="16"/>
        <v>6604.2700261016535</v>
      </c>
      <c r="M24" s="81">
        <f t="shared" si="17"/>
        <v>6939.3845931508267</v>
      </c>
      <c r="N24" s="81">
        <f t="shared" si="18"/>
        <v>5281.1806928145552</v>
      </c>
      <c r="O24" s="81">
        <f t="shared" si="19"/>
        <v>5827.9157343751449</v>
      </c>
      <c r="P24" s="85">
        <f t="shared" si="6"/>
        <v>1.2505290786750132</v>
      </c>
      <c r="Q24" s="85">
        <f t="shared" si="6"/>
        <v>1.1907146412944578</v>
      </c>
      <c r="S24" s="13" t="str">
        <f t="shared" si="20"/>
        <v>1995-96</v>
      </c>
      <c r="T24" s="81">
        <f t="shared" si="7"/>
        <v>5281.1806928145552</v>
      </c>
      <c r="U24" s="81">
        <f t="shared" si="8"/>
        <v>4992.0912497598429</v>
      </c>
      <c r="V24" s="81">
        <f t="shared" si="9"/>
        <v>835.82448461530248</v>
      </c>
      <c r="W24" s="81">
        <f t="shared" si="10"/>
        <v>5827.9157343751449</v>
      </c>
      <c r="X24" s="81">
        <f t="shared" si="11"/>
        <v>-546.73504156058982</v>
      </c>
      <c r="Y24" s="81">
        <f t="shared" si="12"/>
        <v>8536.1034206054701</v>
      </c>
      <c r="AA24" s="87">
        <f t="shared" si="13"/>
        <v>-546.73504156058971</v>
      </c>
      <c r="AI24" s="1" t="str">
        <f t="shared" si="14"/>
        <v>1995-96</v>
      </c>
      <c r="AJ24" s="86">
        <f t="shared" si="21"/>
        <v>1.9004121163212526</v>
      </c>
      <c r="AK24" s="86">
        <f t="shared" si="22"/>
        <v>3.2726935992430066</v>
      </c>
      <c r="AL24" s="86">
        <f t="shared" si="23"/>
        <v>0.208785473407992</v>
      </c>
      <c r="AM24" s="86">
        <f t="shared" si="24"/>
        <v>0.21937968794657831</v>
      </c>
      <c r="AO24" s="1" t="str">
        <f t="shared" si="25"/>
        <v>1995-96</v>
      </c>
      <c r="AP24" s="86">
        <f t="shared" si="26"/>
        <v>1.6163248177096994</v>
      </c>
      <c r="AQ24" s="86">
        <f t="shared" si="27"/>
        <v>2.0541333333333331</v>
      </c>
      <c r="AR24" s="86">
        <f t="shared" si="28"/>
        <v>0.14341739357782901</v>
      </c>
      <c r="AS24" s="86">
        <f t="shared" si="29"/>
        <v>0.15826470125373759</v>
      </c>
      <c r="AV24" s="1" t="str">
        <f t="shared" si="30"/>
        <v>1995-96</v>
      </c>
      <c r="AW24" s="85">
        <f t="shared" si="30"/>
        <v>1.9004121163212526</v>
      </c>
      <c r="AX24" s="85">
        <f t="shared" si="31"/>
        <v>1.6163248177096994</v>
      </c>
      <c r="AZ24" s="1" t="str">
        <f t="shared" si="32"/>
        <v>1995-96</v>
      </c>
      <c r="BA24" s="85">
        <f t="shared" si="33"/>
        <v>3.2726935992430066</v>
      </c>
      <c r="BB24" s="85">
        <f t="shared" si="34"/>
        <v>2.0541333333333331</v>
      </c>
      <c r="BD24" s="1" t="str">
        <f t="shared" si="35"/>
        <v>1995-96</v>
      </c>
      <c r="BE24" s="85">
        <f t="shared" si="36"/>
        <v>0.208785473407992</v>
      </c>
      <c r="BF24" s="85">
        <f t="shared" si="37"/>
        <v>0.14341739357782901</v>
      </c>
      <c r="BH24" s="1" t="str">
        <f t="shared" si="38"/>
        <v>1995-96</v>
      </c>
      <c r="BI24" s="85">
        <f t="shared" si="39"/>
        <v>0.21937968794657831</v>
      </c>
      <c r="BJ24" s="85">
        <f t="shared" si="40"/>
        <v>0.15826470125373759</v>
      </c>
      <c r="BU24" s="1" t="str">
        <f t="shared" si="41"/>
        <v>1995-96</v>
      </c>
      <c r="BV24" s="161">
        <f t="shared" si="42"/>
        <v>2771.0157085779447</v>
      </c>
      <c r="BW24" s="161">
        <f t="shared" si="43"/>
        <v>1125.6065233649235</v>
      </c>
    </row>
    <row r="25" spans="1:75" x14ac:dyDescent="0.25">
      <c r="A25" s="13" t="str">
        <f t="shared" si="15"/>
        <v>1996-97</v>
      </c>
      <c r="B25" s="81">
        <f t="shared" si="0"/>
        <v>6796.8654524404228</v>
      </c>
      <c r="C25" s="81">
        <f t="shared" si="1"/>
        <v>5525.2814910898378</v>
      </c>
      <c r="D25" s="81">
        <f t="shared" si="2"/>
        <v>1463.1819302552449</v>
      </c>
      <c r="E25" s="81">
        <f t="shared" si="3"/>
        <v>6988.4634213450827</v>
      </c>
      <c r="F25" s="81">
        <f t="shared" si="4"/>
        <v>-191.59796890465933</v>
      </c>
      <c r="G25" s="81">
        <f t="shared" si="5"/>
        <v>12960.593034100533</v>
      </c>
      <c r="H25" s="113"/>
      <c r="I25" s="113"/>
      <c r="J25" s="113"/>
      <c r="K25" s="13" t="str">
        <f t="shared" si="16"/>
        <v>1996-97</v>
      </c>
      <c r="L25" s="81">
        <f t="shared" si="16"/>
        <v>6796.8654524404228</v>
      </c>
      <c r="M25" s="81">
        <f t="shared" si="17"/>
        <v>6988.4634213450827</v>
      </c>
      <c r="N25" s="81">
        <f t="shared" si="18"/>
        <v>5136.8192482934419</v>
      </c>
      <c r="O25" s="81">
        <f t="shared" si="19"/>
        <v>5580.043431002262</v>
      </c>
      <c r="P25" s="85">
        <f t="shared" si="6"/>
        <v>1.3231661703297197</v>
      </c>
      <c r="Q25" s="85">
        <f t="shared" si="6"/>
        <v>1.252403051653282</v>
      </c>
      <c r="S25" s="13" t="str">
        <f t="shared" si="20"/>
        <v>1996-97</v>
      </c>
      <c r="T25" s="81">
        <f t="shared" si="7"/>
        <v>5136.8192482934419</v>
      </c>
      <c r="U25" s="81">
        <f t="shared" si="8"/>
        <v>4772.1114292089424</v>
      </c>
      <c r="V25" s="81">
        <f t="shared" si="9"/>
        <v>807.93200179331916</v>
      </c>
      <c r="W25" s="81">
        <f t="shared" si="10"/>
        <v>5580.043431002262</v>
      </c>
      <c r="X25" s="81">
        <f t="shared" si="11"/>
        <v>-443.22418270882008</v>
      </c>
      <c r="Y25" s="81">
        <f t="shared" si="12"/>
        <v>8946.3117800625569</v>
      </c>
      <c r="AA25" s="87">
        <f t="shared" si="13"/>
        <v>-443.22418270882008</v>
      </c>
      <c r="AI25" s="1" t="str">
        <f t="shared" si="14"/>
        <v>1996-97</v>
      </c>
      <c r="AJ25" s="86">
        <f t="shared" si="21"/>
        <v>1.9068485502309032</v>
      </c>
      <c r="AK25" s="86">
        <f t="shared" si="22"/>
        <v>3.2591327601335456</v>
      </c>
      <c r="AL25" s="86">
        <f t="shared" si="23"/>
        <v>0.20937105083589655</v>
      </c>
      <c r="AM25" s="86">
        <f t="shared" si="24"/>
        <v>0.21527304615539911</v>
      </c>
      <c r="AO25" s="1" t="str">
        <f t="shared" si="25"/>
        <v>1996-97</v>
      </c>
      <c r="AP25" s="86">
        <f t="shared" si="26"/>
        <v>1.7416053296083382</v>
      </c>
      <c r="AQ25" s="86">
        <f t="shared" si="27"/>
        <v>2.1241399646156869</v>
      </c>
      <c r="AR25" s="86">
        <f t="shared" si="28"/>
        <v>0.14478955437954399</v>
      </c>
      <c r="AS25" s="86">
        <f t="shared" si="29"/>
        <v>0.15728254445817438</v>
      </c>
      <c r="AV25" s="1" t="str">
        <f t="shared" si="30"/>
        <v>1996-97</v>
      </c>
      <c r="AW25" s="85">
        <f t="shared" si="30"/>
        <v>1.9068485502309032</v>
      </c>
      <c r="AX25" s="85">
        <f t="shared" si="31"/>
        <v>1.7416053296083382</v>
      </c>
      <c r="AZ25" s="1" t="str">
        <f t="shared" si="32"/>
        <v>1996-97</v>
      </c>
      <c r="BA25" s="85">
        <f t="shared" si="33"/>
        <v>3.2591327601335456</v>
      </c>
      <c r="BB25" s="85">
        <f t="shared" si="34"/>
        <v>2.1241399646156869</v>
      </c>
      <c r="BD25" s="1" t="str">
        <f t="shared" si="35"/>
        <v>1996-97</v>
      </c>
      <c r="BE25" s="85">
        <f t="shared" si="36"/>
        <v>0.20937105083589655</v>
      </c>
      <c r="BF25" s="85">
        <f t="shared" si="37"/>
        <v>0.14478955437954399</v>
      </c>
      <c r="BH25" s="1" t="str">
        <f t="shared" si="38"/>
        <v>1996-97</v>
      </c>
      <c r="BI25" s="85">
        <f t="shared" si="39"/>
        <v>0.21527304615539911</v>
      </c>
      <c r="BJ25" s="85">
        <f t="shared" si="40"/>
        <v>0.15728254445817438</v>
      </c>
      <c r="BU25" s="1" t="str">
        <f t="shared" si="41"/>
        <v>1996-97</v>
      </c>
      <c r="BV25" s="161">
        <f t="shared" si="42"/>
        <v>2820.165517832831</v>
      </c>
      <c r="BW25" s="161">
        <f t="shared" si="43"/>
        <v>925.0855918057066</v>
      </c>
    </row>
    <row r="26" spans="1:75" x14ac:dyDescent="0.25">
      <c r="A26" s="13" t="str">
        <f t="shared" si="15"/>
        <v>1997-98</v>
      </c>
      <c r="B26" s="81">
        <f t="shared" si="0"/>
        <v>7494.9492749282554</v>
      </c>
      <c r="C26" s="81">
        <f t="shared" si="1"/>
        <v>5684.1250220089996</v>
      </c>
      <c r="D26" s="81">
        <f t="shared" si="2"/>
        <v>1570.1465390961516</v>
      </c>
      <c r="E26" s="81">
        <f t="shared" si="3"/>
        <v>7254.2715611051517</v>
      </c>
      <c r="F26" s="81">
        <f t="shared" si="4"/>
        <v>240.67771382310372</v>
      </c>
      <c r="G26" s="81">
        <f t="shared" si="5"/>
        <v>13252.67783725502</v>
      </c>
      <c r="H26" s="113"/>
      <c r="I26" s="113"/>
      <c r="J26" s="113"/>
      <c r="K26" s="13" t="str">
        <f t="shared" si="16"/>
        <v>1997-98</v>
      </c>
      <c r="L26" s="81">
        <f t="shared" si="16"/>
        <v>7494.9492749282554</v>
      </c>
      <c r="M26" s="81">
        <f t="shared" si="17"/>
        <v>7254.2715611051517</v>
      </c>
      <c r="N26" s="81">
        <f t="shared" si="18"/>
        <v>6064.3792499695173</v>
      </c>
      <c r="O26" s="81">
        <f t="shared" si="19"/>
        <v>6360.889949991828</v>
      </c>
      <c r="P26" s="85">
        <f t="shared" si="6"/>
        <v>1.2358971901313607</v>
      </c>
      <c r="Q26" s="85">
        <f t="shared" si="6"/>
        <v>1.1404491538349082</v>
      </c>
      <c r="S26" s="13" t="str">
        <f t="shared" si="20"/>
        <v>1997-98</v>
      </c>
      <c r="T26" s="81">
        <f t="shared" si="7"/>
        <v>6064.3792499695173</v>
      </c>
      <c r="U26" s="81">
        <f t="shared" si="8"/>
        <v>5351.6263618769444</v>
      </c>
      <c r="V26" s="81">
        <f t="shared" si="9"/>
        <v>1009.2635881148834</v>
      </c>
      <c r="W26" s="81">
        <f t="shared" si="10"/>
        <v>6360.889949991828</v>
      </c>
      <c r="X26" s="81">
        <f t="shared" si="11"/>
        <v>-296.51070002231046</v>
      </c>
      <c r="Y26" s="81">
        <f t="shared" si="12"/>
        <v>12178.933004115272</v>
      </c>
      <c r="AA26" s="87">
        <f t="shared" si="13"/>
        <v>-296.51070002231063</v>
      </c>
      <c r="AI26" s="1" t="str">
        <f t="shared" si="14"/>
        <v>1997-98</v>
      </c>
      <c r="AJ26" s="86">
        <f t="shared" si="21"/>
        <v>1.7682144803284048</v>
      </c>
      <c r="AK26" s="86">
        <f t="shared" si="22"/>
        <v>3.4608494172622351</v>
      </c>
      <c r="AL26" s="86">
        <f t="shared" si="23"/>
        <v>0.21644441152640662</v>
      </c>
      <c r="AM26" s="86">
        <f t="shared" si="24"/>
        <v>0.20949395139317759</v>
      </c>
      <c r="AO26" s="1" t="str">
        <f t="shared" si="25"/>
        <v>1997-98</v>
      </c>
      <c r="AP26" s="86">
        <f t="shared" si="26"/>
        <v>2.0082736422159759</v>
      </c>
      <c r="AQ26" s="86">
        <f t="shared" si="27"/>
        <v>2.3528615057761253</v>
      </c>
      <c r="AR26" s="86">
        <f t="shared" si="28"/>
        <v>0.1586670412551596</v>
      </c>
      <c r="AS26" s="86">
        <f t="shared" si="29"/>
        <v>0.16642487986218152</v>
      </c>
      <c r="AV26" s="1" t="str">
        <f t="shared" si="30"/>
        <v>1997-98</v>
      </c>
      <c r="AW26" s="85">
        <f t="shared" si="30"/>
        <v>1.7682144803284048</v>
      </c>
      <c r="AX26" s="85">
        <f t="shared" si="31"/>
        <v>2.0082736422159759</v>
      </c>
      <c r="AZ26" s="1" t="str">
        <f t="shared" si="32"/>
        <v>1997-98</v>
      </c>
      <c r="BA26" s="85">
        <f t="shared" si="33"/>
        <v>3.4608494172622351</v>
      </c>
      <c r="BB26" s="85">
        <f t="shared" si="34"/>
        <v>2.3528615057761253</v>
      </c>
      <c r="BD26" s="1" t="str">
        <f t="shared" si="35"/>
        <v>1997-98</v>
      </c>
      <c r="BE26" s="85">
        <f t="shared" si="36"/>
        <v>0.21644441152640662</v>
      </c>
      <c r="BF26" s="85">
        <f t="shared" si="37"/>
        <v>0.1586670412551596</v>
      </c>
      <c r="BH26" s="1" t="str">
        <f t="shared" si="38"/>
        <v>1997-98</v>
      </c>
      <c r="BI26" s="85">
        <f t="shared" si="39"/>
        <v>0.20949395139317759</v>
      </c>
      <c r="BJ26" s="85">
        <f t="shared" si="40"/>
        <v>0.16642487986218152</v>
      </c>
      <c r="BU26" s="1" t="str">
        <f t="shared" si="41"/>
        <v>1997-98</v>
      </c>
      <c r="BV26" s="161">
        <f t="shared" si="42"/>
        <v>3665.6356471371969</v>
      </c>
      <c r="BW26" s="161">
        <f t="shared" si="43"/>
        <v>888.15745611689749</v>
      </c>
    </row>
    <row r="27" spans="1:75" x14ac:dyDescent="0.25">
      <c r="A27" s="13" t="str">
        <f t="shared" si="15"/>
        <v>1998-99</v>
      </c>
      <c r="B27" s="81">
        <f t="shared" si="0"/>
        <v>7320.832167871029</v>
      </c>
      <c r="C27" s="81">
        <f t="shared" si="1"/>
        <v>5800.742067601137</v>
      </c>
      <c r="D27" s="81">
        <f t="shared" si="2"/>
        <v>1866.7334762143807</v>
      </c>
      <c r="E27" s="81">
        <f t="shared" si="3"/>
        <v>7667.4755438155171</v>
      </c>
      <c r="F27" s="81">
        <f t="shared" si="4"/>
        <v>-346.64337594448779</v>
      </c>
      <c r="G27" s="81">
        <f t="shared" si="5"/>
        <v>14542.818930689109</v>
      </c>
      <c r="H27" s="113"/>
      <c r="I27" s="113"/>
      <c r="J27" s="113"/>
      <c r="K27" s="13" t="str">
        <f t="shared" si="16"/>
        <v>1998-99</v>
      </c>
      <c r="L27" s="81">
        <f t="shared" si="16"/>
        <v>7320.832167871029</v>
      </c>
      <c r="M27" s="81">
        <f t="shared" si="17"/>
        <v>7667.4755438155171</v>
      </c>
      <c r="N27" s="81">
        <f t="shared" si="18"/>
        <v>6666.314872596864</v>
      </c>
      <c r="O27" s="81">
        <f t="shared" si="19"/>
        <v>6649.0449818974539</v>
      </c>
      <c r="P27" s="85">
        <f t="shared" si="6"/>
        <v>1.0981827753088413</v>
      </c>
      <c r="Q27" s="85">
        <f t="shared" si="6"/>
        <v>1.1531694498519443</v>
      </c>
      <c r="S27" s="13" t="str">
        <f t="shared" si="20"/>
        <v>1998-99</v>
      </c>
      <c r="T27" s="81">
        <f t="shared" si="7"/>
        <v>6666.314872596864</v>
      </c>
      <c r="U27" s="81">
        <f t="shared" si="8"/>
        <v>5663.9758989080901</v>
      </c>
      <c r="V27" s="81">
        <f t="shared" si="9"/>
        <v>985.06908298936332</v>
      </c>
      <c r="W27" s="81">
        <f t="shared" si="10"/>
        <v>6649.0449818974539</v>
      </c>
      <c r="X27" s="81">
        <f t="shared" si="11"/>
        <v>17.269890699410013</v>
      </c>
      <c r="Y27" s="81">
        <f t="shared" si="12"/>
        <v>12172.53169059209</v>
      </c>
      <c r="AA27" s="87">
        <f t="shared" si="13"/>
        <v>17.269890699410098</v>
      </c>
      <c r="AI27" s="1" t="str">
        <f t="shared" si="14"/>
        <v>1998-99</v>
      </c>
      <c r="AJ27" s="86">
        <f t="shared" si="21"/>
        <v>1.9864980643202348</v>
      </c>
      <c r="AK27" s="86">
        <f t="shared" si="22"/>
        <v>3.7063991105592762</v>
      </c>
      <c r="AL27" s="86">
        <f t="shared" si="23"/>
        <v>0.24346128860105243</v>
      </c>
      <c r="AM27" s="86">
        <f t="shared" si="24"/>
        <v>0.25498924622352676</v>
      </c>
      <c r="AO27" s="1" t="str">
        <f t="shared" si="25"/>
        <v>1998-99</v>
      </c>
      <c r="AP27" s="86">
        <f t="shared" si="26"/>
        <v>1.8259761087238111</v>
      </c>
      <c r="AQ27" s="86">
        <f t="shared" si="27"/>
        <v>2.2012640971619781</v>
      </c>
      <c r="AR27" s="86">
        <f t="shared" si="28"/>
        <v>0.14815196553359031</v>
      </c>
      <c r="AS27" s="86">
        <f t="shared" si="29"/>
        <v>0.1477681600427658</v>
      </c>
      <c r="AV27" s="1" t="str">
        <f t="shared" si="30"/>
        <v>1998-99</v>
      </c>
      <c r="AW27" s="85">
        <f t="shared" si="30"/>
        <v>1.9864980643202348</v>
      </c>
      <c r="AX27" s="85">
        <f t="shared" si="31"/>
        <v>1.8259761087238111</v>
      </c>
      <c r="AZ27" s="1" t="str">
        <f t="shared" si="32"/>
        <v>1998-99</v>
      </c>
      <c r="BA27" s="85">
        <f t="shared" si="33"/>
        <v>3.7063991105592762</v>
      </c>
      <c r="BB27" s="85">
        <f t="shared" si="34"/>
        <v>2.2012640971619781</v>
      </c>
      <c r="BD27" s="1" t="str">
        <f t="shared" si="35"/>
        <v>1998-99</v>
      </c>
      <c r="BE27" s="85">
        <f t="shared" si="36"/>
        <v>0.24346128860105243</v>
      </c>
      <c r="BF27" s="85">
        <f t="shared" si="37"/>
        <v>0.14815196553359031</v>
      </c>
      <c r="BH27" s="1" t="str">
        <f t="shared" si="38"/>
        <v>1998-99</v>
      </c>
      <c r="BI27" s="85">
        <f t="shared" si="39"/>
        <v>0.25498924622352676</v>
      </c>
      <c r="BJ27" s="85">
        <f t="shared" si="40"/>
        <v>0.1477681600427658</v>
      </c>
      <c r="BU27" s="1" t="str">
        <f t="shared" si="41"/>
        <v>1998-99</v>
      </c>
      <c r="BV27" s="161">
        <f t="shared" si="42"/>
        <v>3397.1265719848179</v>
      </c>
      <c r="BW27" s="161">
        <f t="shared" si="43"/>
        <v>1136.5232831706971</v>
      </c>
    </row>
    <row r="28" spans="1:75" x14ac:dyDescent="0.25">
      <c r="A28" s="13" t="str">
        <f t="shared" si="15"/>
        <v>1999-00</v>
      </c>
      <c r="B28" s="81">
        <f t="shared" si="0"/>
        <v>7310.8212754228625</v>
      </c>
      <c r="C28" s="81">
        <f t="shared" si="1"/>
        <v>6159.2206686679338</v>
      </c>
      <c r="D28" s="81">
        <f t="shared" si="2"/>
        <v>1655.8953291495493</v>
      </c>
      <c r="E28" s="81">
        <f t="shared" si="3"/>
        <v>7815.1159978174828</v>
      </c>
      <c r="F28" s="81">
        <f t="shared" si="4"/>
        <v>-504.2947223946199</v>
      </c>
      <c r="G28" s="81">
        <f t="shared" si="5"/>
        <v>15163.846331251443</v>
      </c>
      <c r="H28" s="113"/>
      <c r="I28" s="113"/>
      <c r="J28" s="113"/>
      <c r="K28" s="13" t="str">
        <f t="shared" si="16"/>
        <v>1999-00</v>
      </c>
      <c r="L28" s="81">
        <f t="shared" si="16"/>
        <v>7310.8212754228625</v>
      </c>
      <c r="M28" s="81">
        <f t="shared" si="17"/>
        <v>7815.1159978174828</v>
      </c>
      <c r="N28" s="81">
        <f t="shared" si="18"/>
        <v>6739.2209742941996</v>
      </c>
      <c r="O28" s="81">
        <f t="shared" si="19"/>
        <v>6738.2651145324817</v>
      </c>
      <c r="P28" s="85">
        <f t="shared" si="6"/>
        <v>1.0848169696926322</v>
      </c>
      <c r="Q28" s="85">
        <f t="shared" si="6"/>
        <v>1.1598112963769482</v>
      </c>
      <c r="S28" s="13" t="str">
        <f t="shared" si="20"/>
        <v>1999-00</v>
      </c>
      <c r="T28" s="81">
        <f t="shared" si="7"/>
        <v>6739.2209742941996</v>
      </c>
      <c r="U28" s="81">
        <f t="shared" si="8"/>
        <v>5731.4716826545591</v>
      </c>
      <c r="V28" s="81">
        <f t="shared" si="9"/>
        <v>1006.7934318779231</v>
      </c>
      <c r="W28" s="81">
        <f t="shared" si="10"/>
        <v>6738.2651145324817</v>
      </c>
      <c r="X28" s="81">
        <f t="shared" si="11"/>
        <v>0.95585976171781639</v>
      </c>
      <c r="Y28" s="81">
        <f t="shared" si="12"/>
        <v>12175.195439183422</v>
      </c>
      <c r="AA28" s="87">
        <f t="shared" si="13"/>
        <v>0.95585976171787479</v>
      </c>
      <c r="AI28" s="1" t="str">
        <f t="shared" si="14"/>
        <v>1999-00</v>
      </c>
      <c r="AJ28" s="86">
        <f t="shared" si="21"/>
        <v>2.0741645514202993</v>
      </c>
      <c r="AK28" s="86">
        <f t="shared" si="22"/>
        <v>3.5492304086873947</v>
      </c>
      <c r="AL28" s="86">
        <f t="shared" si="23"/>
        <v>0.21188365337277001</v>
      </c>
      <c r="AM28" s="86">
        <f t="shared" si="24"/>
        <v>0.22649922173809003</v>
      </c>
      <c r="AO28" s="1" t="str">
        <f t="shared" si="25"/>
        <v>1999-00</v>
      </c>
      <c r="AP28" s="86">
        <f t="shared" si="26"/>
        <v>1.8066176321601524</v>
      </c>
      <c r="AQ28" s="86">
        <f t="shared" si="27"/>
        <v>2.082105410643813</v>
      </c>
      <c r="AR28" s="86">
        <f t="shared" si="28"/>
        <v>0.14941433956146394</v>
      </c>
      <c r="AS28" s="86">
        <f t="shared" si="29"/>
        <v>0.14939314732640366</v>
      </c>
      <c r="AV28" s="1" t="str">
        <f t="shared" si="30"/>
        <v>1999-00</v>
      </c>
      <c r="AW28" s="85">
        <f t="shared" si="30"/>
        <v>2.0741645514202993</v>
      </c>
      <c r="AX28" s="85">
        <f t="shared" si="31"/>
        <v>1.8066176321601524</v>
      </c>
      <c r="AZ28" s="1" t="str">
        <f t="shared" si="32"/>
        <v>1999-00</v>
      </c>
      <c r="BA28" s="85">
        <f t="shared" si="33"/>
        <v>3.5492304086873947</v>
      </c>
      <c r="BB28" s="85">
        <f t="shared" si="34"/>
        <v>2.082105410643813</v>
      </c>
      <c r="BD28" s="1" t="str">
        <f t="shared" si="35"/>
        <v>1999-00</v>
      </c>
      <c r="BE28" s="85">
        <f t="shared" si="36"/>
        <v>0.21188365337277001</v>
      </c>
      <c r="BF28" s="85">
        <f t="shared" si="37"/>
        <v>0.14941433956146394</v>
      </c>
      <c r="BH28" s="1" t="str">
        <f t="shared" si="38"/>
        <v>1999-00</v>
      </c>
      <c r="BI28" s="85">
        <f t="shared" si="39"/>
        <v>0.22649922173809003</v>
      </c>
      <c r="BJ28" s="85">
        <f t="shared" si="40"/>
        <v>0.14939314732640366</v>
      </c>
      <c r="BU28" s="1" t="str">
        <f t="shared" si="41"/>
        <v>1999-00</v>
      </c>
      <c r="BV28" s="161">
        <f t="shared" si="42"/>
        <v>3038.389061911128</v>
      </c>
      <c r="BW28" s="161">
        <f t="shared" si="43"/>
        <v>891.68060628819171</v>
      </c>
    </row>
    <row r="29" spans="1:75" x14ac:dyDescent="0.25">
      <c r="A29" s="13" t="str">
        <f t="shared" si="15"/>
        <v>2000-01</v>
      </c>
      <c r="B29" s="81">
        <f t="shared" si="0"/>
        <v>7636.8364629540547</v>
      </c>
      <c r="C29" s="81">
        <f t="shared" si="1"/>
        <v>6497.0414761556631</v>
      </c>
      <c r="D29" s="81">
        <f t="shared" si="2"/>
        <v>1802.0800581855651</v>
      </c>
      <c r="E29" s="81">
        <f t="shared" si="3"/>
        <v>8299.1215343412277</v>
      </c>
      <c r="F29" s="81">
        <f t="shared" si="4"/>
        <v>-662.28507138717339</v>
      </c>
      <c r="G29" s="81">
        <f t="shared" si="5"/>
        <v>15980.163495376595</v>
      </c>
      <c r="H29" s="113"/>
      <c r="I29" s="113"/>
      <c r="J29" s="113"/>
      <c r="K29" s="13" t="str">
        <f t="shared" si="16"/>
        <v>2000-01</v>
      </c>
      <c r="L29" s="81">
        <f t="shared" si="16"/>
        <v>7636.8364629540547</v>
      </c>
      <c r="M29" s="81">
        <f t="shared" si="17"/>
        <v>8299.1215343412277</v>
      </c>
      <c r="N29" s="81">
        <f t="shared" si="18"/>
        <v>7217.3920962637912</v>
      </c>
      <c r="O29" s="81">
        <f t="shared" si="19"/>
        <v>7030.2221667644653</v>
      </c>
      <c r="P29" s="85">
        <f t="shared" si="6"/>
        <v>1.0581157793695863</v>
      </c>
      <c r="Q29" s="85">
        <f t="shared" si="6"/>
        <v>1.1804920722954551</v>
      </c>
      <c r="S29" s="13" t="str">
        <f t="shared" si="20"/>
        <v>2000-01</v>
      </c>
      <c r="T29" s="81">
        <f t="shared" si="7"/>
        <v>7217.3920962637912</v>
      </c>
      <c r="U29" s="81">
        <f t="shared" si="8"/>
        <v>5996.3699635895364</v>
      </c>
      <c r="V29" s="81">
        <f t="shared" si="9"/>
        <v>1033.8522031749294</v>
      </c>
      <c r="W29" s="81">
        <f t="shared" si="10"/>
        <v>7030.2221667644653</v>
      </c>
      <c r="X29" s="81">
        <f t="shared" si="11"/>
        <v>187.16992949932654</v>
      </c>
      <c r="Y29" s="81">
        <f t="shared" si="12"/>
        <v>11989.749557935074</v>
      </c>
      <c r="AA29" s="87">
        <f t="shared" si="13"/>
        <v>187.16992949932592</v>
      </c>
      <c r="AI29" s="1" t="str">
        <f t="shared" si="14"/>
        <v>2000-01</v>
      </c>
      <c r="AJ29" s="86">
        <f t="shared" si="21"/>
        <v>2.0925108941242412</v>
      </c>
      <c r="AK29" s="86">
        <f t="shared" si="22"/>
        <v>3.7089715353335531</v>
      </c>
      <c r="AL29" s="86">
        <f t="shared" si="23"/>
        <v>0.21714106134350178</v>
      </c>
      <c r="AM29" s="86">
        <f t="shared" si="24"/>
        <v>0.23597206342277632</v>
      </c>
      <c r="AO29" s="1" t="str">
        <f t="shared" si="25"/>
        <v>2000-01</v>
      </c>
      <c r="AP29" s="86">
        <f t="shared" si="26"/>
        <v>1.6612301781611361</v>
      </c>
      <c r="AQ29" s="86">
        <f t="shared" si="27"/>
        <v>1.9698519395252239</v>
      </c>
      <c r="AR29" s="86">
        <f t="shared" si="28"/>
        <v>0.14705825486746196</v>
      </c>
      <c r="AS29" s="86">
        <f t="shared" si="29"/>
        <v>0.14324456665034466</v>
      </c>
      <c r="AV29" s="1" t="str">
        <f t="shared" si="30"/>
        <v>2000-01</v>
      </c>
      <c r="AW29" s="85">
        <f t="shared" si="30"/>
        <v>2.0925108941242412</v>
      </c>
      <c r="AX29" s="85">
        <f t="shared" si="31"/>
        <v>1.6612301781611361</v>
      </c>
      <c r="AZ29" s="1" t="str">
        <f t="shared" si="32"/>
        <v>2000-01</v>
      </c>
      <c r="BA29" s="85">
        <f t="shared" si="33"/>
        <v>3.7089715353335531</v>
      </c>
      <c r="BB29" s="85">
        <f t="shared" si="34"/>
        <v>1.9698519395252239</v>
      </c>
      <c r="BD29" s="1" t="str">
        <f t="shared" si="35"/>
        <v>2000-01</v>
      </c>
      <c r="BE29" s="85">
        <f t="shared" si="36"/>
        <v>0.21714106134350178</v>
      </c>
      <c r="BF29" s="85">
        <f t="shared" si="37"/>
        <v>0.14705825486746196</v>
      </c>
      <c r="BH29" s="1" t="str">
        <f t="shared" si="38"/>
        <v>2000-01</v>
      </c>
      <c r="BI29" s="85">
        <f t="shared" si="39"/>
        <v>0.23597206342277632</v>
      </c>
      <c r="BJ29" s="85">
        <f t="shared" si="40"/>
        <v>0.14324456665034466</v>
      </c>
      <c r="BU29" s="1" t="str">
        <f t="shared" si="41"/>
        <v>2000-01</v>
      </c>
      <c r="BV29" s="161">
        <f t="shared" si="42"/>
        <v>3328.3203842671687</v>
      </c>
      <c r="BW29" s="161">
        <f t="shared" si="43"/>
        <v>1130.7673518554086</v>
      </c>
    </row>
    <row r="30" spans="1:75" x14ac:dyDescent="0.25">
      <c r="A30" s="13" t="str">
        <f t="shared" si="15"/>
        <v>2001-02</v>
      </c>
      <c r="B30" s="81">
        <f t="shared" si="0"/>
        <v>7751.2134945962616</v>
      </c>
      <c r="C30" s="81">
        <f t="shared" si="1"/>
        <v>6843.0176651099709</v>
      </c>
      <c r="D30" s="81">
        <f t="shared" si="2"/>
        <v>1804.3103481302414</v>
      </c>
      <c r="E30" s="81">
        <f t="shared" si="3"/>
        <v>8647.3280132402124</v>
      </c>
      <c r="F30" s="81">
        <f t="shared" si="4"/>
        <v>-896.11451864395144</v>
      </c>
      <c r="G30" s="81">
        <f t="shared" si="5"/>
        <v>17110.112901928183</v>
      </c>
      <c r="H30" s="113"/>
      <c r="I30" s="113"/>
      <c r="J30" s="113"/>
      <c r="K30" s="13" t="str">
        <f t="shared" si="16"/>
        <v>2001-02</v>
      </c>
      <c r="L30" s="81">
        <f t="shared" si="16"/>
        <v>7751.2134945962616</v>
      </c>
      <c r="M30" s="81">
        <f t="shared" si="17"/>
        <v>8647.3280132402124</v>
      </c>
      <c r="N30" s="81">
        <f t="shared" si="18"/>
        <v>7110.4717623335091</v>
      </c>
      <c r="O30" s="81">
        <f t="shared" si="19"/>
        <v>7235.9379510208655</v>
      </c>
      <c r="P30" s="85">
        <f t="shared" si="6"/>
        <v>1.0901124079638387</v>
      </c>
      <c r="Q30" s="85">
        <f t="shared" si="6"/>
        <v>1.1950528144067658</v>
      </c>
      <c r="S30" s="13" t="str">
        <f t="shared" si="20"/>
        <v>2001-02</v>
      </c>
      <c r="T30" s="81">
        <f t="shared" si="7"/>
        <v>7110.4717623335091</v>
      </c>
      <c r="U30" s="81">
        <f t="shared" si="8"/>
        <v>6254.2461449229122</v>
      </c>
      <c r="V30" s="81">
        <f t="shared" si="9"/>
        <v>981.69180609795421</v>
      </c>
      <c r="W30" s="81">
        <f t="shared" si="10"/>
        <v>7235.9379510208655</v>
      </c>
      <c r="X30" s="81">
        <f t="shared" si="11"/>
        <v>-125.46618868735732</v>
      </c>
      <c r="Y30" s="81">
        <f t="shared" si="12"/>
        <v>12542.833250973614</v>
      </c>
      <c r="AA30" s="87">
        <f t="shared" si="13"/>
        <v>-125.46618868735641</v>
      </c>
      <c r="AI30" s="1" t="str">
        <f t="shared" si="14"/>
        <v>2001-02</v>
      </c>
      <c r="AJ30" s="86">
        <f t="shared" si="21"/>
        <v>2.2074108671960144</v>
      </c>
      <c r="AK30" s="86">
        <f t="shared" si="22"/>
        <v>3.7378267937958611</v>
      </c>
      <c r="AL30" s="86">
        <f t="shared" si="23"/>
        <v>0.20865524533909222</v>
      </c>
      <c r="AM30" s="86">
        <f t="shared" si="24"/>
        <v>0.23277779013416566</v>
      </c>
      <c r="AO30" s="1" t="str">
        <f t="shared" si="25"/>
        <v>2001-02</v>
      </c>
      <c r="AP30" s="86">
        <f t="shared" si="26"/>
        <v>1.7639945238819592</v>
      </c>
      <c r="AQ30" s="86">
        <f t="shared" si="27"/>
        <v>2.1516838296688006</v>
      </c>
      <c r="AR30" s="86">
        <f t="shared" si="28"/>
        <v>0.13566890881913304</v>
      </c>
      <c r="AS30" s="86">
        <f t="shared" si="29"/>
        <v>0.13806282324307881</v>
      </c>
      <c r="AV30" s="1" t="str">
        <f t="shared" si="30"/>
        <v>2001-02</v>
      </c>
      <c r="AW30" s="85">
        <f t="shared" si="30"/>
        <v>2.2074108671960144</v>
      </c>
      <c r="AX30" s="85">
        <f t="shared" si="31"/>
        <v>1.7639945238819592</v>
      </c>
      <c r="AZ30" s="1" t="str">
        <f t="shared" si="32"/>
        <v>2001-02</v>
      </c>
      <c r="BA30" s="85">
        <f t="shared" si="33"/>
        <v>3.7378267937958611</v>
      </c>
      <c r="BB30" s="85">
        <f t="shared" si="34"/>
        <v>2.1516838296688006</v>
      </c>
      <c r="BD30" s="1" t="str">
        <f t="shared" si="35"/>
        <v>2001-02</v>
      </c>
      <c r="BE30" s="85">
        <f t="shared" si="36"/>
        <v>0.20865524533909222</v>
      </c>
      <c r="BF30" s="85">
        <f t="shared" si="37"/>
        <v>0.13566890881913304</v>
      </c>
      <c r="BH30" s="1" t="str">
        <f t="shared" si="38"/>
        <v>2001-02</v>
      </c>
      <c r="BI30" s="85">
        <f t="shared" si="39"/>
        <v>0.23277779013416566</v>
      </c>
      <c r="BJ30" s="85">
        <f t="shared" si="40"/>
        <v>0.13806282324307881</v>
      </c>
      <c r="BU30" s="1" t="str">
        <f t="shared" si="41"/>
        <v>2001-02</v>
      </c>
      <c r="BV30" s="161">
        <f t="shared" si="42"/>
        <v>3173.6571106760712</v>
      </c>
      <c r="BW30" s="161">
        <f t="shared" si="43"/>
        <v>1281.1612112084031</v>
      </c>
    </row>
    <row r="31" spans="1:75" x14ac:dyDescent="0.25">
      <c r="A31" s="13" t="str">
        <f t="shared" si="15"/>
        <v>2002-03</v>
      </c>
      <c r="B31" s="81">
        <f t="shared" si="0"/>
        <v>7892.3660639520449</v>
      </c>
      <c r="C31" s="81">
        <f t="shared" si="1"/>
        <v>7248.2044648236797</v>
      </c>
      <c r="D31" s="81">
        <f t="shared" si="2"/>
        <v>1884.5583012341117</v>
      </c>
      <c r="E31" s="81">
        <f t="shared" si="3"/>
        <v>9132.7627660577909</v>
      </c>
      <c r="F31" s="81">
        <f t="shared" si="4"/>
        <v>-1240.3967021057465</v>
      </c>
      <c r="G31" s="81">
        <f t="shared" si="5"/>
        <v>20434.849648592932</v>
      </c>
      <c r="H31" s="113"/>
      <c r="I31" s="113"/>
      <c r="J31" s="113"/>
      <c r="K31" s="13" t="str">
        <f t="shared" si="16"/>
        <v>2002-03</v>
      </c>
      <c r="L31" s="81">
        <f t="shared" si="16"/>
        <v>7892.3660639520449</v>
      </c>
      <c r="M31" s="81">
        <f t="shared" si="17"/>
        <v>9132.7627660577909</v>
      </c>
      <c r="N31" s="81">
        <f t="shared" si="18"/>
        <v>7412.2172713074706</v>
      </c>
      <c r="O31" s="81">
        <f t="shared" si="19"/>
        <v>7510.0470362284586</v>
      </c>
      <c r="P31" s="85">
        <f t="shared" si="6"/>
        <v>1.0647780245869505</v>
      </c>
      <c r="Q31" s="85">
        <f t="shared" si="6"/>
        <v>1.2160726453511348</v>
      </c>
      <c r="S31" s="13" t="str">
        <f t="shared" si="20"/>
        <v>2002-03</v>
      </c>
      <c r="T31" s="81">
        <f t="shared" si="7"/>
        <v>7412.2172713074706</v>
      </c>
      <c r="U31" s="81">
        <f t="shared" si="8"/>
        <v>6551.6378557113103</v>
      </c>
      <c r="V31" s="81">
        <f t="shared" si="9"/>
        <v>958.40918051714857</v>
      </c>
      <c r="W31" s="81">
        <f t="shared" si="10"/>
        <v>7510.0470362284586</v>
      </c>
      <c r="X31" s="81">
        <f t="shared" si="11"/>
        <v>-97.829764920987671</v>
      </c>
      <c r="Y31" s="81">
        <f t="shared" si="12"/>
        <v>12847.010104685911</v>
      </c>
      <c r="AA31" s="87">
        <f t="shared" si="13"/>
        <v>-97.829764920988055</v>
      </c>
      <c r="AI31" s="1" t="str">
        <f t="shared" si="14"/>
        <v>2002-03</v>
      </c>
      <c r="AJ31" s="86">
        <f t="shared" si="21"/>
        <v>2.5891918194124321</v>
      </c>
      <c r="AK31" s="86">
        <f t="shared" si="22"/>
        <v>4.2283975672156462</v>
      </c>
      <c r="AL31" s="86">
        <f t="shared" si="23"/>
        <v>0.2063513910859629</v>
      </c>
      <c r="AM31" s="86">
        <f t="shared" si="24"/>
        <v>0.23878242417590459</v>
      </c>
      <c r="AO31" s="1" t="str">
        <f t="shared" si="25"/>
        <v>2002-03</v>
      </c>
      <c r="AP31" s="86">
        <f t="shared" si="26"/>
        <v>1.7332209289676928</v>
      </c>
      <c r="AQ31" s="86">
        <f t="shared" si="27"/>
        <v>2.0918798275748891</v>
      </c>
      <c r="AR31" s="86">
        <f t="shared" si="28"/>
        <v>0.12761693447375014</v>
      </c>
      <c r="AS31" s="86">
        <f t="shared" si="29"/>
        <v>0.12930127995938939</v>
      </c>
      <c r="AV31" s="1" t="str">
        <f t="shared" si="30"/>
        <v>2002-03</v>
      </c>
      <c r="AW31" s="85">
        <f t="shared" si="30"/>
        <v>2.5891918194124321</v>
      </c>
      <c r="AX31" s="85">
        <f t="shared" si="31"/>
        <v>1.7332209289676928</v>
      </c>
      <c r="AZ31" s="1" t="str">
        <f t="shared" si="32"/>
        <v>2002-03</v>
      </c>
      <c r="BA31" s="85">
        <f t="shared" si="33"/>
        <v>4.2283975672156462</v>
      </c>
      <c r="BB31" s="85">
        <f t="shared" si="34"/>
        <v>2.0918798275748891</v>
      </c>
      <c r="BD31" s="1" t="str">
        <f t="shared" si="35"/>
        <v>2002-03</v>
      </c>
      <c r="BE31" s="85">
        <f t="shared" si="36"/>
        <v>0.2063513910859629</v>
      </c>
      <c r="BF31" s="85">
        <f t="shared" si="37"/>
        <v>0.12761693447375014</v>
      </c>
      <c r="BH31" s="1" t="str">
        <f t="shared" si="38"/>
        <v>2002-03</v>
      </c>
      <c r="BI31" s="85">
        <f t="shared" si="39"/>
        <v>0.23878242417590459</v>
      </c>
      <c r="BJ31" s="85">
        <f t="shared" si="40"/>
        <v>0.12930127995938939</v>
      </c>
      <c r="BU31" s="1" t="str">
        <f t="shared" si="41"/>
        <v>2002-03</v>
      </c>
      <c r="BV31" s="161">
        <f t="shared" si="42"/>
        <v>3059.6015654025255</v>
      </c>
      <c r="BW31" s="161">
        <f t="shared" si="43"/>
        <v>1270.8462731562918</v>
      </c>
    </row>
    <row r="32" spans="1:75" x14ac:dyDescent="0.25">
      <c r="A32" s="13" t="str">
        <f t="shared" si="15"/>
        <v>2003-04</v>
      </c>
      <c r="B32" s="81">
        <f t="shared" si="0"/>
        <v>8138.4177685193226</v>
      </c>
      <c r="C32" s="81">
        <f t="shared" si="1"/>
        <v>8007.3951913896371</v>
      </c>
      <c r="D32" s="81">
        <f t="shared" si="2"/>
        <v>1893.2172168696775</v>
      </c>
      <c r="E32" s="81">
        <f t="shared" si="3"/>
        <v>9900.6124082593124</v>
      </c>
      <c r="F32" s="81">
        <f t="shared" si="4"/>
        <v>-1762.1946397399913</v>
      </c>
      <c r="G32" s="81">
        <f t="shared" si="5"/>
        <v>22156.001118730048</v>
      </c>
      <c r="H32" s="113"/>
      <c r="I32" s="113"/>
      <c r="J32" s="113"/>
      <c r="K32" s="13" t="str">
        <f t="shared" si="16"/>
        <v>2003-04</v>
      </c>
      <c r="L32" s="81">
        <f t="shared" si="16"/>
        <v>8138.4177685193226</v>
      </c>
      <c r="M32" s="81">
        <f t="shared" si="17"/>
        <v>9900.6124082593124</v>
      </c>
      <c r="N32" s="81">
        <f t="shared" si="18"/>
        <v>7692.6149533811476</v>
      </c>
      <c r="O32" s="81">
        <f t="shared" si="19"/>
        <v>7740.4408074233206</v>
      </c>
      <c r="P32" s="85">
        <f t="shared" si="6"/>
        <v>1.0579520511347356</v>
      </c>
      <c r="Q32" s="85">
        <f t="shared" si="6"/>
        <v>1.2790760441917366</v>
      </c>
      <c r="S32" s="13" t="str">
        <f t="shared" si="20"/>
        <v>2003-04</v>
      </c>
      <c r="T32" s="81">
        <f t="shared" si="7"/>
        <v>7692.6149533811476</v>
      </c>
      <c r="U32" s="81">
        <f t="shared" si="8"/>
        <v>6773.1027931233903</v>
      </c>
      <c r="V32" s="81">
        <f t="shared" si="9"/>
        <v>967.33801429993036</v>
      </c>
      <c r="W32" s="81">
        <f t="shared" si="10"/>
        <v>7740.4408074233206</v>
      </c>
      <c r="X32" s="81">
        <f t="shared" si="11"/>
        <v>-47.825854042173049</v>
      </c>
      <c r="Y32" s="81">
        <f t="shared" si="12"/>
        <v>12961.741587826369</v>
      </c>
      <c r="AA32" s="87">
        <f t="shared" si="13"/>
        <v>-47.825854042172978</v>
      </c>
      <c r="AI32" s="1" t="str">
        <f t="shared" si="14"/>
        <v>2003-04</v>
      </c>
      <c r="AJ32" s="86">
        <f t="shared" si="21"/>
        <v>2.7223966314967192</v>
      </c>
      <c r="AK32" s="86">
        <f t="shared" si="22"/>
        <v>4.2915883632461735</v>
      </c>
      <c r="AL32" s="86">
        <f t="shared" si="23"/>
        <v>0.19122223341359301</v>
      </c>
      <c r="AM32" s="86">
        <f t="shared" si="24"/>
        <v>0.23262718512595151</v>
      </c>
      <c r="AO32" s="1" t="str">
        <f t="shared" si="25"/>
        <v>2003-04</v>
      </c>
      <c r="AP32" s="86">
        <f t="shared" si="26"/>
        <v>1.6849591025128945</v>
      </c>
      <c r="AQ32" s="86">
        <f t="shared" si="27"/>
        <v>2.0442239217917115</v>
      </c>
      <c r="AR32" s="86">
        <f t="shared" si="28"/>
        <v>0.12497195422930223</v>
      </c>
      <c r="AS32" s="86">
        <f t="shared" si="29"/>
        <v>0.12574891895177395</v>
      </c>
      <c r="AV32" s="1" t="str">
        <f t="shared" si="30"/>
        <v>2003-04</v>
      </c>
      <c r="AW32" s="85">
        <f t="shared" si="30"/>
        <v>2.7223966314967192</v>
      </c>
      <c r="AX32" s="85">
        <f t="shared" si="31"/>
        <v>1.6849591025128945</v>
      </c>
      <c r="AZ32" s="1" t="str">
        <f t="shared" si="32"/>
        <v>2003-04</v>
      </c>
      <c r="BA32" s="85">
        <f t="shared" si="33"/>
        <v>4.2915883632461735</v>
      </c>
      <c r="BB32" s="85">
        <f t="shared" si="34"/>
        <v>2.0442239217917115</v>
      </c>
      <c r="BD32" s="1" t="str">
        <f t="shared" si="35"/>
        <v>2003-04</v>
      </c>
      <c r="BE32" s="85">
        <f t="shared" si="36"/>
        <v>0.19122223341359301</v>
      </c>
      <c r="BF32" s="85">
        <f t="shared" si="37"/>
        <v>0.12497195422930223</v>
      </c>
      <c r="BH32" s="1" t="str">
        <f t="shared" si="38"/>
        <v>2003-04</v>
      </c>
      <c r="BI32" s="85">
        <f t="shared" si="39"/>
        <v>0.23262718512595151</v>
      </c>
      <c r="BJ32" s="85">
        <f t="shared" si="40"/>
        <v>0.12574891895177395</v>
      </c>
      <c r="BU32" s="1" t="str">
        <f t="shared" si="41"/>
        <v>2003-04</v>
      </c>
      <c r="BV32" s="161">
        <f t="shared" si="42"/>
        <v>2975.7602060006366</v>
      </c>
      <c r="BW32" s="161">
        <f t="shared" si="43"/>
        <v>1351.9487232033277</v>
      </c>
    </row>
    <row r="33" spans="1:75" x14ac:dyDescent="0.25">
      <c r="A33" s="13" t="str">
        <f t="shared" si="15"/>
        <v>2004-05</v>
      </c>
      <c r="B33" s="81">
        <f t="shared" si="0"/>
        <v>8665.2757430392612</v>
      </c>
      <c r="C33" s="81">
        <f t="shared" si="1"/>
        <v>7792.756889227333</v>
      </c>
      <c r="D33" s="81">
        <f t="shared" si="2"/>
        <v>1817.3296585633607</v>
      </c>
      <c r="E33" s="81">
        <f t="shared" si="3"/>
        <v>9610.0865477906937</v>
      </c>
      <c r="F33" s="81">
        <f t="shared" si="4"/>
        <v>-944.81080475143187</v>
      </c>
      <c r="G33" s="81">
        <f t="shared" si="5"/>
        <v>22975.639831311051</v>
      </c>
      <c r="H33" s="113"/>
      <c r="I33" s="113"/>
      <c r="J33" s="113"/>
      <c r="K33" s="13" t="str">
        <f t="shared" si="16"/>
        <v>2004-05</v>
      </c>
      <c r="L33" s="81">
        <f t="shared" si="16"/>
        <v>8665.2757430392612</v>
      </c>
      <c r="M33" s="81">
        <f t="shared" si="17"/>
        <v>9610.0865477906937</v>
      </c>
      <c r="N33" s="81">
        <f t="shared" si="18"/>
        <v>7994.5291998516841</v>
      </c>
      <c r="O33" s="81">
        <f t="shared" si="19"/>
        <v>8082.6480456328218</v>
      </c>
      <c r="P33" s="85">
        <f t="shared" si="6"/>
        <v>1.0839006933891768</v>
      </c>
      <c r="Q33" s="85">
        <f t="shared" si="6"/>
        <v>1.1889774852912431</v>
      </c>
      <c r="S33" s="13" t="str">
        <f t="shared" si="20"/>
        <v>2004-05</v>
      </c>
      <c r="T33" s="81">
        <f t="shared" si="7"/>
        <v>7994.5291998516841</v>
      </c>
      <c r="U33" s="81">
        <f t="shared" si="8"/>
        <v>7094.0979218019556</v>
      </c>
      <c r="V33" s="81">
        <f t="shared" si="9"/>
        <v>988.55012383086603</v>
      </c>
      <c r="W33" s="81">
        <f t="shared" si="10"/>
        <v>8082.6480456328218</v>
      </c>
      <c r="X33" s="81">
        <f t="shared" si="11"/>
        <v>-88.118845781137736</v>
      </c>
      <c r="Y33" s="81">
        <f t="shared" si="12"/>
        <v>13143.775186529283</v>
      </c>
      <c r="AA33" s="87">
        <f t="shared" si="13"/>
        <v>-88.118845781137679</v>
      </c>
      <c r="AI33" s="1" t="str">
        <f t="shared" si="14"/>
        <v>2004-05</v>
      </c>
      <c r="AJ33" s="86">
        <f t="shared" si="21"/>
        <v>2.651460901260664</v>
      </c>
      <c r="AK33" s="86">
        <f t="shared" si="22"/>
        <v>4.0026566211146495</v>
      </c>
      <c r="AL33" s="86">
        <f t="shared" si="23"/>
        <v>0.1891064819786826</v>
      </c>
      <c r="AM33" s="86">
        <f t="shared" si="24"/>
        <v>0.20972554278185615</v>
      </c>
      <c r="AO33" s="1" t="str">
        <f t="shared" si="25"/>
        <v>2004-05</v>
      </c>
      <c r="AP33" s="86">
        <f t="shared" si="26"/>
        <v>1.6440962135422719</v>
      </c>
      <c r="AQ33" s="86">
        <f t="shared" si="27"/>
        <v>1.9689475567571866</v>
      </c>
      <c r="AR33" s="86">
        <f t="shared" si="28"/>
        <v>0.12230522945570971</v>
      </c>
      <c r="AS33" s="86">
        <f t="shared" si="29"/>
        <v>0.12365332580800452</v>
      </c>
      <c r="AV33" s="1" t="str">
        <f t="shared" si="30"/>
        <v>2004-05</v>
      </c>
      <c r="AW33" s="85">
        <f t="shared" si="30"/>
        <v>2.651460901260664</v>
      </c>
      <c r="AX33" s="85">
        <f t="shared" si="31"/>
        <v>1.6440962135422719</v>
      </c>
      <c r="AZ33" s="1" t="str">
        <f t="shared" si="32"/>
        <v>2004-05</v>
      </c>
      <c r="BA33" s="85">
        <f t="shared" si="33"/>
        <v>4.0026566211146495</v>
      </c>
      <c r="BB33" s="85">
        <f t="shared" si="34"/>
        <v>1.9689475567571866</v>
      </c>
      <c r="BD33" s="1" t="str">
        <f t="shared" si="35"/>
        <v>2004-05</v>
      </c>
      <c r="BE33" s="85">
        <f t="shared" si="36"/>
        <v>0.1891064819786826</v>
      </c>
      <c r="BF33" s="85">
        <f t="shared" si="37"/>
        <v>0.12230522945570971</v>
      </c>
      <c r="BH33" s="1" t="str">
        <f t="shared" si="38"/>
        <v>2004-05</v>
      </c>
      <c r="BI33" s="85">
        <f t="shared" si="39"/>
        <v>0.20972554278185615</v>
      </c>
      <c r="BJ33" s="85">
        <f t="shared" si="40"/>
        <v>0.12365332580800452</v>
      </c>
      <c r="BU33" s="1" t="str">
        <f t="shared" si="41"/>
        <v>2004-05</v>
      </c>
      <c r="BV33" s="161">
        <f t="shared" si="42"/>
        <v>2925.1781013602576</v>
      </c>
      <c r="BW33" s="161">
        <f t="shared" si="43"/>
        <v>1318.9957955101324</v>
      </c>
    </row>
    <row r="34" spans="1:75" x14ac:dyDescent="0.25">
      <c r="A34" s="13" t="str">
        <f t="shared" si="15"/>
        <v>2005-06</v>
      </c>
      <c r="B34" s="81">
        <f t="shared" si="0"/>
        <v>10801.917113053283</v>
      </c>
      <c r="C34" s="81">
        <f t="shared" si="1"/>
        <v>8573.2420792704852</v>
      </c>
      <c r="D34" s="81">
        <f t="shared" si="2"/>
        <v>1841.2043203095377</v>
      </c>
      <c r="E34" s="81">
        <f t="shared" si="3"/>
        <v>10414.446399580023</v>
      </c>
      <c r="F34" s="81">
        <f t="shared" si="4"/>
        <v>387.47071347326056</v>
      </c>
      <c r="G34" s="81">
        <f t="shared" si="5"/>
        <v>22717.748850412685</v>
      </c>
      <c r="H34" s="113"/>
      <c r="I34" s="113"/>
      <c r="J34" s="113"/>
      <c r="K34" s="13" t="str">
        <f t="shared" si="16"/>
        <v>2005-06</v>
      </c>
      <c r="L34" s="81">
        <f t="shared" si="16"/>
        <v>10801.917113053283</v>
      </c>
      <c r="M34" s="81">
        <f t="shared" si="17"/>
        <v>10414.446399580023</v>
      </c>
      <c r="N34" s="81">
        <f t="shared" si="18"/>
        <v>8415.8269570273387</v>
      </c>
      <c r="O34" s="81">
        <f t="shared" si="19"/>
        <v>8410.9464580240146</v>
      </c>
      <c r="P34" s="85">
        <f t="shared" si="6"/>
        <v>1.2835241466120597</v>
      </c>
      <c r="Q34" s="85">
        <f t="shared" si="6"/>
        <v>1.2382014855943682</v>
      </c>
      <c r="S34" s="13" t="str">
        <f t="shared" si="20"/>
        <v>2005-06</v>
      </c>
      <c r="T34" s="81">
        <f t="shared" si="7"/>
        <v>8415.8269570273387</v>
      </c>
      <c r="U34" s="81">
        <f t="shared" si="8"/>
        <v>7413.8737021829811</v>
      </c>
      <c r="V34" s="81">
        <f t="shared" si="9"/>
        <v>997.072755841034</v>
      </c>
      <c r="W34" s="81">
        <f t="shared" si="10"/>
        <v>8410.9464580240146</v>
      </c>
      <c r="X34" s="81">
        <f t="shared" si="11"/>
        <v>4.88049900332296</v>
      </c>
      <c r="Y34" s="81">
        <f t="shared" si="12"/>
        <v>13808.250734185336</v>
      </c>
      <c r="AA34" s="87">
        <f t="shared" si="13"/>
        <v>4.8804990033240756</v>
      </c>
      <c r="AI34" s="1" t="str">
        <f t="shared" si="14"/>
        <v>2005-06</v>
      </c>
      <c r="AJ34" s="86">
        <f t="shared" si="21"/>
        <v>2.1031219377678836</v>
      </c>
      <c r="AK34" s="86">
        <f t="shared" si="22"/>
        <v>3.178834340973113</v>
      </c>
      <c r="AL34" s="86">
        <f t="shared" si="23"/>
        <v>0.17679329747030884</v>
      </c>
      <c r="AM34" s="86">
        <f t="shared" si="24"/>
        <v>0.17045162456251256</v>
      </c>
      <c r="AO34" s="1" t="str">
        <f t="shared" si="25"/>
        <v>2005-06</v>
      </c>
      <c r="AP34" s="86">
        <f t="shared" si="26"/>
        <v>1.6407479389360835</v>
      </c>
      <c r="AQ34" s="86">
        <f t="shared" si="27"/>
        <v>1.9871488230827639</v>
      </c>
      <c r="AR34" s="86">
        <f t="shared" si="28"/>
        <v>0.11854465615933506</v>
      </c>
      <c r="AS34" s="86">
        <f t="shared" si="29"/>
        <v>0.11847590984608633</v>
      </c>
      <c r="AV34" s="1" t="str">
        <f t="shared" si="30"/>
        <v>2005-06</v>
      </c>
      <c r="AW34" s="85">
        <f t="shared" si="30"/>
        <v>2.1031219377678836</v>
      </c>
      <c r="AX34" s="85">
        <f t="shared" si="31"/>
        <v>1.6407479389360835</v>
      </c>
      <c r="AZ34" s="1" t="str">
        <f t="shared" si="32"/>
        <v>2005-06</v>
      </c>
      <c r="BA34" s="85">
        <f t="shared" si="33"/>
        <v>3.178834340973113</v>
      </c>
      <c r="BB34" s="85">
        <f t="shared" si="34"/>
        <v>1.9871488230827639</v>
      </c>
      <c r="BD34" s="1" t="str">
        <f t="shared" si="35"/>
        <v>2005-06</v>
      </c>
      <c r="BE34" s="85">
        <f t="shared" si="36"/>
        <v>0.17679329747030884</v>
      </c>
      <c r="BF34" s="85">
        <f t="shared" si="37"/>
        <v>0.11854465615933506</v>
      </c>
      <c r="BH34" s="1" t="str">
        <f t="shared" si="38"/>
        <v>2005-06</v>
      </c>
      <c r="BI34" s="85">
        <f t="shared" si="39"/>
        <v>0.17045162456251256</v>
      </c>
      <c r="BJ34" s="85">
        <f t="shared" si="40"/>
        <v>0.11847590984608633</v>
      </c>
      <c r="BU34" s="1" t="str">
        <f t="shared" si="41"/>
        <v>2005-06</v>
      </c>
      <c r="BV34" s="161">
        <f t="shared" si="42"/>
        <v>3655.3512924958436</v>
      </c>
      <c r="BW34" s="161">
        <f t="shared" si="43"/>
        <v>1467.0516193231883</v>
      </c>
    </row>
    <row r="35" spans="1:75" x14ac:dyDescent="0.25">
      <c r="A35" s="13" t="str">
        <f t="shared" si="15"/>
        <v>2006-07</v>
      </c>
      <c r="B35" s="81">
        <f t="shared" si="0"/>
        <v>10813.433245068391</v>
      </c>
      <c r="C35" s="81">
        <f t="shared" si="1"/>
        <v>8990.0721526722336</v>
      </c>
      <c r="D35" s="81">
        <f t="shared" si="2"/>
        <v>1521.5792112561303</v>
      </c>
      <c r="E35" s="81">
        <f t="shared" si="3"/>
        <v>10511.651363928366</v>
      </c>
      <c r="F35" s="81">
        <f t="shared" si="4"/>
        <v>301.78188114002694</v>
      </c>
      <c r="G35" s="81">
        <f t="shared" si="5"/>
        <v>22637.562085768455</v>
      </c>
      <c r="H35" s="113"/>
      <c r="I35" s="113"/>
      <c r="J35" s="113"/>
      <c r="K35" s="13" t="str">
        <f t="shared" si="16"/>
        <v>2006-07</v>
      </c>
      <c r="L35" s="81">
        <f t="shared" si="16"/>
        <v>10813.433245068391</v>
      </c>
      <c r="M35" s="81">
        <f t="shared" si="17"/>
        <v>10511.651363928366</v>
      </c>
      <c r="N35" s="81">
        <f t="shared" si="18"/>
        <v>9126.0690527738079</v>
      </c>
      <c r="O35" s="81">
        <f t="shared" si="19"/>
        <v>8864.9273906942635</v>
      </c>
      <c r="P35" s="85">
        <f t="shared" si="6"/>
        <v>1.1848949621723188</v>
      </c>
      <c r="Q35" s="85">
        <f t="shared" si="6"/>
        <v>1.1857571867946386</v>
      </c>
      <c r="S35" s="13" t="str">
        <f t="shared" si="20"/>
        <v>2006-07</v>
      </c>
      <c r="T35" s="81">
        <f t="shared" si="7"/>
        <v>9126.0690527738079</v>
      </c>
      <c r="U35" s="81">
        <f t="shared" si="8"/>
        <v>7721.9576373977925</v>
      </c>
      <c r="V35" s="81">
        <f t="shared" si="9"/>
        <v>1142.9697532964713</v>
      </c>
      <c r="W35" s="81">
        <f t="shared" si="10"/>
        <v>8864.9273906942635</v>
      </c>
      <c r="X35" s="81">
        <f t="shared" si="11"/>
        <v>261.14166207954457</v>
      </c>
      <c r="Y35" s="81">
        <f t="shared" si="12"/>
        <v>16286.565565228877</v>
      </c>
      <c r="AA35" s="87">
        <f t="shared" si="13"/>
        <v>261.1416620795444</v>
      </c>
      <c r="AI35" s="1" t="str">
        <f t="shared" si="14"/>
        <v>2006-07</v>
      </c>
      <c r="AJ35" s="86">
        <f t="shared" si="21"/>
        <v>2.0934666699026985</v>
      </c>
      <c r="AK35" s="86">
        <f t="shared" si="22"/>
        <v>3.0589232401509885</v>
      </c>
      <c r="AL35" s="86">
        <f t="shared" si="23"/>
        <v>0.14475168159377508</v>
      </c>
      <c r="AM35" s="86">
        <f t="shared" si="24"/>
        <v>0.14071194381766461</v>
      </c>
      <c r="AO35" s="1" t="str">
        <f t="shared" si="25"/>
        <v>2006-07</v>
      </c>
      <c r="AP35" s="86">
        <f t="shared" si="26"/>
        <v>1.7846200232594869</v>
      </c>
      <c r="AQ35" s="86">
        <f t="shared" si="27"/>
        <v>2.1549784150210649</v>
      </c>
      <c r="AR35" s="86">
        <f t="shared" si="28"/>
        <v>0.12893165425091641</v>
      </c>
      <c r="AS35" s="86">
        <f t="shared" si="29"/>
        <v>0.12524228632141166</v>
      </c>
      <c r="AV35" s="1" t="str">
        <f t="shared" si="30"/>
        <v>2006-07</v>
      </c>
      <c r="AW35" s="85">
        <f t="shared" si="30"/>
        <v>2.0934666699026985</v>
      </c>
      <c r="AX35" s="85">
        <f t="shared" si="31"/>
        <v>1.7846200232594869</v>
      </c>
      <c r="AZ35" s="1" t="str">
        <f t="shared" si="32"/>
        <v>2006-07</v>
      </c>
      <c r="BA35" s="85">
        <f t="shared" si="33"/>
        <v>3.0589232401509885</v>
      </c>
      <c r="BB35" s="85">
        <f t="shared" si="34"/>
        <v>2.1549784150210649</v>
      </c>
      <c r="BD35" s="1" t="str">
        <f t="shared" si="35"/>
        <v>2006-07</v>
      </c>
      <c r="BE35" s="85">
        <f t="shared" si="36"/>
        <v>0.14475168159377508</v>
      </c>
      <c r="BF35" s="85">
        <f t="shared" si="37"/>
        <v>0.12893165425091641</v>
      </c>
      <c r="BH35" s="1" t="str">
        <f t="shared" si="38"/>
        <v>2006-07</v>
      </c>
      <c r="BI35" s="85">
        <f t="shared" si="39"/>
        <v>0.14071194381766461</v>
      </c>
      <c r="BJ35" s="85">
        <f t="shared" si="40"/>
        <v>0.12524228632141166</v>
      </c>
      <c r="BU35" s="1" t="str">
        <f t="shared" si="41"/>
        <v>2006-07</v>
      </c>
      <c r="BV35" s="161">
        <f t="shared" si="42"/>
        <v>3412.9330335459003</v>
      </c>
      <c r="BW35" s="161">
        <f t="shared" si="43"/>
        <v>1568.422325685975</v>
      </c>
    </row>
    <row r="36" spans="1:75" x14ac:dyDescent="0.25">
      <c r="A36" s="13" t="str">
        <f t="shared" si="15"/>
        <v>2007-08</v>
      </c>
      <c r="B36" s="81">
        <f t="shared" si="0"/>
        <v>14028.198232355477</v>
      </c>
      <c r="C36" s="81">
        <f t="shared" si="1"/>
        <v>9761.3797764022002</v>
      </c>
      <c r="D36" s="81">
        <f t="shared" si="2"/>
        <v>1475.9281705331025</v>
      </c>
      <c r="E36" s="81">
        <f t="shared" si="3"/>
        <v>11237.307946935303</v>
      </c>
      <c r="F36" s="81">
        <f t="shared" si="4"/>
        <v>2790.8902854201729</v>
      </c>
      <c r="G36" s="81">
        <f t="shared" si="5"/>
        <v>20014.266097489581</v>
      </c>
      <c r="H36" s="113"/>
      <c r="I36" s="113"/>
      <c r="J36" s="113"/>
      <c r="K36" s="13" t="str">
        <f t="shared" si="16"/>
        <v>2007-08</v>
      </c>
      <c r="L36" s="81">
        <f t="shared" si="16"/>
        <v>14028.198232355477</v>
      </c>
      <c r="M36" s="81">
        <f t="shared" si="17"/>
        <v>11237.307946935303</v>
      </c>
      <c r="N36" s="81">
        <f t="shared" si="18"/>
        <v>9511.1804174743538</v>
      </c>
      <c r="O36" s="81">
        <f t="shared" si="19"/>
        <v>9296.692360169387</v>
      </c>
      <c r="P36" s="85">
        <f t="shared" si="6"/>
        <v>1.474916636696562</v>
      </c>
      <c r="Q36" s="85">
        <f t="shared" si="6"/>
        <v>1.2087425840915487</v>
      </c>
      <c r="S36" s="13" t="str">
        <f t="shared" si="20"/>
        <v>2007-08</v>
      </c>
      <c r="T36" s="81">
        <f t="shared" si="7"/>
        <v>9511.1804174743538</v>
      </c>
      <c r="U36" s="81">
        <f t="shared" si="8"/>
        <v>8158.9957071190274</v>
      </c>
      <c r="V36" s="81">
        <f t="shared" si="9"/>
        <v>1137.6966530503582</v>
      </c>
      <c r="W36" s="81">
        <f t="shared" si="10"/>
        <v>9296.692360169387</v>
      </c>
      <c r="X36" s="81">
        <f t="shared" si="11"/>
        <v>214.48805730496926</v>
      </c>
      <c r="Y36" s="81">
        <f t="shared" si="12"/>
        <v>16207.6275592975</v>
      </c>
      <c r="AA36" s="87">
        <f t="shared" si="13"/>
        <v>214.48805730496679</v>
      </c>
      <c r="AI36" s="1" t="str">
        <f t="shared" si="14"/>
        <v>2007-08</v>
      </c>
      <c r="AJ36" s="86">
        <f t="shared" si="21"/>
        <v>1.4267168004033106</v>
      </c>
      <c r="AK36" s="86">
        <f t="shared" si="22"/>
        <v>1.9032915898696285</v>
      </c>
      <c r="AL36" s="86">
        <f t="shared" si="23"/>
        <v>0.13134179266980267</v>
      </c>
      <c r="AM36" s="86">
        <f t="shared" si="24"/>
        <v>0.10521152795866068</v>
      </c>
      <c r="AO36" s="1" t="str">
        <f t="shared" si="25"/>
        <v>2007-08</v>
      </c>
      <c r="AP36" s="86">
        <f t="shared" si="26"/>
        <v>1.7040605737559282</v>
      </c>
      <c r="AQ36" s="86">
        <f t="shared" si="27"/>
        <v>2.1337064038060034</v>
      </c>
      <c r="AR36" s="86">
        <f t="shared" si="28"/>
        <v>0.12237649789560524</v>
      </c>
      <c r="AS36" s="86">
        <f t="shared" si="29"/>
        <v>0.11961676712178988</v>
      </c>
      <c r="AV36" s="1" t="str">
        <f t="shared" si="30"/>
        <v>2007-08</v>
      </c>
      <c r="AW36" s="85">
        <f t="shared" si="30"/>
        <v>1.4267168004033106</v>
      </c>
      <c r="AX36" s="85">
        <f t="shared" si="31"/>
        <v>1.7040605737559282</v>
      </c>
      <c r="AZ36" s="1" t="str">
        <f t="shared" si="32"/>
        <v>2007-08</v>
      </c>
      <c r="BA36" s="85">
        <f t="shared" si="33"/>
        <v>1.9032915898696285</v>
      </c>
      <c r="BB36" s="85">
        <f t="shared" si="34"/>
        <v>2.1337064038060034</v>
      </c>
      <c r="BD36" s="1" t="str">
        <f t="shared" si="35"/>
        <v>2007-08</v>
      </c>
      <c r="BE36" s="85">
        <f t="shared" si="36"/>
        <v>0.13134179266980267</v>
      </c>
      <c r="BF36" s="85">
        <f t="shared" si="37"/>
        <v>0.12237649789560524</v>
      </c>
      <c r="BH36" s="1" t="str">
        <f t="shared" si="38"/>
        <v>2007-08</v>
      </c>
      <c r="BI36" s="85">
        <f t="shared" si="39"/>
        <v>0.10521152795866068</v>
      </c>
      <c r="BJ36" s="85">
        <f t="shared" si="40"/>
        <v>0.11961676712178988</v>
      </c>
      <c r="BU36" s="1" t="str">
        <f t="shared" si="41"/>
        <v>2007-08</v>
      </c>
      <c r="BV36" s="161">
        <f t="shared" si="42"/>
        <v>3512.5913731560845</v>
      </c>
      <c r="BW36" s="161">
        <f t="shared" si="43"/>
        <v>1915.183362590371</v>
      </c>
    </row>
    <row r="37" spans="1:75" x14ac:dyDescent="0.25">
      <c r="A37" s="13" t="str">
        <f t="shared" si="15"/>
        <v>2008-09</v>
      </c>
      <c r="B37" s="146">
        <f t="shared" si="0"/>
        <v>16874.360513192441</v>
      </c>
      <c r="C37" s="81">
        <f t="shared" si="1"/>
        <v>10823.805623378679</v>
      </c>
      <c r="D37" s="81">
        <f t="shared" si="2"/>
        <v>1455.8287377600711</v>
      </c>
      <c r="E37" s="81">
        <f t="shared" si="3"/>
        <v>12279.634361138751</v>
      </c>
      <c r="F37" s="81">
        <f t="shared" si="4"/>
        <v>4594.7261520536904</v>
      </c>
      <c r="G37" s="81">
        <f t="shared" si="5"/>
        <v>15577.288712776835</v>
      </c>
      <c r="H37" s="113"/>
      <c r="I37" s="113"/>
      <c r="J37" s="113"/>
      <c r="K37" s="13" t="str">
        <f t="shared" si="16"/>
        <v>2008-09</v>
      </c>
      <c r="L37" s="81">
        <f t="shared" si="16"/>
        <v>16874.360513192441</v>
      </c>
      <c r="M37" s="81">
        <f t="shared" si="17"/>
        <v>12279.634361138751</v>
      </c>
      <c r="N37" s="81">
        <f t="shared" si="18"/>
        <v>9440.1806660152452</v>
      </c>
      <c r="O37" s="81">
        <f t="shared" si="19"/>
        <v>9602.2626542484541</v>
      </c>
      <c r="P37" s="85">
        <f t="shared" si="6"/>
        <v>1.787503980081687</v>
      </c>
      <c r="Q37" s="85">
        <f t="shared" si="6"/>
        <v>1.2788271684805157</v>
      </c>
      <c r="S37" s="13" t="str">
        <f t="shared" si="20"/>
        <v>2008-09</v>
      </c>
      <c r="T37" s="81">
        <f t="shared" si="7"/>
        <v>9440.1806660152452</v>
      </c>
      <c r="U37" s="81">
        <f t="shared" si="8"/>
        <v>8554.6564171067876</v>
      </c>
      <c r="V37" s="81">
        <f t="shared" si="9"/>
        <v>1047.6062371416674</v>
      </c>
      <c r="W37" s="81">
        <f t="shared" si="10"/>
        <v>9602.2626542484541</v>
      </c>
      <c r="X37" s="81">
        <f t="shared" si="11"/>
        <v>-162.08198823320842</v>
      </c>
      <c r="Y37" s="81">
        <f t="shared" si="12"/>
        <v>17295.230408951666</v>
      </c>
      <c r="AA37" s="87">
        <f t="shared" si="13"/>
        <v>-162.0819882332089</v>
      </c>
      <c r="AI37" s="1" t="str">
        <f t="shared" si="14"/>
        <v>2008-09</v>
      </c>
      <c r="AJ37" s="86">
        <f t="shared" si="21"/>
        <v>0.92313357300849708</v>
      </c>
      <c r="AK37" s="86">
        <f t="shared" si="22"/>
        <v>1.3118209453035676</v>
      </c>
      <c r="AL37" s="86">
        <f t="shared" si="23"/>
        <v>0.11855635884137718</v>
      </c>
      <c r="AM37" s="86">
        <f t="shared" si="24"/>
        <v>8.6274602028438258E-2</v>
      </c>
      <c r="AO37" s="1" t="str">
        <f t="shared" si="25"/>
        <v>2008-09</v>
      </c>
      <c r="AP37" s="86">
        <f t="shared" si="26"/>
        <v>1.8320868022382968</v>
      </c>
      <c r="AQ37" s="86">
        <f t="shared" si="27"/>
        <v>2.3069136778428914</v>
      </c>
      <c r="AR37" s="86">
        <f t="shared" si="28"/>
        <v>0.10909993559467583</v>
      </c>
      <c r="AS37" s="86">
        <f t="shared" si="29"/>
        <v>0.1109731131431691</v>
      </c>
      <c r="AV37" s="1" t="str">
        <f t="shared" si="30"/>
        <v>2008-09</v>
      </c>
      <c r="AW37" s="85">
        <f t="shared" si="30"/>
        <v>0.92313357300849708</v>
      </c>
      <c r="AX37" s="85">
        <f t="shared" si="31"/>
        <v>1.8320868022382968</v>
      </c>
      <c r="AZ37" s="1" t="str">
        <f t="shared" si="32"/>
        <v>2008-09</v>
      </c>
      <c r="BA37" s="85">
        <f t="shared" si="33"/>
        <v>1.3118209453035676</v>
      </c>
      <c r="BB37" s="85">
        <f t="shared" si="34"/>
        <v>2.3069136778428914</v>
      </c>
      <c r="BD37" s="1" t="str">
        <f t="shared" si="35"/>
        <v>2008-09</v>
      </c>
      <c r="BE37" s="85">
        <f t="shared" si="36"/>
        <v>0.11855635884137718</v>
      </c>
      <c r="BF37" s="85">
        <f t="shared" si="37"/>
        <v>0.10909993559467583</v>
      </c>
      <c r="BH37" s="1" t="str">
        <f t="shared" si="38"/>
        <v>2008-09</v>
      </c>
      <c r="BI37" s="85">
        <f t="shared" si="39"/>
        <v>8.6274602028438258E-2</v>
      </c>
      <c r="BJ37" s="85">
        <f t="shared" si="40"/>
        <v>0.1109731131431691</v>
      </c>
      <c r="BU37" s="1" t="str">
        <f t="shared" si="41"/>
        <v>2008-09</v>
      </c>
      <c r="BV37" s="161">
        <f t="shared" si="42"/>
        <v>4999.8064678824649</v>
      </c>
      <c r="BW37" s="161">
        <f t="shared" si="43"/>
        <v>1943.0512436764834</v>
      </c>
    </row>
    <row r="38" spans="1:75" x14ac:dyDescent="0.25">
      <c r="A38" s="13" t="str">
        <f t="shared" si="15"/>
        <v>2009-10</v>
      </c>
      <c r="B38" s="81">
        <f t="shared" si="0"/>
        <v>14121.092487551503</v>
      </c>
      <c r="C38" s="81">
        <f t="shared" si="1"/>
        <v>12460.926326952815</v>
      </c>
      <c r="D38" s="81">
        <f t="shared" si="2"/>
        <v>1723.2069421302076</v>
      </c>
      <c r="E38" s="81">
        <f t="shared" si="3"/>
        <v>14184.13326908302</v>
      </c>
      <c r="F38" s="81">
        <f t="shared" si="4"/>
        <v>-63.040781531518327</v>
      </c>
      <c r="G38" s="81">
        <f t="shared" si="5"/>
        <v>15907.922721581332</v>
      </c>
      <c r="H38" s="113"/>
      <c r="I38" s="113"/>
      <c r="J38" s="113"/>
      <c r="K38" s="13" t="str">
        <f t="shared" si="16"/>
        <v>2009-10</v>
      </c>
      <c r="L38" s="81">
        <f t="shared" si="16"/>
        <v>14121.092487551503</v>
      </c>
      <c r="M38" s="81">
        <f t="shared" si="17"/>
        <v>14184.13326908302</v>
      </c>
      <c r="N38" s="81">
        <f t="shared" si="18"/>
        <v>10027.315698717724</v>
      </c>
      <c r="O38" s="81">
        <f t="shared" si="19"/>
        <v>10402.149557434683</v>
      </c>
      <c r="P38" s="85">
        <f t="shared" si="6"/>
        <v>1.4082624813894393</v>
      </c>
      <c r="Q38" s="85">
        <f t="shared" si="6"/>
        <v>1.3635771328576272</v>
      </c>
      <c r="S38" s="13" t="str">
        <f t="shared" si="20"/>
        <v>2009-10</v>
      </c>
      <c r="T38" s="81">
        <f t="shared" si="7"/>
        <v>10027.315698717724</v>
      </c>
      <c r="U38" s="81">
        <f t="shared" si="8"/>
        <v>9393.7954796821559</v>
      </c>
      <c r="V38" s="81">
        <f t="shared" si="9"/>
        <v>1008.3540777525268</v>
      </c>
      <c r="W38" s="81">
        <f t="shared" si="10"/>
        <v>10402.149557434683</v>
      </c>
      <c r="X38" s="81">
        <f t="shared" si="11"/>
        <v>-374.83385871695901</v>
      </c>
      <c r="Y38" s="81">
        <f t="shared" si="12"/>
        <v>19329.187636857387</v>
      </c>
      <c r="AA38" s="87">
        <f t="shared" si="13"/>
        <v>-374.83385871695828</v>
      </c>
      <c r="AI38" s="1" t="str">
        <f t="shared" si="14"/>
        <v>2009-10</v>
      </c>
      <c r="AJ38" s="86">
        <f t="shared" si="21"/>
        <v>1.1265362602507571</v>
      </c>
      <c r="AK38" s="86">
        <f t="shared" si="22"/>
        <v>1.4292479173534633</v>
      </c>
      <c r="AL38" s="86">
        <f t="shared" si="23"/>
        <v>0.12148834965378254</v>
      </c>
      <c r="AM38" s="86">
        <f t="shared" si="24"/>
        <v>0.12203070999282149</v>
      </c>
      <c r="AO38" s="1" t="str">
        <f t="shared" si="25"/>
        <v>2009-10</v>
      </c>
      <c r="AP38" s="86">
        <f t="shared" si="26"/>
        <v>1.927653244160765</v>
      </c>
      <c r="AQ38" s="86">
        <f t="shared" si="27"/>
        <v>2.4636084434261201</v>
      </c>
      <c r="AR38" s="86">
        <f t="shared" si="28"/>
        <v>9.6937087107330649E-2</v>
      </c>
      <c r="AS38" s="86">
        <f t="shared" si="29"/>
        <v>0.10056071914455365</v>
      </c>
      <c r="AV38" s="1" t="str">
        <f t="shared" si="30"/>
        <v>2009-10</v>
      </c>
      <c r="AW38" s="85">
        <f t="shared" si="30"/>
        <v>1.1265362602507571</v>
      </c>
      <c r="AX38" s="85">
        <f t="shared" si="31"/>
        <v>1.927653244160765</v>
      </c>
      <c r="AZ38" s="1" t="str">
        <f t="shared" si="32"/>
        <v>2009-10</v>
      </c>
      <c r="BA38" s="85">
        <f t="shared" si="33"/>
        <v>1.4292479173534633</v>
      </c>
      <c r="BB38" s="85">
        <f t="shared" si="34"/>
        <v>2.4636084434261201</v>
      </c>
      <c r="BD38" s="1" t="str">
        <f t="shared" si="35"/>
        <v>2009-10</v>
      </c>
      <c r="BE38" s="85">
        <f t="shared" si="36"/>
        <v>0.12148834965378254</v>
      </c>
      <c r="BF38" s="85">
        <f t="shared" si="37"/>
        <v>9.6937087107330649E-2</v>
      </c>
      <c r="BH38" s="1" t="str">
        <f t="shared" si="38"/>
        <v>2009-10</v>
      </c>
      <c r="BI38" s="85">
        <f t="shared" si="39"/>
        <v>0.12203070999282149</v>
      </c>
      <c r="BJ38" s="85">
        <f t="shared" si="40"/>
        <v>0.10056071914455365</v>
      </c>
      <c r="BU38" s="1" t="str">
        <f t="shared" si="41"/>
        <v>2009-10</v>
      </c>
      <c r="BV38" s="161">
        <f t="shared" si="42"/>
        <v>2990.8172368881947</v>
      </c>
      <c r="BW38" s="161">
        <f t="shared" si="43"/>
        <v>2181.4310621248878</v>
      </c>
    </row>
    <row r="39" spans="1:75" x14ac:dyDescent="0.25">
      <c r="A39" s="13" t="str">
        <f t="shared" si="15"/>
        <v>2010-11</v>
      </c>
      <c r="B39" s="81">
        <f t="shared" si="0"/>
        <v>15588.734644770218</v>
      </c>
      <c r="C39" s="81">
        <f t="shared" si="1"/>
        <v>12847.857739495605</v>
      </c>
      <c r="D39" s="81">
        <f t="shared" si="2"/>
        <v>1603.6454062670027</v>
      </c>
      <c r="E39" s="81">
        <f t="shared" si="3"/>
        <v>14451.503145762608</v>
      </c>
      <c r="F39" s="81">
        <f t="shared" si="4"/>
        <v>1137.23149900761</v>
      </c>
      <c r="G39" s="81">
        <f t="shared" si="5"/>
        <v>15815.808127639028</v>
      </c>
      <c r="H39" s="113"/>
      <c r="I39" s="113"/>
      <c r="J39" s="113"/>
      <c r="K39" s="13" t="str">
        <f t="shared" si="16"/>
        <v>2010-11</v>
      </c>
      <c r="L39" s="81">
        <f t="shared" si="16"/>
        <v>15588.734644770218</v>
      </c>
      <c r="M39" s="81">
        <f t="shared" si="17"/>
        <v>14451.503145762608</v>
      </c>
      <c r="N39" s="81">
        <f t="shared" si="18"/>
        <v>10455.692227561727</v>
      </c>
      <c r="O39" s="81">
        <f t="shared" si="19"/>
        <v>10757.103500721685</v>
      </c>
      <c r="P39" s="85">
        <f t="shared" si="6"/>
        <v>1.4909328149194689</v>
      </c>
      <c r="Q39" s="85">
        <f t="shared" si="6"/>
        <v>1.3434381425067694</v>
      </c>
      <c r="S39" s="13" t="str">
        <f t="shared" si="20"/>
        <v>2010-11</v>
      </c>
      <c r="T39" s="81">
        <f t="shared" si="7"/>
        <v>10455.692227561727</v>
      </c>
      <c r="U39" s="81">
        <f t="shared" si="8"/>
        <v>9623.9736725450275</v>
      </c>
      <c r="V39" s="81">
        <f t="shared" si="9"/>
        <v>1133.1298281766574</v>
      </c>
      <c r="W39" s="81">
        <f t="shared" si="10"/>
        <v>10757.103500721685</v>
      </c>
      <c r="X39" s="81">
        <f t="shared" si="11"/>
        <v>-301.41127315995669</v>
      </c>
      <c r="Y39" s="81">
        <f t="shared" si="12"/>
        <v>20094.042839495974</v>
      </c>
      <c r="AA39" s="87">
        <f t="shared" si="13"/>
        <v>-301.411273159958</v>
      </c>
      <c r="AI39" s="1" t="str">
        <f t="shared" si="14"/>
        <v>2010-11</v>
      </c>
      <c r="AJ39" s="86">
        <f t="shared" si="21"/>
        <v>1.0145665115253593</v>
      </c>
      <c r="AK39" s="86">
        <f t="shared" si="22"/>
        <v>1.2952916168110009</v>
      </c>
      <c r="AL39" s="86">
        <f t="shared" si="23"/>
        <v>0.11096737758640804</v>
      </c>
      <c r="AM39" s="86">
        <f t="shared" si="24"/>
        <v>0.10287207030013827</v>
      </c>
      <c r="AO39" s="1" t="str">
        <f t="shared" si="25"/>
        <v>2010-11</v>
      </c>
      <c r="AP39" s="86">
        <f t="shared" si="26"/>
        <v>1.9218280724184931</v>
      </c>
      <c r="AQ39" s="86">
        <f t="shared" si="27"/>
        <v>2.4357629865166479</v>
      </c>
      <c r="AR39" s="86">
        <f t="shared" si="28"/>
        <v>0.10533781961850944</v>
      </c>
      <c r="AS39" s="86">
        <f t="shared" si="29"/>
        <v>0.1083744436537325</v>
      </c>
      <c r="AV39" s="1" t="str">
        <f t="shared" si="30"/>
        <v>2010-11</v>
      </c>
      <c r="AW39" s="85">
        <f t="shared" si="30"/>
        <v>1.0145665115253593</v>
      </c>
      <c r="AX39" s="85">
        <f t="shared" si="31"/>
        <v>1.9218280724184931</v>
      </c>
      <c r="AZ39" s="1" t="str">
        <f t="shared" si="32"/>
        <v>2010-11</v>
      </c>
      <c r="BA39" s="85">
        <f t="shared" si="33"/>
        <v>1.2952916168110009</v>
      </c>
      <c r="BB39" s="85">
        <f t="shared" si="34"/>
        <v>2.4357629865166479</v>
      </c>
      <c r="BD39" s="1" t="str">
        <f t="shared" si="35"/>
        <v>2010-11</v>
      </c>
      <c r="BE39" s="85">
        <f t="shared" si="36"/>
        <v>0.11096737758640804</v>
      </c>
      <c r="BF39" s="85">
        <f t="shared" si="37"/>
        <v>0.10533781961850944</v>
      </c>
      <c r="BH39" s="1" t="str">
        <f t="shared" si="38"/>
        <v>2010-11</v>
      </c>
      <c r="BI39" s="85">
        <f t="shared" si="39"/>
        <v>0.10287207030013827</v>
      </c>
      <c r="BJ39" s="85">
        <f t="shared" si="40"/>
        <v>0.1083744436537325</v>
      </c>
      <c r="BU39" s="1" t="str">
        <f t="shared" si="41"/>
        <v>2010-11</v>
      </c>
      <c r="BV39" s="161">
        <f t="shared" si="42"/>
        <v>3378.5049772784741</v>
      </c>
      <c r="BW39" s="161">
        <f t="shared" si="43"/>
        <v>2206.1035152247373</v>
      </c>
    </row>
    <row r="40" spans="1:75" x14ac:dyDescent="0.25">
      <c r="A40" s="13" t="str">
        <f t="shared" si="15"/>
        <v>2011-12</v>
      </c>
      <c r="B40" s="146">
        <f t="shared" si="0"/>
        <v>16783.175280980195</v>
      </c>
      <c r="C40" s="81">
        <f t="shared" si="1"/>
        <v>13424.208198660284</v>
      </c>
      <c r="D40" s="81">
        <f t="shared" si="2"/>
        <v>1503.5607014362797</v>
      </c>
      <c r="E40" s="81">
        <f t="shared" si="3"/>
        <v>14927.768900096566</v>
      </c>
      <c r="F40" s="81">
        <f t="shared" si="4"/>
        <v>1855.4063808836313</v>
      </c>
      <c r="G40" s="81">
        <f t="shared" si="5"/>
        <v>14926.113778647981</v>
      </c>
      <c r="H40" s="113"/>
      <c r="I40" s="113"/>
      <c r="J40" s="113"/>
      <c r="K40" s="13" t="str">
        <f t="shared" si="16"/>
        <v>2011-12</v>
      </c>
      <c r="L40" s="81">
        <f t="shared" si="16"/>
        <v>16783.175280980195</v>
      </c>
      <c r="M40" s="81">
        <f t="shared" si="17"/>
        <v>14927.768900096566</v>
      </c>
      <c r="N40" s="81">
        <f t="shared" si="18"/>
        <v>10796.542708627843</v>
      </c>
      <c r="O40" s="81">
        <f t="shared" si="19"/>
        <v>11019.82902362439</v>
      </c>
      <c r="P40" s="85">
        <f t="shared" si="6"/>
        <v>1.554495335582589</v>
      </c>
      <c r="Q40" s="85">
        <f t="shared" si="6"/>
        <v>1.3546279954157461</v>
      </c>
      <c r="S40" s="13" t="str">
        <f t="shared" si="20"/>
        <v>2011-12</v>
      </c>
      <c r="T40" s="81">
        <f t="shared" si="7"/>
        <v>10796.542708627843</v>
      </c>
      <c r="U40" s="81">
        <f t="shared" si="8"/>
        <v>9840.2079210195843</v>
      </c>
      <c r="V40" s="81">
        <f t="shared" si="9"/>
        <v>1179.6211026048072</v>
      </c>
      <c r="W40" s="81">
        <f t="shared" si="10"/>
        <v>11019.82902362439</v>
      </c>
      <c r="X40" s="81">
        <f t="shared" si="11"/>
        <v>-223.2863149965483</v>
      </c>
      <c r="Y40" s="81">
        <f t="shared" si="12"/>
        <v>20942.458067629279</v>
      </c>
      <c r="AA40" s="87">
        <f t="shared" si="13"/>
        <v>-223.28631499654693</v>
      </c>
      <c r="AI40" s="1" t="str">
        <f t="shared" si="14"/>
        <v>2011-12</v>
      </c>
      <c r="AJ40" s="86">
        <f t="shared" si="21"/>
        <v>0.88934981186565099</v>
      </c>
      <c r="AK40" s="86">
        <f t="shared" si="22"/>
        <v>1.0858184232556476</v>
      </c>
      <c r="AL40" s="86">
        <f t="shared" si="23"/>
        <v>0.10072239940869887</v>
      </c>
      <c r="AM40" s="86">
        <f t="shared" si="24"/>
        <v>8.9587379995978128E-2</v>
      </c>
      <c r="AO40" s="1" t="str">
        <f t="shared" si="25"/>
        <v>2011-12</v>
      </c>
      <c r="AP40" s="86">
        <f t="shared" si="26"/>
        <v>1.93973743566017</v>
      </c>
      <c r="AQ40" s="86">
        <f t="shared" si="27"/>
        <v>2.4123595667246862</v>
      </c>
      <c r="AR40" s="86">
        <f t="shared" si="28"/>
        <v>0.10704531804222431</v>
      </c>
      <c r="AS40" s="86">
        <f t="shared" si="29"/>
        <v>0.10925915216008328</v>
      </c>
      <c r="AV40" s="1" t="str">
        <f t="shared" si="30"/>
        <v>2011-12</v>
      </c>
      <c r="AW40" s="85">
        <f t="shared" si="30"/>
        <v>0.88934981186565099</v>
      </c>
      <c r="AX40" s="85">
        <f t="shared" si="31"/>
        <v>1.93973743566017</v>
      </c>
      <c r="AZ40" s="1" t="str">
        <f t="shared" si="32"/>
        <v>2011-12</v>
      </c>
      <c r="BA40" s="85">
        <f t="shared" si="33"/>
        <v>1.0858184232556476</v>
      </c>
      <c r="BB40" s="85">
        <f t="shared" si="34"/>
        <v>2.4123595667246862</v>
      </c>
      <c r="BD40" s="1" t="str">
        <f t="shared" si="35"/>
        <v>2011-12</v>
      </c>
      <c r="BE40" s="85">
        <f t="shared" si="36"/>
        <v>0.10072239940869887</v>
      </c>
      <c r="BF40" s="85">
        <f t="shared" si="37"/>
        <v>0.10704531804222431</v>
      </c>
      <c r="BH40" s="1" t="str">
        <f t="shared" si="38"/>
        <v>2011-12</v>
      </c>
      <c r="BI40" s="85">
        <f t="shared" si="39"/>
        <v>8.9587379995978128E-2</v>
      </c>
      <c r="BJ40" s="85">
        <f t="shared" si="40"/>
        <v>0.10925915216008328</v>
      </c>
      <c r="BU40" s="1" t="str">
        <f t="shared" si="41"/>
        <v>2011-12</v>
      </c>
      <c r="BV40" s="161">
        <f t="shared" si="42"/>
        <v>3036.7574094778088</v>
      </c>
      <c r="BW40" s="161">
        <f t="shared" si="43"/>
        <v>2115.2257289773684</v>
      </c>
    </row>
    <row r="41" spans="1:75" x14ac:dyDescent="0.25">
      <c r="A41" s="13" t="str">
        <f t="shared" si="15"/>
        <v>2012-13</v>
      </c>
      <c r="B41" s="81">
        <f t="shared" si="0"/>
        <v>14256.801215689999</v>
      </c>
      <c r="C41" s="81">
        <f t="shared" si="1"/>
        <v>13146.048057745274</v>
      </c>
      <c r="D41" s="81">
        <f t="shared" si="2"/>
        <v>1481.2061924209327</v>
      </c>
      <c r="E41" s="81">
        <f t="shared" si="3"/>
        <v>14627.254250166208</v>
      </c>
      <c r="F41" s="81">
        <f t="shared" si="4"/>
        <v>-370.45303447620904</v>
      </c>
      <c r="G41" s="81">
        <f t="shared" si="5"/>
        <v>15856.672048627601</v>
      </c>
      <c r="H41" s="113"/>
      <c r="I41" s="113"/>
      <c r="J41" s="113"/>
      <c r="K41" s="13" t="str">
        <f t="shared" si="16"/>
        <v>2012-13</v>
      </c>
      <c r="L41" s="81">
        <f t="shared" si="16"/>
        <v>14256.801215689999</v>
      </c>
      <c r="M41" s="81">
        <f t="shared" si="17"/>
        <v>14627.254250166208</v>
      </c>
      <c r="N41" s="81">
        <f t="shared" si="18"/>
        <v>10888.452079457764</v>
      </c>
      <c r="O41" s="81">
        <f t="shared" si="19"/>
        <v>11199.487107567165</v>
      </c>
      <c r="P41" s="85">
        <f t="shared" si="6"/>
        <v>1.309350595626626</v>
      </c>
      <c r="Q41" s="85">
        <f t="shared" si="6"/>
        <v>1.3060646536467728</v>
      </c>
      <c r="S41" s="13" t="str">
        <f t="shared" si="20"/>
        <v>2012-13</v>
      </c>
      <c r="T41" s="81">
        <f t="shared" si="7"/>
        <v>10888.452079457764</v>
      </c>
      <c r="U41" s="81">
        <f t="shared" si="8"/>
        <v>9983.6678784047199</v>
      </c>
      <c r="V41" s="81">
        <f t="shared" si="9"/>
        <v>1215.8192291624464</v>
      </c>
      <c r="W41" s="81">
        <f t="shared" si="10"/>
        <v>11199.487107567165</v>
      </c>
      <c r="X41" s="81">
        <f t="shared" si="11"/>
        <v>-311.03502810940421</v>
      </c>
      <c r="Y41" s="81">
        <f t="shared" si="12"/>
        <v>22265.532149396739</v>
      </c>
      <c r="AA41" s="87">
        <f t="shared" si="13"/>
        <v>-311.03502810940154</v>
      </c>
      <c r="AI41" s="1" t="str">
        <f t="shared" si="14"/>
        <v>2012-13</v>
      </c>
      <c r="AJ41" s="86">
        <f t="shared" si="21"/>
        <v>1.1122180781462325</v>
      </c>
      <c r="AK41" s="86">
        <f t="shared" si="22"/>
        <v>1.2816300781422123</v>
      </c>
      <c r="AL41" s="86">
        <f t="shared" si="23"/>
        <v>0.10126344747197526</v>
      </c>
      <c r="AM41" s="86">
        <f t="shared" si="24"/>
        <v>0.10389470751621513</v>
      </c>
      <c r="AO41" s="1" t="str">
        <f t="shared" si="25"/>
        <v>2012-13</v>
      </c>
      <c r="AP41" s="86">
        <f t="shared" si="26"/>
        <v>2.0448757993253297</v>
      </c>
      <c r="AQ41" s="86">
        <f t="shared" si="27"/>
        <v>2.5527748631710292</v>
      </c>
      <c r="AR41" s="86">
        <f t="shared" si="28"/>
        <v>0.10856025972305042</v>
      </c>
      <c r="AS41" s="86">
        <f t="shared" si="29"/>
        <v>0.11166134729620754</v>
      </c>
      <c r="AV41" s="1" t="str">
        <f t="shared" si="30"/>
        <v>2012-13</v>
      </c>
      <c r="AW41" s="85">
        <f t="shared" si="30"/>
        <v>1.1122180781462325</v>
      </c>
      <c r="AX41" s="85">
        <f t="shared" si="31"/>
        <v>2.0448757993253297</v>
      </c>
      <c r="AZ41" s="1" t="str">
        <f t="shared" si="32"/>
        <v>2012-13</v>
      </c>
      <c r="BA41" s="85">
        <f t="shared" si="33"/>
        <v>1.2816300781422123</v>
      </c>
      <c r="BB41" s="85">
        <f t="shared" si="34"/>
        <v>2.5527748631710292</v>
      </c>
      <c r="BD41" s="1" t="str">
        <f t="shared" si="35"/>
        <v>2012-13</v>
      </c>
      <c r="BE41" s="85">
        <f t="shared" si="36"/>
        <v>0.10126344747197526</v>
      </c>
      <c r="BF41" s="85">
        <f t="shared" si="37"/>
        <v>0.10856025972305042</v>
      </c>
      <c r="BH41" s="1" t="str">
        <f t="shared" si="38"/>
        <v>2012-13</v>
      </c>
      <c r="BI41" s="85">
        <f t="shared" si="39"/>
        <v>0.10389470751621513</v>
      </c>
      <c r="BJ41" s="85">
        <f t="shared" si="40"/>
        <v>0.11166134729620754</v>
      </c>
      <c r="BU41" s="1" t="str">
        <f t="shared" si="41"/>
        <v>2012-13</v>
      </c>
      <c r="BV41" s="161">
        <f t="shared" si="42"/>
        <v>1884.5322442777092</v>
      </c>
      <c r="BW41" s="161">
        <f t="shared" si="43"/>
        <v>2166.3620625814847</v>
      </c>
    </row>
    <row r="42" spans="1:75" x14ac:dyDescent="0.25">
      <c r="A42" s="13" t="str">
        <f t="shared" si="15"/>
        <v>2013-14</v>
      </c>
      <c r="B42" s="81">
        <f t="shared" si="0"/>
        <v>14196.977999579067</v>
      </c>
      <c r="C42" s="81">
        <f t="shared" si="1"/>
        <v>13320.127645293223</v>
      </c>
      <c r="D42" s="81">
        <f t="shared" si="2"/>
        <v>1613.6113265288711</v>
      </c>
      <c r="E42" s="81">
        <f t="shared" si="3"/>
        <v>14933.738971822091</v>
      </c>
      <c r="F42" s="81">
        <f t="shared" si="4"/>
        <v>-736.76097224302657</v>
      </c>
      <c r="G42" s="81">
        <f t="shared" si="5"/>
        <v>17225.956059833257</v>
      </c>
      <c r="H42" s="113"/>
      <c r="I42" s="113"/>
      <c r="J42" s="113"/>
      <c r="K42" s="13" t="str">
        <f t="shared" si="16"/>
        <v>2013-14</v>
      </c>
      <c r="L42" s="81">
        <f t="shared" si="16"/>
        <v>14196.977999579067</v>
      </c>
      <c r="M42" s="81">
        <f t="shared" si="17"/>
        <v>14933.738971822091</v>
      </c>
      <c r="N42" s="81">
        <f t="shared" si="18"/>
        <v>11443.161859087797</v>
      </c>
      <c r="O42" s="81">
        <f t="shared" si="19"/>
        <v>11652.084794495526</v>
      </c>
      <c r="P42" s="85">
        <f t="shared" si="6"/>
        <v>1.2406516812749857</v>
      </c>
      <c r="Q42" s="85">
        <f t="shared" si="6"/>
        <v>1.2816366543158721</v>
      </c>
      <c r="S42" s="13" t="str">
        <f t="shared" si="20"/>
        <v>2013-14</v>
      </c>
      <c r="T42" s="81">
        <f t="shared" si="7"/>
        <v>11443.161859087797</v>
      </c>
      <c r="U42" s="81">
        <f t="shared" si="8"/>
        <v>10351.683669820304</v>
      </c>
      <c r="V42" s="81">
        <f t="shared" si="9"/>
        <v>1300.4011246752218</v>
      </c>
      <c r="W42" s="81">
        <f t="shared" si="10"/>
        <v>11652.084794495526</v>
      </c>
      <c r="X42" s="81">
        <f t="shared" si="11"/>
        <v>-208.92293540772667</v>
      </c>
      <c r="Y42" s="81">
        <f t="shared" si="12"/>
        <v>22501.233234179792</v>
      </c>
      <c r="AA42" s="87">
        <f t="shared" si="13"/>
        <v>-208.9229354077288</v>
      </c>
      <c r="AI42" s="1" t="str">
        <f t="shared" si="14"/>
        <v>2013-14</v>
      </c>
      <c r="AJ42" s="86">
        <f t="shared" si="21"/>
        <v>1.2133537193861961</v>
      </c>
      <c r="AK42" s="86">
        <f t="shared" si="22"/>
        <v>1.4047792745332039</v>
      </c>
      <c r="AL42" s="86">
        <f t="shared" si="23"/>
        <v>0.10805139486993399</v>
      </c>
      <c r="AM42" s="86">
        <f t="shared" si="24"/>
        <v>0.11365878897443624</v>
      </c>
      <c r="AO42" s="1" t="str">
        <f t="shared" si="25"/>
        <v>2013-14</v>
      </c>
      <c r="AP42" s="86">
        <f t="shared" si="26"/>
        <v>1.9663475454828092</v>
      </c>
      <c r="AQ42" s="86">
        <f t="shared" si="27"/>
        <v>2.4544675953805184</v>
      </c>
      <c r="AR42" s="86">
        <f t="shared" si="28"/>
        <v>0.11160244261949884</v>
      </c>
      <c r="AS42" s="86">
        <f t="shared" si="29"/>
        <v>0.1136400184397011</v>
      </c>
      <c r="AV42" s="1" t="str">
        <f t="shared" si="30"/>
        <v>2013-14</v>
      </c>
      <c r="AW42" s="85">
        <f t="shared" si="30"/>
        <v>1.2133537193861961</v>
      </c>
      <c r="AX42" s="85">
        <f t="shared" si="31"/>
        <v>1.9663475454828092</v>
      </c>
      <c r="AZ42" s="1" t="str">
        <f t="shared" si="32"/>
        <v>2013-14</v>
      </c>
      <c r="BA42" s="85">
        <f t="shared" si="33"/>
        <v>1.4047792745332039</v>
      </c>
      <c r="BB42" s="85">
        <f t="shared" si="34"/>
        <v>2.4544675953805184</v>
      </c>
      <c r="BD42" s="1" t="str">
        <f t="shared" si="35"/>
        <v>2013-14</v>
      </c>
      <c r="BE42" s="85">
        <f t="shared" si="36"/>
        <v>0.10805139486993399</v>
      </c>
      <c r="BF42" s="85">
        <f t="shared" si="37"/>
        <v>0.11160244261949884</v>
      </c>
      <c r="BH42" s="1" t="str">
        <f t="shared" si="38"/>
        <v>2013-14</v>
      </c>
      <c r="BI42" s="85">
        <f t="shared" si="39"/>
        <v>0.11365878897443624</v>
      </c>
      <c r="BJ42" s="85">
        <f t="shared" si="40"/>
        <v>0.1136400184397011</v>
      </c>
      <c r="BU42" s="1" t="str">
        <f t="shared" si="41"/>
        <v>2013-14</v>
      </c>
      <c r="BV42" s="161">
        <f t="shared" si="42"/>
        <v>1934.584631370177</v>
      </c>
      <c r="BW42" s="161">
        <f t="shared" si="43"/>
        <v>2275.7019681816378</v>
      </c>
    </row>
    <row r="43" spans="1:75" x14ac:dyDescent="0.25">
      <c r="A43" s="13" t="str">
        <f t="shared" si="15"/>
        <v>2014-15</v>
      </c>
      <c r="B43" s="81">
        <f t="shared" si="0"/>
        <v>13098.600265714838</v>
      </c>
      <c r="C43" s="81">
        <f t="shared" si="1"/>
        <v>13547.147350611105</v>
      </c>
      <c r="D43" s="81">
        <f t="shared" si="2"/>
        <v>1455.1823856044634</v>
      </c>
      <c r="E43" s="81">
        <f t="shared" si="3"/>
        <v>15002.32973621557</v>
      </c>
      <c r="F43" s="81">
        <f t="shared" si="4"/>
        <v>-1903.7294705007323</v>
      </c>
      <c r="G43" s="81">
        <f t="shared" si="5"/>
        <v>19549.2802610213</v>
      </c>
      <c r="H43" s="113"/>
      <c r="I43" s="113"/>
      <c r="J43" s="113"/>
      <c r="K43" s="13" t="str">
        <f t="shared" si="16"/>
        <v>2014-15</v>
      </c>
      <c r="L43" s="81">
        <f t="shared" si="16"/>
        <v>13098.600265714838</v>
      </c>
      <c r="M43" s="81">
        <f t="shared" si="17"/>
        <v>15002.32973621557</v>
      </c>
      <c r="N43" s="81">
        <f t="shared" si="18"/>
        <v>11690.227662442865</v>
      </c>
      <c r="O43" s="81">
        <f t="shared" si="19"/>
        <v>11673.66357336363</v>
      </c>
      <c r="P43" s="85">
        <f t="shared" si="6"/>
        <v>1.12047435207756</v>
      </c>
      <c r="Q43" s="85">
        <f t="shared" si="6"/>
        <v>1.2851432321938008</v>
      </c>
      <c r="S43" s="13" t="str">
        <f t="shared" si="20"/>
        <v>2014-15</v>
      </c>
      <c r="T43" s="81">
        <f t="shared" si="7"/>
        <v>11690.227662442865</v>
      </c>
      <c r="U43" s="81">
        <f t="shared" si="8"/>
        <v>10423.927411289864</v>
      </c>
      <c r="V43" s="81">
        <f t="shared" si="9"/>
        <v>1249.7361620737654</v>
      </c>
      <c r="W43" s="81">
        <f t="shared" si="10"/>
        <v>11673.66357336363</v>
      </c>
      <c r="X43" s="81">
        <f t="shared" si="11"/>
        <v>16.56408907923517</v>
      </c>
      <c r="Y43" s="81">
        <f t="shared" si="12"/>
        <v>22615.705947470156</v>
      </c>
      <c r="AA43" s="87">
        <f t="shared" si="13"/>
        <v>16.564089079234691</v>
      </c>
      <c r="AI43" s="1" t="str">
        <f t="shared" si="14"/>
        <v>2014-15</v>
      </c>
      <c r="AJ43" s="86">
        <f t="shared" si="21"/>
        <v>1.4924709407455474</v>
      </c>
      <c r="AK43" s="86">
        <f t="shared" si="22"/>
        <v>1.7463567995728768</v>
      </c>
      <c r="AL43" s="86">
        <f t="shared" si="23"/>
        <v>9.6997093864138878E-2</v>
      </c>
      <c r="AM43" s="86">
        <f t="shared" si="24"/>
        <v>0.11109449529606276</v>
      </c>
      <c r="AO43" s="1" t="str">
        <f t="shared" si="25"/>
        <v>2014-15</v>
      </c>
      <c r="AP43" s="86">
        <f t="shared" si="26"/>
        <v>1.9345821655918236</v>
      </c>
      <c r="AQ43" s="86">
        <f t="shared" si="27"/>
        <v>2.3976938174681059</v>
      </c>
      <c r="AR43" s="86">
        <f t="shared" si="28"/>
        <v>0.1070560372259956</v>
      </c>
      <c r="AS43" s="86">
        <f t="shared" si="29"/>
        <v>0.10690434764489545</v>
      </c>
      <c r="AV43" s="1" t="str">
        <f t="shared" si="30"/>
        <v>2014-15</v>
      </c>
      <c r="AW43" s="85">
        <f t="shared" si="30"/>
        <v>1.4924709407455474</v>
      </c>
      <c r="AX43" s="85">
        <f t="shared" si="31"/>
        <v>1.9345821655918236</v>
      </c>
      <c r="AZ43" s="1" t="str">
        <f t="shared" si="32"/>
        <v>2014-15</v>
      </c>
      <c r="BA43" s="85">
        <f t="shared" si="33"/>
        <v>1.7463567995728768</v>
      </c>
      <c r="BB43" s="85">
        <f t="shared" si="34"/>
        <v>2.3976938174681059</v>
      </c>
      <c r="BD43" s="1" t="str">
        <f t="shared" si="35"/>
        <v>2014-15</v>
      </c>
      <c r="BE43" s="85">
        <f t="shared" si="36"/>
        <v>9.6997093864138878E-2</v>
      </c>
      <c r="BF43" s="85">
        <f t="shared" si="37"/>
        <v>0.1070560372259956</v>
      </c>
      <c r="BH43" s="1" t="str">
        <f t="shared" si="38"/>
        <v>2014-15</v>
      </c>
      <c r="BI43" s="85">
        <f t="shared" si="39"/>
        <v>0.11109449529606276</v>
      </c>
      <c r="BJ43" s="85">
        <f t="shared" si="40"/>
        <v>0.10690434764489545</v>
      </c>
      <c r="BU43" s="1" t="str">
        <f t="shared" si="41"/>
        <v>2014-15</v>
      </c>
      <c r="BV43" s="161">
        <f t="shared" si="42"/>
        <v>1904.2783116888031</v>
      </c>
      <c r="BW43" s="161">
        <f t="shared" si="43"/>
        <v>2257.9532899995652</v>
      </c>
    </row>
    <row r="44" spans="1:75" x14ac:dyDescent="0.25">
      <c r="A44" s="13" t="str">
        <f t="shared" si="15"/>
        <v xml:space="preserve">2015-16 </v>
      </c>
      <c r="B44" s="81">
        <f t="shared" si="0"/>
        <v>11302.92257216607</v>
      </c>
      <c r="C44" s="81">
        <f t="shared" si="1"/>
        <v>13768.73575825194</v>
      </c>
      <c r="D44" s="81">
        <f t="shared" si="2"/>
        <v>1705.8895833136351</v>
      </c>
      <c r="E44" s="81">
        <f t="shared" si="3"/>
        <v>15474.625341565576</v>
      </c>
      <c r="F44" s="81">
        <f t="shared" si="4"/>
        <v>-4171.7027693995069</v>
      </c>
      <c r="G44" s="81">
        <f t="shared" si="5"/>
        <v>23645.420421130264</v>
      </c>
      <c r="H44" s="113"/>
      <c r="I44" s="113"/>
      <c r="J44" s="113"/>
      <c r="K44" s="13" t="str">
        <f t="shared" si="16"/>
        <v xml:space="preserve">2015-16 </v>
      </c>
      <c r="L44" s="81">
        <f t="shared" si="16"/>
        <v>11302.92257216607</v>
      </c>
      <c r="M44" s="81">
        <f t="shared" si="17"/>
        <v>15474.625341565576</v>
      </c>
      <c r="N44" s="81">
        <f t="shared" si="18"/>
        <v>12131.685958614702</v>
      </c>
      <c r="O44" s="81">
        <f t="shared" si="19"/>
        <v>11690.251816130807</v>
      </c>
      <c r="P44" s="85">
        <f t="shared" si="6"/>
        <v>0.93168605012725969</v>
      </c>
      <c r="Q44" s="85">
        <f t="shared" si="6"/>
        <v>1.3237204454580607</v>
      </c>
      <c r="S44" s="13" t="str">
        <f t="shared" si="20"/>
        <v xml:space="preserve">2015-16 </v>
      </c>
      <c r="T44" s="81">
        <f t="shared" si="7"/>
        <v>12131.685958614702</v>
      </c>
      <c r="U44" s="81">
        <f t="shared" si="8"/>
        <v>10477.76160424242</v>
      </c>
      <c r="V44" s="81">
        <f t="shared" si="9"/>
        <v>1212.4902118883883</v>
      </c>
      <c r="W44" s="81">
        <f t="shared" si="10"/>
        <v>11690.251816130807</v>
      </c>
      <c r="X44" s="81">
        <f t="shared" si="11"/>
        <v>441.4341424838932</v>
      </c>
      <c r="Y44" s="81">
        <f t="shared" si="12"/>
        <v>22413.927610615352</v>
      </c>
      <c r="AA44" s="87">
        <f t="shared" si="13"/>
        <v>441.4341424838949</v>
      </c>
      <c r="AI44" s="1" t="str">
        <f t="shared" si="14"/>
        <v xml:space="preserve">2015-16 </v>
      </c>
      <c r="AJ44" s="86">
        <f t="shared" si="21"/>
        <v>2.0919740244313556</v>
      </c>
      <c r="AK44" s="86">
        <f t="shared" si="22"/>
        <v>2.542651972326206</v>
      </c>
      <c r="AL44" s="86">
        <f t="shared" si="23"/>
        <v>0.1102378600877357</v>
      </c>
      <c r="AM44" s="86">
        <f t="shared" si="24"/>
        <v>0.15092464558807661</v>
      </c>
      <c r="AO44" s="1" t="str">
        <f t="shared" si="25"/>
        <v xml:space="preserve">2015-16 </v>
      </c>
      <c r="AP44" s="86">
        <f t="shared" si="26"/>
        <v>1.8475525732430651</v>
      </c>
      <c r="AQ44" s="86">
        <f t="shared" si="27"/>
        <v>2.2773709151332389</v>
      </c>
      <c r="AR44" s="86">
        <f t="shared" si="28"/>
        <v>0.10371805765683613</v>
      </c>
      <c r="AS44" s="86">
        <f t="shared" si="29"/>
        <v>9.9944081640804427E-2</v>
      </c>
      <c r="AV44" s="1" t="str">
        <f t="shared" si="30"/>
        <v xml:space="preserve">2015-16 </v>
      </c>
      <c r="AW44" s="85">
        <f t="shared" si="30"/>
        <v>2.0919740244313556</v>
      </c>
      <c r="AX44" s="85">
        <f t="shared" si="31"/>
        <v>1.8475525732430651</v>
      </c>
      <c r="AZ44" s="1" t="str">
        <f t="shared" si="32"/>
        <v xml:space="preserve">2015-16 </v>
      </c>
      <c r="BA44" s="85">
        <f t="shared" si="33"/>
        <v>2.542651972326206</v>
      </c>
      <c r="BB44" s="85">
        <f t="shared" si="34"/>
        <v>2.2773709151332389</v>
      </c>
      <c r="BD44" s="1" t="str">
        <f t="shared" si="35"/>
        <v xml:space="preserve">2015-16 </v>
      </c>
      <c r="BE44" s="85">
        <f t="shared" si="36"/>
        <v>0.1102378600877357</v>
      </c>
      <c r="BF44" s="85">
        <f t="shared" si="37"/>
        <v>0.10371805765683613</v>
      </c>
      <c r="BH44" s="1" t="str">
        <f t="shared" si="38"/>
        <v xml:space="preserve">2015-16 </v>
      </c>
      <c r="BI44" s="85">
        <f t="shared" si="39"/>
        <v>0.15092464558807661</v>
      </c>
      <c r="BJ44" s="85">
        <f t="shared" si="40"/>
        <v>9.9944081640804427E-2</v>
      </c>
      <c r="BU44" s="1" t="str">
        <f t="shared" si="41"/>
        <v xml:space="preserve">2015-16 </v>
      </c>
      <c r="BV44" s="161">
        <f t="shared" si="42"/>
        <v>2003.4114009625293</v>
      </c>
      <c r="BW44" s="161">
        <f t="shared" si="43"/>
        <v>2289.6670491460113</v>
      </c>
    </row>
    <row r="45" spans="1:75" x14ac:dyDescent="0.25">
      <c r="A45" s="13" t="str">
        <f t="shared" si="15"/>
        <v xml:space="preserve">2016-17 </v>
      </c>
      <c r="B45" s="81">
        <f t="shared" si="0"/>
        <v>13496.131471511677</v>
      </c>
      <c r="C45" s="81">
        <f t="shared" si="1"/>
        <v>13857.94589905809</v>
      </c>
      <c r="D45" s="81">
        <f t="shared" si="2"/>
        <v>1802.5475905375208</v>
      </c>
      <c r="E45" s="81">
        <f t="shared" si="3"/>
        <v>15660.493489595608</v>
      </c>
      <c r="F45" s="81">
        <f t="shared" si="4"/>
        <v>-2164.362018083933</v>
      </c>
      <c r="G45" s="81">
        <f t="shared" si="5"/>
        <v>25641.48178878193</v>
      </c>
      <c r="H45" s="113"/>
      <c r="I45" s="113"/>
      <c r="J45" s="113"/>
      <c r="K45" s="13" t="str">
        <f t="shared" si="16"/>
        <v xml:space="preserve">2016-17 </v>
      </c>
      <c r="L45" s="81">
        <f t="shared" si="16"/>
        <v>13496.131471511677</v>
      </c>
      <c r="M45" s="81">
        <f t="shared" si="17"/>
        <v>15660.493489595608</v>
      </c>
      <c r="N45" s="81">
        <f t="shared" si="18"/>
        <v>12386.85259883334</v>
      </c>
      <c r="O45" s="81">
        <f t="shared" si="19"/>
        <v>11862.692696657297</v>
      </c>
      <c r="P45" s="85">
        <f t="shared" si="6"/>
        <v>1.0895529242660733</v>
      </c>
      <c r="Q45" s="85">
        <f t="shared" si="6"/>
        <v>1.3201466049953789</v>
      </c>
      <c r="S45" s="13" t="str">
        <f t="shared" si="20"/>
        <v xml:space="preserve">2016-17 </v>
      </c>
      <c r="T45" s="81">
        <f t="shared" si="7"/>
        <v>12386.85259883334</v>
      </c>
      <c r="U45" s="81">
        <f t="shared" si="8"/>
        <v>10730.497694753883</v>
      </c>
      <c r="V45" s="81">
        <f t="shared" si="9"/>
        <v>1132.1950019034141</v>
      </c>
      <c r="W45" s="81">
        <f t="shared" si="10"/>
        <v>11862.692696657297</v>
      </c>
      <c r="X45" s="81">
        <f t="shared" si="11"/>
        <v>524.15990217604462</v>
      </c>
      <c r="Y45" s="81">
        <f t="shared" si="12"/>
        <v>21840.59674919922</v>
      </c>
      <c r="AA45" s="87">
        <f>+T45-W45</f>
        <v>524.15990217604303</v>
      </c>
      <c r="AI45" s="1" t="str">
        <f t="shared" si="14"/>
        <v xml:space="preserve">2016-17 </v>
      </c>
      <c r="AJ45" s="86">
        <f t="shared" si="21"/>
        <v>1.8999134561564754</v>
      </c>
      <c r="AK45" s="86">
        <f t="shared" si="22"/>
        <v>2.2464135012732283</v>
      </c>
      <c r="AL45" s="86">
        <f t="shared" si="23"/>
        <v>0.11510158295682589</v>
      </c>
      <c r="AM45" s="86">
        <f t="shared" si="24"/>
        <v>0.13356031647605318</v>
      </c>
      <c r="AO45" s="1" t="str">
        <f t="shared" si="25"/>
        <v xml:space="preserve">2016-17 </v>
      </c>
      <c r="AP45" s="86">
        <f t="shared" si="26"/>
        <v>1.7632079315496401</v>
      </c>
      <c r="AQ45" s="86">
        <f t="shared" si="27"/>
        <v>2.1923814578483287</v>
      </c>
      <c r="AR45" s="86">
        <f t="shared" si="28"/>
        <v>9.5441653160453804E-2</v>
      </c>
      <c r="AS45" s="86">
        <f t="shared" si="29"/>
        <v>9.1402960749694423E-2</v>
      </c>
      <c r="AV45" s="1" t="str">
        <f t="shared" si="30"/>
        <v xml:space="preserve">2016-17 </v>
      </c>
      <c r="AW45" s="85">
        <f t="shared" si="30"/>
        <v>1.8999134561564754</v>
      </c>
      <c r="AX45" s="85">
        <f t="shared" si="31"/>
        <v>1.7632079315496401</v>
      </c>
      <c r="AZ45" s="1" t="str">
        <f t="shared" si="32"/>
        <v xml:space="preserve">2016-17 </v>
      </c>
      <c r="BA45" s="85">
        <f t="shared" si="33"/>
        <v>2.2464135012732283</v>
      </c>
      <c r="BB45" s="85">
        <f t="shared" si="34"/>
        <v>2.1923814578483287</v>
      </c>
      <c r="BD45" s="1" t="str">
        <f t="shared" si="35"/>
        <v xml:space="preserve">2016-17 </v>
      </c>
      <c r="BE45" s="85">
        <f t="shared" si="36"/>
        <v>0.11510158295682589</v>
      </c>
      <c r="BF45" s="85">
        <f t="shared" si="37"/>
        <v>9.5441653160453804E-2</v>
      </c>
      <c r="BH45" s="1" t="str">
        <f t="shared" si="38"/>
        <v xml:space="preserve">2016-17 </v>
      </c>
      <c r="BI45" s="85">
        <f t="shared" si="39"/>
        <v>0.13356031647605318</v>
      </c>
      <c r="BJ45" s="85">
        <f t="shared" si="40"/>
        <v>9.1402960749694423E-2</v>
      </c>
      <c r="BU45" s="1" t="str">
        <f t="shared" si="41"/>
        <v xml:space="preserve">2016-17 </v>
      </c>
      <c r="BV45" s="161">
        <f t="shared" si="42"/>
        <v>2081.7227821725237</v>
      </c>
      <c r="BW45" s="161">
        <f t="shared" si="43"/>
        <v>2424.8103315016974</v>
      </c>
    </row>
    <row r="46" spans="1:75" x14ac:dyDescent="0.25">
      <c r="A46" s="13" t="str">
        <f t="shared" si="15"/>
        <v>2017-18</v>
      </c>
      <c r="B46" s="81">
        <f t="shared" si="0"/>
        <v>13766.851292602169</v>
      </c>
      <c r="C46" s="81">
        <f t="shared" si="1"/>
        <v>13602.302876042188</v>
      </c>
      <c r="D46" s="81">
        <f t="shared" si="2"/>
        <v>1886.7888135215017</v>
      </c>
      <c r="E46" s="81">
        <f t="shared" si="3"/>
        <v>15489.091689563687</v>
      </c>
      <c r="F46" s="81">
        <f t="shared" si="4"/>
        <v>-1722.2403969615198</v>
      </c>
      <c r="G46" s="81">
        <f t="shared" si="5"/>
        <v>27748.192664002861</v>
      </c>
      <c r="H46" s="113"/>
      <c r="I46" s="113"/>
      <c r="J46" s="113"/>
      <c r="K46" s="13" t="str">
        <f t="shared" si="16"/>
        <v>2017-18</v>
      </c>
      <c r="L46" s="81">
        <f>+B46</f>
        <v>13766.851292602169</v>
      </c>
      <c r="M46" s="81">
        <f>+E46</f>
        <v>15489.091689563687</v>
      </c>
      <c r="N46" s="81">
        <f>+T46</f>
        <v>12914.410401482766</v>
      </c>
      <c r="O46" s="81">
        <f>+W46</f>
        <v>12328.8754846597</v>
      </c>
      <c r="P46" s="85">
        <f t="shared" ref="P46:Q49" si="44">+L46/N46</f>
        <v>1.0660069538305466</v>
      </c>
      <c r="Q46" s="85">
        <f t="shared" si="44"/>
        <v>1.2563263947986263</v>
      </c>
      <c r="S46" s="13" t="str">
        <f t="shared" si="20"/>
        <v>2017-18</v>
      </c>
      <c r="T46" s="81">
        <f t="shared" si="7"/>
        <v>12914.410401482766</v>
      </c>
      <c r="U46" s="81">
        <f t="shared" si="8"/>
        <v>11230.833708798415</v>
      </c>
      <c r="V46" s="81">
        <f t="shared" si="9"/>
        <v>1098.0417758612843</v>
      </c>
      <c r="W46" s="81">
        <f t="shared" si="10"/>
        <v>12328.8754846597</v>
      </c>
      <c r="X46" s="81">
        <f t="shared" si="11"/>
        <v>585.53491682306742</v>
      </c>
      <c r="Y46" s="81">
        <f t="shared" si="12"/>
        <v>21031.961509805653</v>
      </c>
      <c r="AA46" s="87">
        <f>+T46-W46</f>
        <v>585.53491682306594</v>
      </c>
      <c r="AI46" s="1" t="str">
        <f t="shared" si="14"/>
        <v>2017-18</v>
      </c>
      <c r="AJ46" s="86">
        <f t="shared" si="21"/>
        <v>2.0155801841858918</v>
      </c>
      <c r="AK46" s="86">
        <f t="shared" si="22"/>
        <v>2.4071431559382894</v>
      </c>
      <c r="AL46" s="86">
        <f t="shared" si="23"/>
        <v>0.12181403863680342</v>
      </c>
      <c r="AM46" s="86">
        <f t="shared" si="24"/>
        <v>0.13705303946556008</v>
      </c>
      <c r="AO46" s="1" t="str">
        <f t="shared" si="25"/>
        <v>2017-18</v>
      </c>
      <c r="AP46" s="86">
        <f t="shared" si="26"/>
        <v>1.6285653665916386</v>
      </c>
      <c r="AQ46" s="86">
        <f t="shared" si="27"/>
        <v>2.0547608794329544</v>
      </c>
      <c r="AR46" s="86">
        <f t="shared" si="28"/>
        <v>8.9062605687560997E-2</v>
      </c>
      <c r="AS46" s="86">
        <f t="shared" si="29"/>
        <v>8.5024537839932107E-2</v>
      </c>
      <c r="AV46" s="1" t="str">
        <f t="shared" si="30"/>
        <v>2017-18</v>
      </c>
      <c r="AW46" s="85">
        <f t="shared" si="30"/>
        <v>2.0155801841858918</v>
      </c>
      <c r="AX46" s="85">
        <f t="shared" si="31"/>
        <v>1.6285653665916386</v>
      </c>
      <c r="AZ46" s="1" t="str">
        <f t="shared" si="32"/>
        <v>2017-18</v>
      </c>
      <c r="BA46" s="85">
        <f t="shared" si="33"/>
        <v>2.4071431559382894</v>
      </c>
      <c r="BB46" s="85">
        <f t="shared" si="34"/>
        <v>2.0547608794329544</v>
      </c>
      <c r="BD46" s="1" t="str">
        <f t="shared" si="35"/>
        <v>2017-18</v>
      </c>
      <c r="BE46" s="85">
        <f t="shared" si="36"/>
        <v>0.12181403863680342</v>
      </c>
      <c r="BF46" s="85">
        <f t="shared" si="37"/>
        <v>8.9062605687560997E-2</v>
      </c>
      <c r="BH46" s="1" t="str">
        <f t="shared" si="38"/>
        <v>2017-18</v>
      </c>
      <c r="BI46" s="85">
        <f t="shared" si="39"/>
        <v>0.13705303946556008</v>
      </c>
      <c r="BJ46" s="85">
        <f t="shared" si="40"/>
        <v>8.5024537839932107E-2</v>
      </c>
      <c r="BU46" s="1" t="str">
        <f t="shared" si="41"/>
        <v>2017-18</v>
      </c>
      <c r="BV46" s="161">
        <f t="shared" si="42"/>
        <v>2239.4136345843644</v>
      </c>
      <c r="BW46" s="161">
        <f t="shared" si="43"/>
        <v>2678.688220705325</v>
      </c>
    </row>
    <row r="47" spans="1:75" x14ac:dyDescent="0.25">
      <c r="A47" s="13" t="s">
        <v>263</v>
      </c>
      <c r="B47" s="81">
        <f t="shared" si="0"/>
        <v>14892.685896948016</v>
      </c>
      <c r="C47" s="81">
        <f t="shared" si="1"/>
        <v>13964.723342720146</v>
      </c>
      <c r="D47" s="81">
        <f t="shared" si="2"/>
        <v>1978.2707968642972</v>
      </c>
      <c r="E47" s="81">
        <f t="shared" si="3"/>
        <v>15942.994139584443</v>
      </c>
      <c r="F47" s="81">
        <f t="shared" si="4"/>
        <v>-1050.4985158687887</v>
      </c>
      <c r="G47" s="81">
        <f t="shared" si="5"/>
        <v>29252.551564045967</v>
      </c>
      <c r="H47" s="113"/>
      <c r="I47" s="113"/>
      <c r="J47" s="113"/>
      <c r="K47" s="13" t="str">
        <f t="shared" ref="K47:K48" si="45">+A47</f>
        <v>2018-19</v>
      </c>
      <c r="L47" s="81">
        <f>+B47</f>
        <v>14892.685896948016</v>
      </c>
      <c r="M47" s="81">
        <f>+E47</f>
        <v>15942.994139584443</v>
      </c>
      <c r="N47" s="81">
        <f>+T47</f>
        <v>13657.41231159553</v>
      </c>
      <c r="O47" s="81">
        <f>+W47</f>
        <v>12671.90193267155</v>
      </c>
      <c r="P47" s="85">
        <f t="shared" si="44"/>
        <v>1.0904471181779951</v>
      </c>
      <c r="Q47" s="85">
        <f t="shared" si="44"/>
        <v>1.2581374306945308</v>
      </c>
      <c r="S47" s="13" t="str">
        <f t="shared" si="20"/>
        <v>2018-19</v>
      </c>
      <c r="T47" s="81">
        <f t="shared" si="7"/>
        <v>13657.41231159553</v>
      </c>
      <c r="U47" s="81">
        <f t="shared" si="8"/>
        <v>11633.783391007908</v>
      </c>
      <c r="V47" s="81">
        <f t="shared" si="9"/>
        <v>1038.1185416636415</v>
      </c>
      <c r="W47" s="81">
        <f t="shared" si="10"/>
        <v>12671.90193267155</v>
      </c>
      <c r="X47" s="81">
        <f t="shared" si="11"/>
        <v>985.51037892397983</v>
      </c>
      <c r="Y47" s="81">
        <f t="shared" si="12"/>
        <v>20538.369561155087</v>
      </c>
      <c r="AA47" s="87">
        <f>+T47-W47</f>
        <v>985.51037892398017</v>
      </c>
      <c r="AI47" s="1" t="str">
        <f t="shared" si="14"/>
        <v>2018-19</v>
      </c>
      <c r="AJ47" s="86">
        <f t="shared" si="21"/>
        <v>1.9642226906860865</v>
      </c>
      <c r="AK47" s="86">
        <f t="shared" si="22"/>
        <v>2.3136148984198646</v>
      </c>
      <c r="AL47" s="86">
        <f t="shared" si="23"/>
        <v>0.12408401957274139</v>
      </c>
      <c r="AM47" s="86">
        <f t="shared" si="24"/>
        <v>0.1328350581321068</v>
      </c>
      <c r="AO47" s="1" t="str">
        <f t="shared" si="25"/>
        <v>2018-19</v>
      </c>
      <c r="AP47" s="86">
        <f t="shared" si="26"/>
        <v>1.5038258414236663</v>
      </c>
      <c r="AQ47" s="86">
        <f t="shared" si="27"/>
        <v>1.8832864034226093</v>
      </c>
      <c r="AR47" s="86">
        <f t="shared" si="28"/>
        <v>8.1922867394285503E-2</v>
      </c>
      <c r="AS47" s="86">
        <f t="shared" si="29"/>
        <v>7.6011364230561415E-2</v>
      </c>
      <c r="AV47" s="1" t="str">
        <f t="shared" ref="AV47:AW49" si="46">+AI47</f>
        <v>2018-19</v>
      </c>
      <c r="AW47" s="85">
        <f t="shared" si="46"/>
        <v>1.9642226906860865</v>
      </c>
      <c r="AX47" s="85">
        <f t="shared" si="31"/>
        <v>1.5038258414236663</v>
      </c>
      <c r="AZ47" s="1" t="str">
        <f t="shared" si="32"/>
        <v>2018-19</v>
      </c>
      <c r="BA47" s="85">
        <f t="shared" si="33"/>
        <v>2.3136148984198646</v>
      </c>
      <c r="BB47" s="85">
        <f t="shared" si="34"/>
        <v>1.8832864034226093</v>
      </c>
      <c r="BD47" s="1" t="str">
        <f t="shared" si="35"/>
        <v>2018-19</v>
      </c>
      <c r="BE47" s="85">
        <f t="shared" si="36"/>
        <v>0.12408401957274139</v>
      </c>
      <c r="BF47" s="85">
        <f t="shared" si="37"/>
        <v>8.1922867394285503E-2</v>
      </c>
      <c r="BH47" s="1" t="str">
        <f t="shared" si="38"/>
        <v>2018-19</v>
      </c>
      <c r="BI47" s="85">
        <f t="shared" si="39"/>
        <v>0.1328350581321068</v>
      </c>
      <c r="BJ47" s="85">
        <f t="shared" si="40"/>
        <v>7.6011364230561415E-2</v>
      </c>
      <c r="BU47" s="1" t="str">
        <f t="shared" si="41"/>
        <v>2018-19</v>
      </c>
      <c r="BV47" s="161">
        <f t="shared" si="42"/>
        <v>2249.0296065149555</v>
      </c>
      <c r="BW47" s="161">
        <f t="shared" si="43"/>
        <v>2751.8115894592288</v>
      </c>
    </row>
    <row r="48" spans="1:75" x14ac:dyDescent="0.25">
      <c r="A48" s="13" t="s">
        <v>322</v>
      </c>
      <c r="B48" s="146">
        <f t="shared" si="0"/>
        <v>18256.806424745359</v>
      </c>
      <c r="C48" s="81">
        <f t="shared" si="1"/>
        <v>14136.363462699339</v>
      </c>
      <c r="D48" s="81">
        <f t="shared" si="2"/>
        <v>1991.9977229137533</v>
      </c>
      <c r="E48" s="81">
        <f t="shared" si="3"/>
        <v>16128.361185613092</v>
      </c>
      <c r="F48" s="81">
        <f t="shared" si="4"/>
        <v>2127.8778778778787</v>
      </c>
      <c r="G48" s="81">
        <f t="shared" si="5"/>
        <v>27509.142730516774</v>
      </c>
      <c r="H48" s="113"/>
      <c r="I48" s="113"/>
      <c r="J48" s="113"/>
      <c r="K48" s="13" t="str">
        <f t="shared" si="45"/>
        <v>2019-20</v>
      </c>
      <c r="L48" s="81">
        <f>+B48</f>
        <v>18256.806424745359</v>
      </c>
      <c r="M48" s="81">
        <f>+E48</f>
        <v>16128.361185613092</v>
      </c>
      <c r="N48" s="81">
        <f>+T48</f>
        <v>13758.890424659625</v>
      </c>
      <c r="O48" s="81">
        <f>+W48</f>
        <v>13451.893108945349</v>
      </c>
      <c r="P48" s="85">
        <f t="shared" si="44"/>
        <v>1.326909791506462</v>
      </c>
      <c r="Q48" s="85">
        <f t="shared" si="44"/>
        <v>1.1989659042776606</v>
      </c>
      <c r="S48" s="13" t="str">
        <f t="shared" si="20"/>
        <v>2019-20</v>
      </c>
      <c r="T48" s="81">
        <f t="shared" si="7"/>
        <v>13758.890424659625</v>
      </c>
      <c r="U48" s="81">
        <f t="shared" si="8"/>
        <v>12549.015179664593</v>
      </c>
      <c r="V48" s="81">
        <f t="shared" si="9"/>
        <v>902.87792928075703</v>
      </c>
      <c r="W48" s="81">
        <f t="shared" si="10"/>
        <v>13451.893108945349</v>
      </c>
      <c r="X48" s="81">
        <f t="shared" si="11"/>
        <v>306.99731571427515</v>
      </c>
      <c r="Y48" s="81">
        <f t="shared" si="12"/>
        <v>20150.433389639697</v>
      </c>
      <c r="AA48" s="87">
        <f>+T48-W48</f>
        <v>306.99731571427583</v>
      </c>
      <c r="AI48" s="1" t="str">
        <f t="shared" si="14"/>
        <v>2019-20</v>
      </c>
      <c r="AJ48" s="86">
        <f t="shared" si="21"/>
        <v>1.5067883226954066</v>
      </c>
      <c r="AK48" s="86">
        <f t="shared" si="22"/>
        <v>2.4490435374149659</v>
      </c>
      <c r="AL48" s="86">
        <f t="shared" si="23"/>
        <v>0.12350899759677168</v>
      </c>
      <c r="AM48" s="86">
        <f t="shared" si="24"/>
        <v>0.1091098671131108</v>
      </c>
      <c r="AO48" s="1" t="str">
        <f t="shared" si="25"/>
        <v>2019-20</v>
      </c>
      <c r="AP48" s="86">
        <f t="shared" si="26"/>
        <v>1.4645391283533093</v>
      </c>
      <c r="AQ48" s="86">
        <f t="shared" si="27"/>
        <v>1.8672530682536568</v>
      </c>
      <c r="AR48" s="86">
        <f t="shared" si="28"/>
        <v>6.7119023468923789E-2</v>
      </c>
      <c r="AS48" s="86">
        <f t="shared" si="29"/>
        <v>6.562142014464753E-2</v>
      </c>
      <c r="AV48" s="1" t="str">
        <f t="shared" si="46"/>
        <v>2019-20</v>
      </c>
      <c r="AW48" s="85">
        <f t="shared" si="46"/>
        <v>1.5067883226954066</v>
      </c>
      <c r="AX48" s="85">
        <f t="shared" si="31"/>
        <v>1.4645391283533093</v>
      </c>
      <c r="AZ48" s="1" t="str">
        <f t="shared" si="32"/>
        <v>2019-20</v>
      </c>
      <c r="BA48" s="85">
        <f t="shared" si="33"/>
        <v>2.4490435374149659</v>
      </c>
      <c r="BB48" s="85">
        <f t="shared" si="34"/>
        <v>1.8672530682536568</v>
      </c>
      <c r="BD48" s="1" t="str">
        <f t="shared" si="35"/>
        <v>2019-20</v>
      </c>
      <c r="BE48" s="85">
        <f t="shared" si="36"/>
        <v>0.12350899759677168</v>
      </c>
      <c r="BF48" s="85">
        <f t="shared" si="37"/>
        <v>6.7119023468923789E-2</v>
      </c>
      <c r="BH48" s="1" t="str">
        <f t="shared" si="38"/>
        <v>2019-20</v>
      </c>
      <c r="BI48" s="85">
        <f t="shared" si="39"/>
        <v>0.1091098671131108</v>
      </c>
      <c r="BJ48" s="85">
        <f t="shared" si="40"/>
        <v>6.562142014464753E-2</v>
      </c>
      <c r="BU48" s="1" t="str">
        <f t="shared" si="41"/>
        <v>2019-20</v>
      </c>
      <c r="BV48" s="161">
        <f t="shared" si="42"/>
        <v>7024.1997722913748</v>
      </c>
      <c r="BW48" s="161">
        <f t="shared" si="43"/>
        <v>2967.4054715861048</v>
      </c>
    </row>
    <row r="49" spans="1:75" x14ac:dyDescent="0.25">
      <c r="A49" s="13" t="s">
        <v>324</v>
      </c>
      <c r="B49" s="81">
        <f t="shared" si="0"/>
        <v>13654.771184996065</v>
      </c>
      <c r="C49" s="81">
        <f t="shared" si="1"/>
        <v>15119.932273899978</v>
      </c>
      <c r="D49" s="81">
        <f t="shared" si="2"/>
        <v>2055.4066917830387</v>
      </c>
      <c r="E49" s="81">
        <f t="shared" si="3"/>
        <v>17175.338965683019</v>
      </c>
      <c r="F49" s="81">
        <f t="shared" si="4"/>
        <v>-3520.5677806869526</v>
      </c>
      <c r="G49" s="81">
        <f t="shared" si="5"/>
        <v>31489.41109321341</v>
      </c>
      <c r="H49" s="113"/>
      <c r="I49" s="113"/>
      <c r="J49" s="113"/>
      <c r="K49" s="13" t="s">
        <v>324</v>
      </c>
      <c r="L49" s="81">
        <f>+B49</f>
        <v>13654.771184996065</v>
      </c>
      <c r="M49" s="81">
        <f>+E49</f>
        <v>17175.338965683019</v>
      </c>
      <c r="N49" s="81">
        <f>+T49</f>
        <v>14030.089668625988</v>
      </c>
      <c r="O49" s="81">
        <f>+W49</f>
        <v>13818.30064734434</v>
      </c>
      <c r="P49" s="85">
        <f t="shared" si="44"/>
        <v>0.97324903172435118</v>
      </c>
      <c r="Q49" s="85">
        <f t="shared" si="44"/>
        <v>1.2429414733412858</v>
      </c>
      <c r="S49" s="13" t="s">
        <v>324</v>
      </c>
      <c r="T49" s="81">
        <f t="shared" si="7"/>
        <v>14030.089668625988</v>
      </c>
      <c r="U49" s="81">
        <f t="shared" si="8"/>
        <v>12924.378374148399</v>
      </c>
      <c r="V49" s="81">
        <f t="shared" si="9"/>
        <v>893.92227319594178</v>
      </c>
      <c r="W49" s="81">
        <f t="shared" si="10"/>
        <v>13818.30064734434</v>
      </c>
      <c r="X49" s="81">
        <f t="shared" si="11"/>
        <v>-727.73320087967079</v>
      </c>
      <c r="Y49" s="81">
        <f t="shared" si="12"/>
        <v>23215.15560370309</v>
      </c>
      <c r="AA49" s="87">
        <f>+T49-W49</f>
        <v>211.78902128164736</v>
      </c>
      <c r="AI49" s="13" t="s">
        <v>324</v>
      </c>
      <c r="AJ49" s="86">
        <f t="shared" si="21"/>
        <v>2.3061104918267792</v>
      </c>
      <c r="AK49" s="86">
        <f t="shared" si="22"/>
        <v>2.9111792560242322</v>
      </c>
      <c r="AL49" s="86">
        <f t="shared" si="23"/>
        <v>0.11967197246527828</v>
      </c>
      <c r="AM49" s="86">
        <f t="shared" si="24"/>
        <v>0.15052663013800854</v>
      </c>
      <c r="AO49" s="13" t="s">
        <v>324</v>
      </c>
      <c r="AP49" s="86">
        <f t="shared" si="26"/>
        <v>1.654669082808266</v>
      </c>
      <c r="AQ49" s="86">
        <f t="shared" si="27"/>
        <v>2.2110898831474652</v>
      </c>
      <c r="AR49" s="86">
        <f t="shared" si="28"/>
        <v>6.4691187144472764E-2</v>
      </c>
      <c r="AS49" s="86">
        <f t="shared" si="29"/>
        <v>6.3714651460491101E-2</v>
      </c>
      <c r="AV49" s="13" t="s">
        <v>324</v>
      </c>
      <c r="AW49" s="85">
        <f t="shared" si="46"/>
        <v>2.3061104918267792</v>
      </c>
      <c r="AX49" s="85">
        <f t="shared" si="31"/>
        <v>1.654669082808266</v>
      </c>
      <c r="AZ49" s="13" t="s">
        <v>324</v>
      </c>
      <c r="BA49" s="85">
        <f t="shared" si="33"/>
        <v>2.9111792560242322</v>
      </c>
      <c r="BB49" s="85">
        <f t="shared" si="34"/>
        <v>2.2110898831474652</v>
      </c>
      <c r="BD49" s="13" t="s">
        <v>324</v>
      </c>
      <c r="BE49" s="85">
        <f t="shared" si="36"/>
        <v>0.11967197246527828</v>
      </c>
      <c r="BF49" s="85">
        <f t="shared" si="37"/>
        <v>6.4691187144472764E-2</v>
      </c>
      <c r="BH49" s="13" t="s">
        <v>324</v>
      </c>
      <c r="BI49" s="85">
        <f t="shared" si="39"/>
        <v>0.15052663013800854</v>
      </c>
      <c r="BJ49" s="85">
        <f t="shared" si="40"/>
        <v>6.3714651460491101E-2</v>
      </c>
      <c r="BU49" s="1" t="str">
        <f t="shared" si="41"/>
        <v>2020-21</v>
      </c>
      <c r="BV49" s="161">
        <f t="shared" si="42"/>
        <v>2838.0511125199437</v>
      </c>
      <c r="BW49" s="161">
        <f t="shared" si="43"/>
        <v>3530.6722633703776</v>
      </c>
    </row>
    <row r="50" spans="1:75" x14ac:dyDescent="0.25">
      <c r="A50" s="13" t="s">
        <v>333</v>
      </c>
      <c r="B50" s="153">
        <f>+AVERAGE(B45:B49)</f>
        <v>14813.449254160656</v>
      </c>
      <c r="C50" s="153">
        <f t="shared" ref="C50:G50" si="47">+AVERAGE(C45:C49)</f>
        <v>14136.253570883948</v>
      </c>
      <c r="D50" s="153">
        <f t="shared" si="47"/>
        <v>1943.0023231240223</v>
      </c>
      <c r="E50" s="153">
        <f t="shared" si="47"/>
        <v>16079.255894007971</v>
      </c>
      <c r="F50" s="153">
        <f t="shared" si="47"/>
        <v>-1265.958166744663</v>
      </c>
      <c r="G50" s="153">
        <f t="shared" si="47"/>
        <v>28328.155968112191</v>
      </c>
      <c r="K50" s="13" t="s">
        <v>333</v>
      </c>
      <c r="L50" s="153">
        <f>+AVERAGE(L45:L49)</f>
        <v>14813.449254160656</v>
      </c>
      <c r="M50" s="153">
        <f t="shared" ref="M50:Q50" si="48">+AVERAGE(M45:M49)</f>
        <v>16079.255894007971</v>
      </c>
      <c r="N50" s="153">
        <f t="shared" si="48"/>
        <v>13349.531081039448</v>
      </c>
      <c r="O50" s="153">
        <f t="shared" si="48"/>
        <v>12826.732774055647</v>
      </c>
      <c r="P50" s="132">
        <f t="shared" si="48"/>
        <v>1.1092331639010857</v>
      </c>
      <c r="Q50" s="132">
        <f t="shared" si="48"/>
        <v>1.2553035616214967</v>
      </c>
      <c r="S50" s="13" t="s">
        <v>333</v>
      </c>
      <c r="T50" s="153">
        <f>+AVERAGE(T45:T49)</f>
        <v>13349.531081039448</v>
      </c>
      <c r="U50" s="153">
        <f t="shared" ref="U50:Y50" si="49">+AVERAGE(U45:U49)</f>
        <v>11813.70166967464</v>
      </c>
      <c r="V50" s="153">
        <f t="shared" si="49"/>
        <v>1013.0311043810077</v>
      </c>
      <c r="W50" s="153">
        <f t="shared" si="49"/>
        <v>12826.732774055647</v>
      </c>
      <c r="X50" s="153">
        <f t="shared" si="49"/>
        <v>334.8938625515392</v>
      </c>
      <c r="Y50" s="153">
        <f t="shared" si="49"/>
        <v>21355.303362700546</v>
      </c>
      <c r="AA50" s="87">
        <f t="shared" ref="AA50:AA53" si="50">+T50-W50</f>
        <v>522.79830698380101</v>
      </c>
      <c r="AI50" s="13" t="s">
        <v>333</v>
      </c>
      <c r="AJ50" s="132">
        <f>+AVERAGE(AJ45:AJ49)</f>
        <v>1.9385230291101281</v>
      </c>
      <c r="AK50" s="132">
        <f t="shared" ref="AK50:AM50" si="51">+AVERAGE(AK45:AK49)</f>
        <v>2.4654788698141159</v>
      </c>
      <c r="AL50" s="132">
        <f t="shared" si="51"/>
        <v>0.12083612224568414</v>
      </c>
      <c r="AM50" s="132">
        <f t="shared" si="51"/>
        <v>0.13261698226496788</v>
      </c>
      <c r="AN50" s="153"/>
      <c r="AO50" s="13" t="s">
        <v>333</v>
      </c>
      <c r="AP50" s="132">
        <f>+AVERAGE(AP45:AP49)</f>
        <v>1.6029614701453041</v>
      </c>
      <c r="AQ50" s="132">
        <f t="shared" ref="AQ50:AS50" si="52">+AVERAGE(AQ45:AQ49)</f>
        <v>2.0417543384210028</v>
      </c>
      <c r="AR50" s="132">
        <f t="shared" si="52"/>
        <v>7.9647467371139369E-2</v>
      </c>
      <c r="AS50" s="132">
        <f t="shared" si="52"/>
        <v>7.6354986885065312E-2</v>
      </c>
      <c r="AV50" s="13" t="s">
        <v>333</v>
      </c>
      <c r="AW50" s="132">
        <f>+AVERAGE(AW45:AW49)</f>
        <v>1.9385230291101281</v>
      </c>
      <c r="AX50" s="132">
        <f t="shared" ref="AX50" si="53">+AVERAGE(AX45:AX49)</f>
        <v>1.6029614701453041</v>
      </c>
      <c r="AZ50" s="13" t="s">
        <v>333</v>
      </c>
      <c r="BA50" s="132">
        <f>+AVERAGE(BA45:BA49)</f>
        <v>2.4654788698141159</v>
      </c>
      <c r="BB50" s="132">
        <f t="shared" ref="BB50" si="54">+AVERAGE(BB45:BB49)</f>
        <v>2.0417543384210028</v>
      </c>
      <c r="BD50" s="13" t="s">
        <v>333</v>
      </c>
      <c r="BE50" s="132">
        <f>+AVERAGE(BE45:BE49)</f>
        <v>0.12083612224568414</v>
      </c>
      <c r="BF50" s="132">
        <f t="shared" ref="BF50" si="55">+AVERAGE(BF45:BF49)</f>
        <v>7.9647467371139369E-2</v>
      </c>
      <c r="BH50" s="13" t="s">
        <v>333</v>
      </c>
      <c r="BI50" s="132">
        <f>+AVERAGE(BI45:BI49)</f>
        <v>0.13261698226496788</v>
      </c>
      <c r="BJ50" s="132">
        <f t="shared" ref="BJ50" si="56">+AVERAGE(BJ45:BJ49)</f>
        <v>7.6354986885065312E-2</v>
      </c>
      <c r="BU50" s="158" t="s">
        <v>333</v>
      </c>
      <c r="BV50" s="165">
        <f>+AVERAGE(BV45:BV49)</f>
        <v>3286.4833816166329</v>
      </c>
      <c r="BW50" s="165">
        <f t="shared" ref="BW50" si="57">+AVERAGE(BW45:BW49)</f>
        <v>2870.6775753245465</v>
      </c>
    </row>
    <row r="51" spans="1:75" x14ac:dyDescent="0.25">
      <c r="A51" s="13" t="s">
        <v>330</v>
      </c>
      <c r="B51" s="153">
        <f t="shared" ref="B51:G51" si="58">+AVERAGE(B40:B49)</f>
        <v>14370.572360493345</v>
      </c>
      <c r="C51" s="153">
        <f t="shared" si="58"/>
        <v>13788.753486498157</v>
      </c>
      <c r="D51" s="153">
        <f t="shared" si="58"/>
        <v>1747.4461804924292</v>
      </c>
      <c r="E51" s="153">
        <f t="shared" si="58"/>
        <v>15536.199666990588</v>
      </c>
      <c r="F51" s="153">
        <f t="shared" si="58"/>
        <v>-1165.703069945916</v>
      </c>
      <c r="G51" s="153">
        <f t="shared" si="58"/>
        <v>23284.422240982134</v>
      </c>
      <c r="K51" s="13" t="s">
        <v>330</v>
      </c>
      <c r="L51" s="153">
        <f t="shared" ref="L51:Q51" si="59">+AVERAGE(L40:L49)</f>
        <v>14370.572360493345</v>
      </c>
      <c r="M51" s="153">
        <f t="shared" si="59"/>
        <v>15536.199666990588</v>
      </c>
      <c r="N51" s="153">
        <f t="shared" si="59"/>
        <v>12369.772567342821</v>
      </c>
      <c r="O51" s="153">
        <f t="shared" si="59"/>
        <v>12136.898018545975</v>
      </c>
      <c r="P51" s="132">
        <f t="shared" si="59"/>
        <v>1.1702823834194447</v>
      </c>
      <c r="Q51" s="132">
        <f t="shared" si="59"/>
        <v>1.2827710789137734</v>
      </c>
      <c r="S51" s="13" t="s">
        <v>330</v>
      </c>
      <c r="T51" s="153">
        <f t="shared" ref="T51:Y51" si="60">+AVERAGE(T40:T49)</f>
        <v>12369.772567342821</v>
      </c>
      <c r="U51" s="153">
        <f t="shared" si="60"/>
        <v>11014.575683315008</v>
      </c>
      <c r="V51" s="153">
        <f t="shared" si="60"/>
        <v>1122.3223352309669</v>
      </c>
      <c r="W51" s="153">
        <f t="shared" si="60"/>
        <v>12136.898018545975</v>
      </c>
      <c r="X51" s="153">
        <f t="shared" si="60"/>
        <v>138.92232658071458</v>
      </c>
      <c r="Y51" s="153">
        <f t="shared" si="60"/>
        <v>21751.537382279406</v>
      </c>
      <c r="AA51" s="87">
        <f t="shared" si="50"/>
        <v>232.87454879684628</v>
      </c>
      <c r="AI51" s="13" t="s">
        <v>330</v>
      </c>
      <c r="AJ51" s="132">
        <f>+AVERAGE(AJ40:AJ49)</f>
        <v>1.6491981720125621</v>
      </c>
      <c r="AK51" s="132">
        <f>+AVERAGE(AK40:AK49)</f>
        <v>2.0388630896900728</v>
      </c>
      <c r="AL51" s="132">
        <f>+AVERAGE(AL40:AL49)</f>
        <v>0.11214528069309035</v>
      </c>
      <c r="AM51" s="132">
        <f>+AVERAGE(AM40:AM49)</f>
        <v>0.12322449286956083</v>
      </c>
      <c r="AN51" s="153"/>
      <c r="AO51" s="13" t="s">
        <v>330</v>
      </c>
      <c r="AP51" s="132">
        <f>+AVERAGE(AP40:AP49)</f>
        <v>1.7747902870029719</v>
      </c>
      <c r="AQ51" s="132">
        <f>+AVERAGE(AQ40:AQ49)</f>
        <v>2.2303438449982593</v>
      </c>
      <c r="AR51" s="132">
        <f>+AVERAGE(AR40:AR49)</f>
        <v>9.3621945212330221E-2</v>
      </c>
      <c r="AS51" s="132">
        <f>+AVERAGE(AS40:AS49)</f>
        <v>9.2318388160701856E-2</v>
      </c>
      <c r="AV51" s="13" t="s">
        <v>330</v>
      </c>
      <c r="AW51" s="132">
        <f>+AVERAGE(AW40:AW49)</f>
        <v>1.6491981720125621</v>
      </c>
      <c r="AX51" s="132">
        <f>+AVERAGE(AX40:AX49)</f>
        <v>1.7747902870029719</v>
      </c>
      <c r="AZ51" s="13" t="s">
        <v>330</v>
      </c>
      <c r="BA51" s="132">
        <f>+AVERAGE(BA40:BA49)</f>
        <v>2.0388630896900728</v>
      </c>
      <c r="BB51" s="132">
        <f>+AVERAGE(BB40:BB49)</f>
        <v>2.2303438449982593</v>
      </c>
      <c r="BD51" s="13" t="s">
        <v>330</v>
      </c>
      <c r="BE51" s="132">
        <f>+AVERAGE(BE40:BE49)</f>
        <v>0.11214528069309035</v>
      </c>
      <c r="BF51" s="132">
        <f>+AVERAGE(BF40:BF49)</f>
        <v>9.3621945212330221E-2</v>
      </c>
      <c r="BH51" s="13" t="s">
        <v>330</v>
      </c>
      <c r="BI51" s="132">
        <f>+AVERAGE(BI40:BI49)</f>
        <v>0.12322449286956083</v>
      </c>
      <c r="BJ51" s="132">
        <f>+AVERAGE(BJ40:BJ49)</f>
        <v>9.2318388160701856E-2</v>
      </c>
      <c r="BU51" s="158" t="s">
        <v>330</v>
      </c>
      <c r="BV51" s="165">
        <f>+AVERAGE(BV40:BV49)</f>
        <v>2719.5980905860192</v>
      </c>
      <c r="BW51" s="165">
        <f>+AVERAGE(BW40:BW49)</f>
        <v>2545.8297975508804</v>
      </c>
    </row>
    <row r="52" spans="1:75" x14ac:dyDescent="0.25">
      <c r="A52" s="13" t="s">
        <v>331</v>
      </c>
      <c r="B52" s="153">
        <f t="shared" ref="B52:G52" si="61">+AVERAGE(B30:B49)</f>
        <v>12919.036645551583</v>
      </c>
      <c r="C52" s="153">
        <f t="shared" si="61"/>
        <v>11561.809638685212</v>
      </c>
      <c r="D52" s="153">
        <f t="shared" si="61"/>
        <v>1724.7635058988867</v>
      </c>
      <c r="E52" s="153">
        <f t="shared" si="61"/>
        <v>13286.573144584094</v>
      </c>
      <c r="F52" s="153">
        <f t="shared" si="61"/>
        <v>-367.57438075685184</v>
      </c>
      <c r="G52" s="153">
        <f t="shared" si="61"/>
        <v>21409.571125302573</v>
      </c>
      <c r="K52" s="13" t="s">
        <v>331</v>
      </c>
      <c r="L52" s="153">
        <f t="shared" ref="L52:Q52" si="62">+AVERAGE(L30:L49)</f>
        <v>12919.036645551583</v>
      </c>
      <c r="M52" s="153">
        <f t="shared" si="62"/>
        <v>13286.573144584094</v>
      </c>
      <c r="N52" s="153">
        <f t="shared" si="62"/>
        <v>10544.191193993611</v>
      </c>
      <c r="O52" s="153">
        <f t="shared" si="62"/>
        <v>10463.606797352886</v>
      </c>
      <c r="P52" s="132">
        <f t="shared" si="62"/>
        <v>1.2314801016570343</v>
      </c>
      <c r="Q52" s="132">
        <f t="shared" si="62"/>
        <v>1.2662716739352045</v>
      </c>
      <c r="S52" s="13" t="s">
        <v>331</v>
      </c>
      <c r="T52" s="153">
        <f t="shared" ref="T52:Y52" si="63">+AVERAGE(T30:T49)</f>
        <v>10544.191193993611</v>
      </c>
      <c r="U52" s="153">
        <f t="shared" si="63"/>
        <v>9384.3047082371722</v>
      </c>
      <c r="V52" s="153">
        <f t="shared" si="63"/>
        <v>1079.3020891157141</v>
      </c>
      <c r="W52" s="153">
        <f t="shared" si="63"/>
        <v>10463.606797352886</v>
      </c>
      <c r="X52" s="153">
        <f t="shared" si="63"/>
        <v>33.608285532660105</v>
      </c>
      <c r="Y52" s="153">
        <f t="shared" si="63"/>
        <v>18601.581934841299</v>
      </c>
      <c r="AA52" s="87">
        <f t="shared" si="50"/>
        <v>80.584396640724663</v>
      </c>
      <c r="AI52" s="13" t="s">
        <v>331</v>
      </c>
      <c r="AJ52" s="132">
        <f>+AVERAGE(AJ30:AJ49)</f>
        <v>1.7674991846174977</v>
      </c>
      <c r="AK52" s="132">
        <f>+AVERAGE(AK30:AK49)</f>
        <v>2.4413254946367409</v>
      </c>
      <c r="AL52" s="132">
        <f>+AVERAGE(AL30:AL49)</f>
        <v>0.13603435082818444</v>
      </c>
      <c r="AM52" s="132">
        <f>+AVERAGE(AM30:AM49)</f>
        <v>0.14368551747868608</v>
      </c>
      <c r="AN52" s="153"/>
      <c r="AO52" s="13" t="s">
        <v>331</v>
      </c>
      <c r="AP52" s="132">
        <f>+AVERAGE(AP30:AP49)</f>
        <v>1.7692585146851794</v>
      </c>
      <c r="AQ52" s="132">
        <f>+AVERAGE(AQ30:AQ49)</f>
        <v>2.2021146167735339</v>
      </c>
      <c r="AR52" s="132">
        <f>+AVERAGE(AR30:AR49)</f>
        <v>0.10640050648637851</v>
      </c>
      <c r="AS52" s="132">
        <f>+AVERAGE(AS30:AS49)</f>
        <v>0.10615967344000039</v>
      </c>
      <c r="AV52" s="13" t="s">
        <v>331</v>
      </c>
      <c r="AW52" s="132">
        <f>+AVERAGE(AW30:AW49)</f>
        <v>1.7674991846174977</v>
      </c>
      <c r="AX52" s="132">
        <f>+AVERAGE(AX30:AX49)</f>
        <v>1.7692585146851794</v>
      </c>
      <c r="AZ52" s="13" t="s">
        <v>331</v>
      </c>
      <c r="BA52" s="132">
        <f>+AVERAGE(BA30:BA49)</f>
        <v>2.4413254946367409</v>
      </c>
      <c r="BB52" s="132">
        <f>+AVERAGE(BB30:BB49)</f>
        <v>2.2021146167735339</v>
      </c>
      <c r="BD52" s="13" t="s">
        <v>331</v>
      </c>
      <c r="BE52" s="132">
        <f>+AVERAGE(BE30:BE49)</f>
        <v>0.13603435082818444</v>
      </c>
      <c r="BF52" s="132">
        <f>+AVERAGE(BF30:BF49)</f>
        <v>0.10640050648637851</v>
      </c>
      <c r="BH52" s="13" t="s">
        <v>331</v>
      </c>
      <c r="BI52" s="132">
        <f>+AVERAGE(BI30:BI49)</f>
        <v>0.14368551747868608</v>
      </c>
      <c r="BJ52" s="132">
        <f>+AVERAGE(BJ30:BJ49)</f>
        <v>0.10615967344000039</v>
      </c>
      <c r="BU52" s="158" t="s">
        <v>331</v>
      </c>
      <c r="BV52" s="165">
        <f>+AVERAGE(BV30:BV49)</f>
        <v>3064.0091135273315</v>
      </c>
      <c r="BW52" s="165">
        <f>+AVERAGE(BW30:BW49)</f>
        <v>2098.1246553606297</v>
      </c>
    </row>
    <row r="53" spans="1:75" x14ac:dyDescent="0.25">
      <c r="A53" s="13" t="s">
        <v>332</v>
      </c>
      <c r="B53" s="153">
        <f t="shared" ref="B53:G53" si="64">+AVERAGE(B25:B49)</f>
        <v>11797.641501785931</v>
      </c>
      <c r="C53" s="153">
        <f t="shared" si="64"/>
        <v>10436.104139969113</v>
      </c>
      <c r="D53" s="153">
        <f t="shared" si="64"/>
        <v>1714.1322980351456</v>
      </c>
      <c r="E53" s="153">
        <f t="shared" si="64"/>
        <v>12150.236438004253</v>
      </c>
      <c r="F53" s="153">
        <f t="shared" si="64"/>
        <v>-352.62524159779497</v>
      </c>
      <c r="G53" s="153">
        <f t="shared" si="64"/>
        <v>20003.660885388967</v>
      </c>
      <c r="K53" s="13" t="s">
        <v>332</v>
      </c>
      <c r="L53" s="153">
        <f t="shared" ref="L53:Q53" si="65">+AVERAGE(L25:L49)</f>
        <v>11797.641501785931</v>
      </c>
      <c r="M53" s="153">
        <f t="shared" si="65"/>
        <v>12150.236438004253</v>
      </c>
      <c r="N53" s="153">
        <f t="shared" si="65"/>
        <v>9708.3180128515996</v>
      </c>
      <c r="O53" s="153">
        <f t="shared" si="65"/>
        <v>9665.2240636498464</v>
      </c>
      <c r="P53" s="132">
        <f t="shared" si="65"/>
        <v>1.217191236718913</v>
      </c>
      <c r="Q53" s="132">
        <f t="shared" si="65"/>
        <v>1.248470340108665</v>
      </c>
      <c r="S53" s="13" t="s">
        <v>332</v>
      </c>
      <c r="T53" s="153">
        <f t="shared" ref="T53:Y53" si="66">+AVERAGE(T25:T49)</f>
        <v>9708.3180128515996</v>
      </c>
      <c r="U53" s="153">
        <f t="shared" si="66"/>
        <v>8608.0659800392623</v>
      </c>
      <c r="V53" s="153">
        <f t="shared" si="66"/>
        <v>1057.1580836105882</v>
      </c>
      <c r="W53" s="153">
        <f t="shared" si="66"/>
        <v>9665.2240636498464</v>
      </c>
      <c r="X53" s="153">
        <f t="shared" si="66"/>
        <v>5.5130603153010496</v>
      </c>
      <c r="Y53" s="153">
        <f t="shared" si="66"/>
        <v>17179.774406748576</v>
      </c>
      <c r="AA53" s="87">
        <f t="shared" si="50"/>
        <v>43.093949201753276</v>
      </c>
      <c r="AI53" s="13" t="s">
        <v>332</v>
      </c>
      <c r="AJ53" s="132">
        <f>+AVERAGE(AJ25:AJ49)</f>
        <v>1.8071288093109614</v>
      </c>
      <c r="AK53" s="132">
        <f>+AVERAGE(AK25:AK49)</f>
        <v>2.6604437249884332</v>
      </c>
      <c r="AL53" s="132">
        <f>+AVERAGE(AL25:AL49)</f>
        <v>0.15275953928973265</v>
      </c>
      <c r="AM53" s="132">
        <f>+AVERAGE(AM25:AM49)</f>
        <v>0.16063751514026767</v>
      </c>
      <c r="AN53" s="153"/>
      <c r="AO53" s="13" t="s">
        <v>332</v>
      </c>
      <c r="AP53" s="132">
        <f>+AVERAGE(AP25:AP49)</f>
        <v>1.7771549273829199</v>
      </c>
      <c r="AQ53" s="132">
        <f>+AVERAGE(AQ25:AQ49)</f>
        <v>2.19090061012774</v>
      </c>
      <c r="AR53" s="132">
        <f>+AVERAGE(AR25:AR49)</f>
        <v>0.11504365141299157</v>
      </c>
      <c r="AS53" s="132">
        <f>+AVERAGE(AS25:AS49)</f>
        <v>0.11549227068559516</v>
      </c>
      <c r="AV53" s="13" t="s">
        <v>332</v>
      </c>
      <c r="AW53" s="132">
        <f>+AVERAGE(AW25:AW49)</f>
        <v>1.8071288093109614</v>
      </c>
      <c r="AX53" s="132">
        <f>+AVERAGE(AX25:AX49)</f>
        <v>1.7771549273829199</v>
      </c>
      <c r="AZ53" s="13" t="s">
        <v>332</v>
      </c>
      <c r="BA53" s="132">
        <f>+AVERAGE(BA25:BA49)</f>
        <v>2.6604437249884332</v>
      </c>
      <c r="BB53" s="132">
        <f>+AVERAGE(BB25:BB49)</f>
        <v>2.19090061012774</v>
      </c>
      <c r="BD53" s="13" t="s">
        <v>332</v>
      </c>
      <c r="BE53" s="132">
        <f>+AVERAGE(BE25:BE49)</f>
        <v>0.15275953928973265</v>
      </c>
      <c r="BF53" s="132">
        <f>+AVERAGE(BF25:BF49)</f>
        <v>0.11504365141299157</v>
      </c>
      <c r="BH53" s="13" t="s">
        <v>332</v>
      </c>
      <c r="BI53" s="132">
        <f>+AVERAGE(BI25:BI49)</f>
        <v>0.16063751514026767</v>
      </c>
      <c r="BJ53" s="132">
        <f>+AVERAGE(BJ25:BJ49)</f>
        <v>0.11549227068559516</v>
      </c>
      <c r="BU53" s="158" t="s">
        <v>332</v>
      </c>
      <c r="BV53" s="165">
        <f>+AVERAGE(BV25:BV49)</f>
        <v>3101.1927781471918</v>
      </c>
      <c r="BW53" s="165">
        <f>+AVERAGE(BW25:BW49)</f>
        <v>1877.38829585798</v>
      </c>
    </row>
    <row r="54" spans="1:75" x14ac:dyDescent="0.25">
      <c r="G54" s="1"/>
      <c r="H54" s="1"/>
      <c r="I54" s="1"/>
      <c r="J54" s="1"/>
      <c r="K54" s="1"/>
    </row>
    <row r="55" spans="1:75" x14ac:dyDescent="0.25">
      <c r="G55" s="1"/>
      <c r="H55" s="1"/>
      <c r="I55" s="1"/>
      <c r="J55" s="1"/>
      <c r="K55" s="1"/>
    </row>
    <row r="56" spans="1:75" x14ac:dyDescent="0.25">
      <c r="A56" t="s">
        <v>129</v>
      </c>
      <c r="G56" s="1"/>
      <c r="H56" s="1"/>
      <c r="I56" s="1"/>
      <c r="J56" s="1"/>
      <c r="K56" s="1"/>
    </row>
    <row r="57" spans="1:75" x14ac:dyDescent="0.25">
      <c r="A57" t="s">
        <v>11</v>
      </c>
      <c r="G57" s="1"/>
      <c r="H57" s="1"/>
      <c r="I57" s="1"/>
      <c r="J57" s="1"/>
      <c r="K57" s="1"/>
    </row>
    <row r="58" spans="1:75" x14ac:dyDescent="0.25">
      <c r="A58" t="s">
        <v>12</v>
      </c>
      <c r="B58" t="s">
        <v>290</v>
      </c>
      <c r="C58" t="s">
        <v>364</v>
      </c>
      <c r="D58" t="s">
        <v>288</v>
      </c>
      <c r="E58" t="s">
        <v>289</v>
      </c>
      <c r="F58" s="1"/>
      <c r="G58" s="1"/>
      <c r="H58" s="1"/>
      <c r="I58" s="1"/>
      <c r="J58" s="1"/>
      <c r="K58" s="1"/>
    </row>
    <row r="59" spans="1:75" x14ac:dyDescent="0.25">
      <c r="A59">
        <f>+'fiscal parms &amp; pop'!A128</f>
        <v>1990</v>
      </c>
      <c r="B59" s="1">
        <f>+'fiscal parms &amp; pop'!S143</f>
        <v>577368</v>
      </c>
      <c r="C59" s="109">
        <f>+'fiscal parms &amp; pop'!G128</f>
        <v>6996986</v>
      </c>
      <c r="D59" s="1">
        <f>+'fiscal parms &amp; pop'!U143</f>
        <v>27026876</v>
      </c>
      <c r="E59" s="1">
        <f>+'fiscal parms &amp; pop'!V143</f>
        <v>1781011</v>
      </c>
      <c r="F59" s="1"/>
      <c r="G59" s="1"/>
      <c r="H59" s="1"/>
      <c r="I59" s="1"/>
      <c r="J59" s="1"/>
      <c r="K59" s="1"/>
    </row>
    <row r="60" spans="1:75" x14ac:dyDescent="0.25">
      <c r="A60">
        <f>+'fiscal parms &amp; pop'!A129</f>
        <v>1991</v>
      </c>
      <c r="B60" s="1">
        <f>+'fiscal parms &amp; pop'!S144</f>
        <v>579644</v>
      </c>
      <c r="C60" s="109">
        <f>+'fiscal parms &amp; pop'!G129</f>
        <v>7067396</v>
      </c>
      <c r="D60" s="1">
        <f>+'fiscal parms &amp; pop'!U144</f>
        <v>27368027</v>
      </c>
      <c r="E60" s="1">
        <f>+'fiscal parms &amp; pop'!V144</f>
        <v>1790905</v>
      </c>
      <c r="F60" s="1"/>
      <c r="G60" s="1"/>
      <c r="H60" s="1"/>
      <c r="I60" s="1"/>
      <c r="J60" s="1"/>
      <c r="K60" s="1"/>
    </row>
    <row r="61" spans="1:75" x14ac:dyDescent="0.25">
      <c r="A61">
        <f>+'fiscal parms &amp; pop'!A130</f>
        <v>1992</v>
      </c>
      <c r="B61" s="1">
        <f>+'fiscal parms &amp; pop'!S145</f>
        <v>580109</v>
      </c>
      <c r="C61" s="109">
        <f>+'fiscal parms &amp; pop'!G130</f>
        <v>7110010</v>
      </c>
      <c r="D61" s="1">
        <f>+'fiscal parms &amp; pop'!U145</f>
        <v>27698772</v>
      </c>
      <c r="E61" s="1">
        <f>+'fiscal parms &amp; pop'!V145</f>
        <v>1798399</v>
      </c>
      <c r="F61" s="1"/>
      <c r="G61" s="1"/>
      <c r="H61" s="1"/>
      <c r="I61" s="1"/>
      <c r="J61" s="1"/>
      <c r="K61" s="1"/>
    </row>
    <row r="62" spans="1:75" x14ac:dyDescent="0.25">
      <c r="A62">
        <f>+'fiscal parms &amp; pop'!A131</f>
        <v>1993</v>
      </c>
      <c r="B62" s="1">
        <f>+'fiscal parms &amp; pop'!S146</f>
        <v>579977</v>
      </c>
      <c r="C62" s="109">
        <f>+'fiscal parms &amp; pop'!G131</f>
        <v>7156537</v>
      </c>
      <c r="D62" s="1">
        <f>+'fiscal parms &amp; pop'!U146</f>
        <v>28011071</v>
      </c>
      <c r="E62" s="1">
        <f>+'fiscal parms &amp; pop'!V146</f>
        <v>1804914</v>
      </c>
      <c r="F62" s="1"/>
      <c r="G62" s="1"/>
      <c r="H62" s="1"/>
      <c r="I62" s="1"/>
      <c r="J62" s="1"/>
      <c r="K62" s="1"/>
    </row>
    <row r="63" spans="1:75" x14ac:dyDescent="0.25">
      <c r="A63">
        <f>+'fiscal parms &amp; pop'!A132</f>
        <v>1994</v>
      </c>
      <c r="B63" s="1">
        <f>+'fiscal parms &amp; pop'!S147</f>
        <v>574466</v>
      </c>
      <c r="C63" s="109">
        <f>+'fiscal parms &amp; pop'!G132</f>
        <v>7192403</v>
      </c>
      <c r="D63" s="1">
        <f>+'fiscal parms &amp; pop'!U147</f>
        <v>28331528</v>
      </c>
      <c r="E63" s="1">
        <f>+'fiscal parms &amp; pop'!V147</f>
        <v>1810493</v>
      </c>
      <c r="F63" s="1"/>
      <c r="G63" s="1"/>
      <c r="H63" s="1"/>
      <c r="I63" s="1"/>
      <c r="J63" s="1"/>
      <c r="K63" s="1"/>
    </row>
    <row r="64" spans="1:75" x14ac:dyDescent="0.25">
      <c r="A64">
        <f>+'fiscal parms &amp; pop'!A133</f>
        <v>1995</v>
      </c>
      <c r="B64" s="1">
        <f>+'fiscal parms &amp; pop'!S148</f>
        <v>567397</v>
      </c>
      <c r="C64" s="109">
        <f>+'fiscal parms &amp; pop'!G133</f>
        <v>7219219</v>
      </c>
      <c r="D64" s="1">
        <f>+'fiscal parms &amp; pop'!U148</f>
        <v>28638062</v>
      </c>
      <c r="E64" s="1">
        <f>+'fiscal parms &amp; pop'!V148</f>
        <v>1813478</v>
      </c>
      <c r="F64" s="1"/>
      <c r="G64" s="1"/>
      <c r="H64" s="1"/>
      <c r="I64" s="1"/>
      <c r="J64" s="1"/>
      <c r="K64" s="1"/>
    </row>
    <row r="65" spans="1:24" x14ac:dyDescent="0.25">
      <c r="A65">
        <f>+'fiscal parms &amp; pop'!A134</f>
        <v>1996</v>
      </c>
      <c r="B65" s="1">
        <f>+'fiscal parms &amp; pop'!S149</f>
        <v>559698</v>
      </c>
      <c r="C65" s="109">
        <f>+'fiscal parms &amp; pop'!G134</f>
        <v>7246897</v>
      </c>
      <c r="D65" s="1">
        <f>+'fiscal parms &amp; pop'!U149</f>
        <v>28951723</v>
      </c>
      <c r="E65" s="1">
        <f>+'fiscal parms &amp; pop'!V149</f>
        <v>1819332</v>
      </c>
      <c r="F65" s="1"/>
      <c r="G65" s="1"/>
      <c r="H65" s="1"/>
      <c r="I65" s="1"/>
      <c r="J65" s="1"/>
      <c r="K65" s="1"/>
    </row>
    <row r="66" spans="1:24" x14ac:dyDescent="0.25">
      <c r="A66">
        <f>+'fiscal parms &amp; pop'!A135</f>
        <v>1997</v>
      </c>
      <c r="B66" s="1">
        <f>+'fiscal parms &amp; pop'!S150</f>
        <v>550911</v>
      </c>
      <c r="C66" s="109">
        <f>+'fiscal parms &amp; pop'!G135</f>
        <v>7274611</v>
      </c>
      <c r="D66" s="1">
        <f>+'fiscal parms &amp; pop'!U150</f>
        <v>29255731</v>
      </c>
      <c r="E66" s="1">
        <f>+'fiscal parms &amp; pop'!V150</f>
        <v>1821008</v>
      </c>
      <c r="F66" s="1"/>
      <c r="G66" s="1"/>
      <c r="H66" s="1"/>
      <c r="I66" s="1"/>
      <c r="J66" s="1"/>
      <c r="K66" s="1"/>
    </row>
    <row r="67" spans="1:24" x14ac:dyDescent="0.25">
      <c r="A67">
        <f>+'fiscal parms &amp; pop'!A136</f>
        <v>1998</v>
      </c>
      <c r="B67" s="1">
        <f>+'fiscal parms &amp; pop'!S151</f>
        <v>539843</v>
      </c>
      <c r="C67" s="109">
        <f>+'fiscal parms &amp; pop'!G136</f>
        <v>7295935</v>
      </c>
      <c r="D67" s="1">
        <f>+'fiscal parms &amp; pop'!U151</f>
        <v>29517006</v>
      </c>
      <c r="E67" s="1">
        <f>+'fiscal parms &amp; pop'!V151</f>
        <v>1818170</v>
      </c>
      <c r="F67" s="1"/>
      <c r="G67" s="1"/>
      <c r="H67" s="1"/>
      <c r="I67" s="1"/>
      <c r="J67" s="1"/>
      <c r="K67" s="1"/>
    </row>
    <row r="68" spans="1:24" x14ac:dyDescent="0.25">
      <c r="A68">
        <f>+'fiscal parms &amp; pop'!A137</f>
        <v>1999</v>
      </c>
      <c r="B68" s="1">
        <f>+'fiscal parms &amp; pop'!S152</f>
        <v>533329</v>
      </c>
      <c r="C68" s="109">
        <f>+'fiscal parms &amp; pop'!G137</f>
        <v>7323250</v>
      </c>
      <c r="D68" s="1">
        <f>+'fiscal parms &amp; pop'!U152</f>
        <v>29769714</v>
      </c>
      <c r="E68" s="1">
        <f>+'fiscal parms &amp; pop'!V152</f>
        <v>1820666</v>
      </c>
      <c r="F68" s="1"/>
      <c r="G68" s="1"/>
      <c r="H68" s="1"/>
      <c r="I68" s="1"/>
      <c r="J68" s="1"/>
      <c r="K68" s="1"/>
    </row>
    <row r="69" spans="1:24" x14ac:dyDescent="0.25">
      <c r="A69">
        <f>+'fiscal parms &amp; pop'!A138</f>
        <v>2000</v>
      </c>
      <c r="B69" s="1">
        <f>+'fiscal parms &amp; pop'!S153</f>
        <v>527966</v>
      </c>
      <c r="C69" s="109">
        <f>+'fiscal parms &amp; pop'!G138</f>
        <v>7356951</v>
      </c>
      <c r="D69" s="1">
        <f>+'fiscal parms &amp; pop'!U153</f>
        <v>30059355</v>
      </c>
      <c r="E69" s="1">
        <f>+'fiscal parms &amp; pop'!V153</f>
        <v>1820808</v>
      </c>
      <c r="F69" s="1"/>
      <c r="G69" s="1"/>
      <c r="H69" s="1"/>
      <c r="I69" s="1"/>
      <c r="J69" s="1"/>
      <c r="K69" s="1"/>
    </row>
    <row r="70" spans="1:24" x14ac:dyDescent="0.25">
      <c r="A70">
        <f>+'fiscal parms &amp; pop'!A139</f>
        <v>2001</v>
      </c>
      <c r="B70" s="1">
        <f>+'fiscal parms &amp; pop'!S154</f>
        <v>522046</v>
      </c>
      <c r="C70" s="109">
        <f>+'fiscal parms &amp; pop'!G139</f>
        <v>7396415</v>
      </c>
      <c r="D70" s="1">
        <f>+'fiscal parms &amp; pop'!U154</f>
        <v>30399414</v>
      </c>
      <c r="E70" s="1">
        <f>+'fiscal parms &amp; pop'!V154</f>
        <v>1818975</v>
      </c>
      <c r="F70" s="1"/>
      <c r="G70" s="1"/>
      <c r="H70" s="1"/>
      <c r="I70" s="1"/>
      <c r="J70" s="1"/>
      <c r="K70" s="1"/>
    </row>
    <row r="71" spans="1:24" x14ac:dyDescent="0.25">
      <c r="A71">
        <f>+'fiscal parms &amp; pop'!A140</f>
        <v>2002</v>
      </c>
      <c r="B71" s="1">
        <f>+'fiscal parms &amp; pop'!S155</f>
        <v>519483</v>
      </c>
      <c r="C71" s="109">
        <f>+'fiscal parms &amp; pop'!G140</f>
        <v>7441498</v>
      </c>
      <c r="D71" s="1">
        <f>+'fiscal parms &amp; pop'!U155</f>
        <v>30738082</v>
      </c>
      <c r="E71" s="1">
        <f>+'fiscal parms &amp; pop'!V155</f>
        <v>1821410</v>
      </c>
      <c r="F71" s="1"/>
    </row>
    <row r="72" spans="1:24" x14ac:dyDescent="0.25">
      <c r="A72">
        <f>+'fiscal parms &amp; pop'!A141</f>
        <v>2003</v>
      </c>
      <c r="B72" s="1">
        <f>+'fiscal parms &amp; pop'!S156</f>
        <v>518445</v>
      </c>
      <c r="C72" s="109">
        <f>+'fiscal parms &amp; pop'!G141</f>
        <v>7485491</v>
      </c>
      <c r="D72" s="1">
        <f>+'fiscal parms &amp; pop'!U156</f>
        <v>31020328</v>
      </c>
      <c r="E72" s="1">
        <f>+'fiscal parms &amp; pop'!V156</f>
        <v>1824331</v>
      </c>
      <c r="F72" s="1"/>
    </row>
    <row r="73" spans="1:24" x14ac:dyDescent="0.25">
      <c r="A73">
        <f>+'fiscal parms &amp; pop'!A142</f>
        <v>2004</v>
      </c>
      <c r="B73" s="1">
        <f>+'fiscal parms &amp; pop'!S157</f>
        <v>517402</v>
      </c>
      <c r="C73" s="109">
        <f>+'fiscal parms &amp; pop'!G142</f>
        <v>7535278</v>
      </c>
      <c r="D73" s="1">
        <f>+'fiscal parms &amp; pop'!U157</f>
        <v>31315986</v>
      </c>
      <c r="E73" s="1">
        <f>+'fiscal parms &amp; pop'!V157</f>
        <v>1826701</v>
      </c>
      <c r="F73" s="1"/>
      <c r="N73" s="150"/>
      <c r="O73" s="152"/>
      <c r="P73" s="150"/>
      <c r="Q73" s="151" t="str">
        <f>+B18</f>
        <v>NL Rev PC</v>
      </c>
      <c r="R73" s="151" t="str">
        <f>+E18</f>
        <v>NL Expend PC</v>
      </c>
      <c r="S73" s="152" t="s">
        <v>334</v>
      </c>
      <c r="T73" s="151" t="str">
        <f>+N18</f>
        <v>QU Rev PC</v>
      </c>
      <c r="U73" s="151" t="str">
        <f>+O18</f>
        <v>QU Expend PC</v>
      </c>
      <c r="V73" s="152" t="s">
        <v>371</v>
      </c>
      <c r="W73" s="150" t="s">
        <v>365</v>
      </c>
      <c r="X73" s="150" t="s">
        <v>366</v>
      </c>
    </row>
    <row r="74" spans="1:24" x14ac:dyDescent="0.25">
      <c r="A74">
        <f>+'fiscal parms &amp; pop'!A143</f>
        <v>2005</v>
      </c>
      <c r="B74" s="1">
        <f>+'fiscal parms &amp; pop'!S158</f>
        <v>514315</v>
      </c>
      <c r="C74" s="109">
        <f>+'fiscal parms &amp; pop'!G143</f>
        <v>7581192</v>
      </c>
      <c r="D74" s="1">
        <f>+'fiscal parms &amp; pop'!U158</f>
        <v>31622410</v>
      </c>
      <c r="E74" s="1">
        <f>+'fiscal parms &amp; pop'!V158</f>
        <v>1824007</v>
      </c>
      <c r="F74" s="1"/>
      <c r="P74" s="107"/>
      <c r="Q74" s="155">
        <f>+L49</f>
        <v>13654.771184996065</v>
      </c>
      <c r="R74" s="155">
        <f>+M49</f>
        <v>17175.338965683019</v>
      </c>
      <c r="S74" s="156">
        <f>+R74/Q74</f>
        <v>1.2578269333839422</v>
      </c>
      <c r="T74" s="155">
        <f>+N49</f>
        <v>14030.089668625988</v>
      </c>
      <c r="U74" s="155">
        <f>+O49</f>
        <v>13818.30064734434</v>
      </c>
      <c r="V74" s="156">
        <f>+U74/T74</f>
        <v>0.98490465661418769</v>
      </c>
      <c r="W74" s="157">
        <f>+P49</f>
        <v>0.97324903172435118</v>
      </c>
      <c r="X74" s="157">
        <f>+Q49</f>
        <v>1.2429414733412858</v>
      </c>
    </row>
    <row r="75" spans="1:24" x14ac:dyDescent="0.25">
      <c r="A75">
        <f>+'fiscal parms &amp; pop'!A144</f>
        <v>2006</v>
      </c>
      <c r="B75" s="1">
        <f>+'fiscal parms &amp; pop'!S159</f>
        <v>510584</v>
      </c>
      <c r="C75" s="109">
        <f>+'fiscal parms &amp; pop'!G144</f>
        <v>7631873</v>
      </c>
      <c r="D75" s="1">
        <f>+'fiscal parms &amp; pop'!U159</f>
        <v>31953660</v>
      </c>
      <c r="E75" s="1">
        <f>+'fiscal parms &amp; pop'!V159</f>
        <v>1821343</v>
      </c>
      <c r="G75" s="1"/>
      <c r="H75" s="1"/>
      <c r="I75" s="1"/>
      <c r="J75" s="1"/>
      <c r="N75" s="151" t="str">
        <f>+A45</f>
        <v xml:space="preserve">2016-17 </v>
      </c>
      <c r="O75" s="151" t="str">
        <f>+A49</f>
        <v>2020-21</v>
      </c>
      <c r="P75" s="154" t="s">
        <v>333</v>
      </c>
      <c r="Q75" s="155">
        <f>+L50</f>
        <v>14813.449254160656</v>
      </c>
      <c r="R75" s="155">
        <f>+M50</f>
        <v>16079.255894007971</v>
      </c>
      <c r="S75" s="156">
        <f>+R75/Q75</f>
        <v>1.0854498245566804</v>
      </c>
      <c r="T75" s="155">
        <f>+N50</f>
        <v>13349.531081039448</v>
      </c>
      <c r="U75" s="155">
        <f>+O50</f>
        <v>12826.732774055647</v>
      </c>
      <c r="V75" s="156">
        <f>+U75/T75</f>
        <v>0.96083770255223877</v>
      </c>
      <c r="W75" s="157">
        <f>+P50</f>
        <v>1.1092331639010857</v>
      </c>
      <c r="X75" s="157">
        <f>+Q50</f>
        <v>1.2553035616214967</v>
      </c>
    </row>
    <row r="76" spans="1:24" x14ac:dyDescent="0.25">
      <c r="A76">
        <f>+'fiscal parms &amp; pop'!A145</f>
        <v>2007</v>
      </c>
      <c r="B76" s="1">
        <f>+'fiscal parms &amp; pop'!S160</f>
        <v>509039</v>
      </c>
      <c r="C76" s="109">
        <f>+'fiscal parms &amp; pop'!G145</f>
        <v>7692736</v>
      </c>
      <c r="D76" s="1">
        <f>+'fiscal parms &amp; pop'!U160</f>
        <v>32271563</v>
      </c>
      <c r="E76" s="1">
        <f>+'fiscal parms &amp; pop'!V160</f>
        <v>1818199</v>
      </c>
      <c r="G76" s="1"/>
      <c r="H76" s="1"/>
      <c r="I76" s="1"/>
      <c r="J76" s="1"/>
      <c r="N76" s="151" t="str">
        <f>+A40</f>
        <v>2011-12</v>
      </c>
      <c r="O76" s="151" t="str">
        <f>+A49</f>
        <v>2020-21</v>
      </c>
      <c r="P76" s="154" t="s">
        <v>330</v>
      </c>
      <c r="Q76" s="155">
        <f>+L51</f>
        <v>14370.572360493345</v>
      </c>
      <c r="R76" s="155">
        <f>+M51</f>
        <v>15536.199666990588</v>
      </c>
      <c r="S76" s="156">
        <f t="shared" ref="S76:S78" si="67">+R76/Q76</f>
        <v>1.0811121002877875</v>
      </c>
      <c r="T76" s="155">
        <f>+N51</f>
        <v>12369.772567342821</v>
      </c>
      <c r="U76" s="155">
        <f>+O51</f>
        <v>12136.898018545975</v>
      </c>
      <c r="V76" s="156">
        <f t="shared" ref="V76:V78" si="68">+U76/T76</f>
        <v>0.98117390214500355</v>
      </c>
      <c r="W76" s="157">
        <f>+P51</f>
        <v>1.1702823834194447</v>
      </c>
      <c r="X76" s="157">
        <f>+Q51</f>
        <v>1.2827710789137734</v>
      </c>
    </row>
    <row r="77" spans="1:24" x14ac:dyDescent="0.25">
      <c r="A77">
        <f>+'fiscal parms &amp; pop'!A146</f>
        <v>2008</v>
      </c>
      <c r="B77" s="1">
        <f>+'fiscal parms &amp; pop'!S161</f>
        <v>511543</v>
      </c>
      <c r="C77" s="109">
        <f>+'fiscal parms &amp; pop'!G146</f>
        <v>7761504</v>
      </c>
      <c r="D77" s="1">
        <f>+'fiscal parms &amp; pop'!U161</f>
        <v>32625900</v>
      </c>
      <c r="E77" s="1">
        <f>+'fiscal parms &amp; pop'!V161</f>
        <v>1821484</v>
      </c>
      <c r="G77" s="1"/>
      <c r="H77" s="1"/>
      <c r="I77" s="1"/>
      <c r="J77" s="1"/>
      <c r="N77" s="151" t="str">
        <f>+A30</f>
        <v>2001-02</v>
      </c>
      <c r="O77" s="151" t="str">
        <f>+A49</f>
        <v>2020-21</v>
      </c>
      <c r="P77" s="154" t="s">
        <v>331</v>
      </c>
      <c r="Q77" s="155">
        <f>+L52</f>
        <v>12919.036645551583</v>
      </c>
      <c r="R77" s="155">
        <f>+M52</f>
        <v>13286.573144584094</v>
      </c>
      <c r="S77" s="156">
        <f t="shared" si="67"/>
        <v>1.0284492187085068</v>
      </c>
      <c r="T77" s="155">
        <f>+N52</f>
        <v>10544.191193993611</v>
      </c>
      <c r="U77" s="155">
        <f>+O52</f>
        <v>10463.606797352886</v>
      </c>
      <c r="V77" s="156">
        <f t="shared" si="68"/>
        <v>0.99235746060004781</v>
      </c>
      <c r="W77" s="157">
        <f>+P52</f>
        <v>1.2314801016570343</v>
      </c>
      <c r="X77" s="157">
        <f>+Q52</f>
        <v>1.2662716739352045</v>
      </c>
    </row>
    <row r="78" spans="1:24" x14ac:dyDescent="0.25">
      <c r="A78">
        <f>+'fiscal parms &amp; pop'!A147</f>
        <v>2009</v>
      </c>
      <c r="B78" s="1">
        <f>+'fiscal parms &amp; pop'!S162</f>
        <v>516729</v>
      </c>
      <c r="C78" s="109">
        <f>+'fiscal parms &amp; pop'!G147</f>
        <v>7843475</v>
      </c>
      <c r="D78" s="1">
        <f>+'fiscal parms &amp; pop'!U162</f>
        <v>33002361</v>
      </c>
      <c r="E78" s="1">
        <f>+'fiscal parms &amp; pop'!V162</f>
        <v>1828057</v>
      </c>
      <c r="G78" s="1"/>
      <c r="H78" s="1"/>
      <c r="I78" s="1"/>
      <c r="J78" s="1"/>
      <c r="N78" s="151" t="str">
        <f>+A25</f>
        <v>1996-97</v>
      </c>
      <c r="O78" s="151" t="str">
        <f>+A49</f>
        <v>2020-21</v>
      </c>
      <c r="P78" s="154" t="s">
        <v>332</v>
      </c>
      <c r="Q78" s="155">
        <f>+L53</f>
        <v>11797.641501785931</v>
      </c>
      <c r="R78" s="155">
        <f>+M53</f>
        <v>12150.236438004253</v>
      </c>
      <c r="S78" s="156">
        <f t="shared" si="67"/>
        <v>1.0298869003745321</v>
      </c>
      <c r="T78" s="155">
        <f>+N53</f>
        <v>9708.3180128515996</v>
      </c>
      <c r="U78" s="155">
        <f>+O53</f>
        <v>9665.2240636498464</v>
      </c>
      <c r="V78" s="156">
        <f t="shared" si="68"/>
        <v>0.9955611312747783</v>
      </c>
      <c r="W78" s="157">
        <f>+P53</f>
        <v>1.217191236718913</v>
      </c>
      <c r="X78" s="157">
        <f>+Q53</f>
        <v>1.248470340108665</v>
      </c>
    </row>
    <row r="79" spans="1:24" x14ac:dyDescent="0.25">
      <c r="A79">
        <f>+'fiscal parms &amp; pop'!A148</f>
        <v>2010</v>
      </c>
      <c r="B79" s="1">
        <f>+'fiscal parms &amp; pop'!S163</f>
        <v>521972</v>
      </c>
      <c r="C79" s="109">
        <f>+'fiscal parms &amp; pop'!G148</f>
        <v>7929365</v>
      </c>
      <c r="D79" s="1">
        <f>+'fiscal parms &amp; pop'!U163</f>
        <v>33372075</v>
      </c>
      <c r="E79" s="1">
        <f>+'fiscal parms &amp; pop'!V163</f>
        <v>1836795</v>
      </c>
      <c r="F79" s="1"/>
      <c r="G79" s="1"/>
      <c r="H79" s="1"/>
      <c r="I79" s="1"/>
      <c r="J79" s="1"/>
    </row>
    <row r="80" spans="1:24" x14ac:dyDescent="0.25">
      <c r="A80">
        <f>+'fiscal parms &amp; pop'!A149</f>
        <v>2011</v>
      </c>
      <c r="B80" s="1">
        <f>+'fiscal parms &amp; pop'!S164</f>
        <v>525037</v>
      </c>
      <c r="C80" s="109">
        <f>+'fiscal parms &amp; pop'!G149</f>
        <v>8007656</v>
      </c>
      <c r="D80" s="1">
        <f>+'fiscal parms &amp; pop'!U164</f>
        <v>33704644</v>
      </c>
      <c r="E80" s="1">
        <f>+'fiscal parms &amp; pop'!V164</f>
        <v>1844037</v>
      </c>
      <c r="F80" s="1"/>
      <c r="G80" s="1"/>
      <c r="H80" s="1"/>
      <c r="I80" s="1"/>
      <c r="J80" s="1"/>
      <c r="N80" s="1"/>
      <c r="Q80" s="151" t="str">
        <f>+F18</f>
        <v>NL Deficit PC</v>
      </c>
      <c r="R80" s="151" t="str">
        <f>+X18</f>
        <v>QU Deficit PC</v>
      </c>
      <c r="S80" s="151" t="str">
        <f>+D18</f>
        <v>NL Debt Charge PC</v>
      </c>
      <c r="T80" s="151" t="str">
        <f>+V18</f>
        <v>QU Debt Charge PC</v>
      </c>
      <c r="U80" s="150" t="str">
        <f>+G18</f>
        <v>NL Net Debt PC</v>
      </c>
      <c r="V80" s="150" t="str">
        <f>+Y18</f>
        <v>QU Net Debt PC</v>
      </c>
    </row>
    <row r="81" spans="1:22" x14ac:dyDescent="0.25">
      <c r="A81">
        <f>+'fiscal parms &amp; pop'!A150</f>
        <v>2012</v>
      </c>
      <c r="B81" s="1">
        <f>+'fiscal parms &amp; pop'!S165</f>
        <v>526450</v>
      </c>
      <c r="C81" s="109">
        <f>+'fiscal parms &amp; pop'!G150</f>
        <v>8085906</v>
      </c>
      <c r="D81" s="1">
        <f>+'fiscal parms &amp; pop'!U165</f>
        <v>34109736</v>
      </c>
      <c r="E81" s="1">
        <f>+'fiscal parms &amp; pop'!V165</f>
        <v>1846800</v>
      </c>
      <c r="F81" s="1"/>
      <c r="G81" s="1"/>
      <c r="H81" s="1"/>
      <c r="I81" s="1"/>
      <c r="J81" s="1"/>
      <c r="N81" s="150"/>
      <c r="O81" s="152"/>
      <c r="P81" s="151" t="s">
        <v>324</v>
      </c>
      <c r="Q81" s="155">
        <f t="shared" ref="Q81" si="69">+F49</f>
        <v>-3520.5677806869526</v>
      </c>
      <c r="R81" s="155">
        <f t="shared" ref="R81" si="70">+X49</f>
        <v>-727.73320087967079</v>
      </c>
      <c r="S81" s="155">
        <f t="shared" ref="S81" si="71">+D49</f>
        <v>2055.4066917830387</v>
      </c>
      <c r="T81" s="155">
        <f t="shared" ref="T81" si="72">+V49</f>
        <v>893.92227319594178</v>
      </c>
      <c r="U81" s="155">
        <f t="shared" ref="U81" si="73">+G49</f>
        <v>31489.41109321341</v>
      </c>
      <c r="V81" s="155">
        <f t="shared" ref="V81" si="74">+Y49</f>
        <v>23215.15560370309</v>
      </c>
    </row>
    <row r="82" spans="1:22" x14ac:dyDescent="0.25">
      <c r="A82">
        <f>+'fiscal parms &amp; pop'!A151</f>
        <v>2013</v>
      </c>
      <c r="B82" s="1">
        <f>+'fiscal parms &amp; pop'!S166</f>
        <v>527399</v>
      </c>
      <c r="C82" s="109">
        <f>+'fiscal parms &amp; pop'!G151</f>
        <v>8151331</v>
      </c>
      <c r="D82" s="1">
        <f>+'fiscal parms &amp; pop'!U166</f>
        <v>34509486</v>
      </c>
      <c r="E82" s="1">
        <f>+'fiscal parms &amp; pop'!V166</f>
        <v>1843957</v>
      </c>
      <c r="F82" s="1"/>
      <c r="G82" s="1"/>
      <c r="H82" s="1"/>
      <c r="I82" s="1"/>
      <c r="J82" s="1"/>
      <c r="N82" s="151" t="str">
        <f>+A45</f>
        <v xml:space="preserve">2016-17 </v>
      </c>
      <c r="O82" s="151" t="str">
        <f>+A49</f>
        <v>2020-21</v>
      </c>
      <c r="P82" s="154" t="s">
        <v>333</v>
      </c>
      <c r="Q82" s="155">
        <f>+F50</f>
        <v>-1265.958166744663</v>
      </c>
      <c r="R82" s="155">
        <f>+X50</f>
        <v>334.8938625515392</v>
      </c>
      <c r="S82" s="155">
        <f>+D50</f>
        <v>1943.0023231240223</v>
      </c>
      <c r="T82" s="155">
        <f>+V50</f>
        <v>1013.0311043810077</v>
      </c>
      <c r="U82" s="155">
        <f>+G50</f>
        <v>28328.155968112191</v>
      </c>
      <c r="V82" s="155">
        <f>+Y50</f>
        <v>21355.303362700546</v>
      </c>
    </row>
    <row r="83" spans="1:22" x14ac:dyDescent="0.25">
      <c r="A83">
        <f>+'fiscal parms &amp; pop'!A152</f>
        <v>2014</v>
      </c>
      <c r="B83" s="1">
        <f>+'fiscal parms &amp; pop'!S167</f>
        <v>528386</v>
      </c>
      <c r="C83" s="109">
        <f>+'fiscal parms &amp; pop'!G152</f>
        <v>8210533</v>
      </c>
      <c r="D83" s="1">
        <f>+'fiscal parms &amp; pop'!U167</f>
        <v>34890211</v>
      </c>
      <c r="E83" s="1">
        <f>+'fiscal parms &amp; pop'!V167</f>
        <v>1842824</v>
      </c>
      <c r="F83" s="1"/>
      <c r="N83" s="151" t="str">
        <f>+A40</f>
        <v>2011-12</v>
      </c>
      <c r="O83" s="151" t="str">
        <f>+A49</f>
        <v>2020-21</v>
      </c>
      <c r="P83" s="154" t="s">
        <v>330</v>
      </c>
      <c r="Q83" s="155">
        <f t="shared" ref="Q83:Q85" si="75">+F51</f>
        <v>-1165.703069945916</v>
      </c>
      <c r="R83" s="155">
        <f t="shared" ref="R83:R85" si="76">+X51</f>
        <v>138.92232658071458</v>
      </c>
      <c r="S83" s="155">
        <f t="shared" ref="S83:S85" si="77">+D51</f>
        <v>1747.4461804924292</v>
      </c>
      <c r="T83" s="155">
        <f t="shared" ref="T83:T85" si="78">+V51</f>
        <v>1122.3223352309669</v>
      </c>
      <c r="U83" s="155">
        <f t="shared" ref="U83:U85" si="79">+G51</f>
        <v>23284.422240982134</v>
      </c>
      <c r="V83" s="155">
        <f t="shared" ref="V83:V85" si="80">+Y51</f>
        <v>21751.537382279406</v>
      </c>
    </row>
    <row r="84" spans="1:22" x14ac:dyDescent="0.25">
      <c r="A84">
        <f>+'fiscal parms &amp; pop'!A153</f>
        <v>2015</v>
      </c>
      <c r="B84" s="1">
        <f>+'fiscal parms &amp; pop'!S168</f>
        <v>528815</v>
      </c>
      <c r="C84" s="109">
        <f>+'fiscal parms &amp; pop'!G153</f>
        <v>8254912</v>
      </c>
      <c r="D84" s="1">
        <f>+'fiscal parms &amp; pop'!U168</f>
        <v>35185587</v>
      </c>
      <c r="E84" s="1">
        <f>+'fiscal parms &amp; pop'!V168</f>
        <v>1842280</v>
      </c>
      <c r="F84" s="1"/>
      <c r="N84" s="151" t="str">
        <f>+A30</f>
        <v>2001-02</v>
      </c>
      <c r="O84" s="151" t="str">
        <f>+A49</f>
        <v>2020-21</v>
      </c>
      <c r="P84" s="154" t="s">
        <v>331</v>
      </c>
      <c r="Q84" s="155">
        <f t="shared" si="75"/>
        <v>-367.57438075685184</v>
      </c>
      <c r="R84" s="155">
        <f t="shared" si="76"/>
        <v>33.608285532660105</v>
      </c>
      <c r="S84" s="155">
        <f t="shared" si="77"/>
        <v>1724.7635058988867</v>
      </c>
      <c r="T84" s="155">
        <f t="shared" si="78"/>
        <v>1079.3020891157141</v>
      </c>
      <c r="U84" s="155">
        <f t="shared" si="79"/>
        <v>21409.571125302573</v>
      </c>
      <c r="V84" s="155">
        <f t="shared" si="80"/>
        <v>18601.581934841299</v>
      </c>
    </row>
    <row r="85" spans="1:22" x14ac:dyDescent="0.25">
      <c r="A85">
        <f>+'fiscal parms &amp; pop'!A154</f>
        <v>2016</v>
      </c>
      <c r="B85" s="1">
        <f>+'fiscal parms &amp; pop'!S169</f>
        <v>530305</v>
      </c>
      <c r="C85" s="109">
        <f>+'fiscal parms &amp; pop'!G154</f>
        <v>8321888</v>
      </c>
      <c r="D85" s="1">
        <f>+'fiscal parms &amp; pop'!U169</f>
        <v>35614419</v>
      </c>
      <c r="E85" s="1">
        <f>+'fiscal parms &amp; pop'!V169</f>
        <v>1855474</v>
      </c>
      <c r="F85" s="1"/>
      <c r="N85" s="151" t="str">
        <f>+A25</f>
        <v>1996-97</v>
      </c>
      <c r="O85" s="151" t="str">
        <f>+A49</f>
        <v>2020-21</v>
      </c>
      <c r="P85" s="154" t="s">
        <v>332</v>
      </c>
      <c r="Q85" s="155">
        <f t="shared" si="75"/>
        <v>-352.62524159779497</v>
      </c>
      <c r="R85" s="155">
        <f t="shared" si="76"/>
        <v>5.5130603153010496</v>
      </c>
      <c r="S85" s="155">
        <f t="shared" si="77"/>
        <v>1714.1322980351456</v>
      </c>
      <c r="T85" s="155">
        <f t="shared" si="78"/>
        <v>1057.1580836105882</v>
      </c>
      <c r="U85" s="155">
        <f t="shared" si="79"/>
        <v>20003.660885388967</v>
      </c>
      <c r="V85" s="155">
        <f t="shared" si="80"/>
        <v>17179.774406748576</v>
      </c>
    </row>
    <row r="86" spans="1:22" x14ac:dyDescent="0.25">
      <c r="A86">
        <f>+'fiscal parms &amp; pop'!A155</f>
        <v>2017</v>
      </c>
      <c r="B86" s="1">
        <f>+'fiscal parms &amp; pop'!S170</f>
        <v>528817</v>
      </c>
      <c r="C86" s="109">
        <f>+'fiscal parms &amp; pop'!G155</f>
        <v>8394034</v>
      </c>
      <c r="D86" s="1">
        <f>+'fiscal parms &amp; pop'!U170</f>
        <v>36058291</v>
      </c>
      <c r="E86" s="1">
        <f>+'fiscal parms &amp; pop'!V170</f>
        <v>1865545</v>
      </c>
      <c r="F86" s="1"/>
    </row>
    <row r="87" spans="1:22" x14ac:dyDescent="0.25">
      <c r="A87">
        <f>+'fiscal parms &amp; pop'!A156</f>
        <v>2018</v>
      </c>
      <c r="B87" s="1">
        <f>+'fiscal parms &amp; pop'!S171</f>
        <v>525560</v>
      </c>
      <c r="C87" s="109">
        <f>+'fiscal parms &amp; pop'!G156</f>
        <v>8401738</v>
      </c>
      <c r="D87" s="1">
        <f>+'fiscal parms &amp; pop'!U171</f>
        <v>36415881</v>
      </c>
      <c r="E87" s="1">
        <f>+'fiscal parms &amp; pop'!V171</f>
        <v>1882103</v>
      </c>
    </row>
    <row r="88" spans="1:22" x14ac:dyDescent="0.25">
      <c r="A88">
        <f>+'fiscal parms &amp; pop'!A157</f>
        <v>2019</v>
      </c>
      <c r="B88" s="1">
        <f>+'fiscal parms &amp; pop'!S172</f>
        <v>523476</v>
      </c>
      <c r="C88" s="109">
        <f>+'fiscal parms &amp; pop'!G157</f>
        <v>8501703</v>
      </c>
      <c r="D88" s="1">
        <f>+'fiscal parms &amp; pop'!U172</f>
        <v>36944789</v>
      </c>
      <c r="E88" s="1">
        <f>+'fiscal parms &amp; pop'!V172</f>
        <v>1903877</v>
      </c>
    </row>
    <row r="89" spans="1:22" x14ac:dyDescent="0.25">
      <c r="A89">
        <f>+'fiscal parms &amp; pop'!A158</f>
        <v>2020</v>
      </c>
      <c r="B89" s="1">
        <f>+'fiscal parms &amp; pop'!S173</f>
        <v>522103</v>
      </c>
      <c r="C89" s="109">
        <f>+'fiscal parms &amp; pop'!G158</f>
        <v>8574571</v>
      </c>
      <c r="D89" s="1">
        <f>+'fiscal parms &amp; pop'!U173</f>
        <v>37356569</v>
      </c>
      <c r="E89" s="1">
        <f>+'fiscal parms &amp; pop'!V173</f>
        <v>1920452</v>
      </c>
    </row>
    <row r="117" spans="1:41" x14ac:dyDescent="0.25">
      <c r="S117" s="39"/>
      <c r="T117" s="27"/>
      <c r="U117" s="27"/>
      <c r="V117" s="27"/>
      <c r="W117" s="27"/>
      <c r="X117" s="27"/>
      <c r="Y117" s="27"/>
      <c r="Z117" s="27"/>
      <c r="AA117" s="27"/>
      <c r="AC117" s="39"/>
      <c r="AD117" s="39"/>
      <c r="AE117" s="39"/>
      <c r="AF117" s="39"/>
      <c r="AG117" s="39"/>
      <c r="AH117" s="39"/>
      <c r="AI117" s="39"/>
      <c r="AJ117" s="39"/>
      <c r="AK117" s="39"/>
      <c r="AL117" s="39"/>
    </row>
    <row r="118" spans="1:41" x14ac:dyDescent="0.25">
      <c r="S118" s="2" t="s">
        <v>380</v>
      </c>
      <c r="T118" s="3"/>
      <c r="U118" s="3"/>
      <c r="V118" s="3"/>
      <c r="W118" s="3"/>
      <c r="X118" s="3"/>
      <c r="Y118" s="3"/>
      <c r="Z118" s="3"/>
      <c r="AA118" s="3"/>
      <c r="AC118" s="2"/>
      <c r="AD118" s="3"/>
      <c r="AE118" s="3"/>
      <c r="AF118" s="3"/>
      <c r="AG118" s="3"/>
      <c r="AH118" s="3"/>
      <c r="AI118" s="3"/>
      <c r="AJ118" s="3"/>
      <c r="AK118" s="3"/>
      <c r="AL118" s="3"/>
    </row>
    <row r="119" spans="1:41" x14ac:dyDescent="0.25">
      <c r="A119" s="112" t="s">
        <v>13</v>
      </c>
      <c r="B119" s="5" t="s">
        <v>15</v>
      </c>
      <c r="C119" s="5"/>
      <c r="D119" s="5"/>
      <c r="E119" s="5" t="s">
        <v>10</v>
      </c>
      <c r="F119" s="5"/>
      <c r="G119" s="5"/>
      <c r="H119" s="5"/>
      <c r="I119" s="5"/>
      <c r="S119" s="4"/>
      <c r="T119" s="5" t="s">
        <v>15</v>
      </c>
      <c r="U119" s="5"/>
      <c r="V119" s="5"/>
      <c r="W119" s="5" t="s">
        <v>10</v>
      </c>
      <c r="X119" s="5"/>
      <c r="Y119" s="5"/>
      <c r="Z119" s="5"/>
      <c r="AA119" s="5"/>
      <c r="AC119" s="4"/>
      <c r="AD119" s="5"/>
      <c r="AE119" s="5"/>
      <c r="AF119" s="5"/>
      <c r="AG119" s="5"/>
      <c r="AH119" s="5"/>
      <c r="AI119" s="5"/>
      <c r="AJ119" s="5"/>
      <c r="AK119" s="5"/>
      <c r="AL119" s="5"/>
    </row>
    <row r="120" spans="1:41" x14ac:dyDescent="0.25">
      <c r="B120" s="8" t="s">
        <v>16</v>
      </c>
      <c r="C120" s="8" t="s">
        <v>17</v>
      </c>
      <c r="D120" s="8" t="s">
        <v>10</v>
      </c>
      <c r="E120" s="8" t="s">
        <v>18</v>
      </c>
      <c r="F120" s="8" t="s">
        <v>19</v>
      </c>
      <c r="G120" s="8" t="s">
        <v>10</v>
      </c>
      <c r="H120" s="8" t="s">
        <v>20</v>
      </c>
      <c r="I120" s="8" t="s">
        <v>21</v>
      </c>
      <c r="S120" s="7"/>
      <c r="T120" s="8" t="s">
        <v>16</v>
      </c>
      <c r="U120" s="8" t="s">
        <v>17</v>
      </c>
      <c r="V120" s="8" t="s">
        <v>10</v>
      </c>
      <c r="W120" s="8" t="s">
        <v>18</v>
      </c>
      <c r="X120" s="8" t="s">
        <v>19</v>
      </c>
      <c r="Y120" s="8" t="s">
        <v>10</v>
      </c>
      <c r="Z120" s="8" t="s">
        <v>20</v>
      </c>
      <c r="AA120" s="8" t="s">
        <v>21</v>
      </c>
      <c r="AC120" s="7"/>
      <c r="AD120" s="8"/>
      <c r="AE120" s="8"/>
      <c r="AF120" s="8"/>
      <c r="AG120" s="8"/>
      <c r="AH120" s="8"/>
      <c r="AI120" s="8"/>
      <c r="AJ120" s="8"/>
      <c r="AK120" s="8"/>
      <c r="AL120" s="8"/>
      <c r="AM120" s="8"/>
    </row>
    <row r="121" spans="1:41" x14ac:dyDescent="0.25">
      <c r="B121" s="10" t="s">
        <v>22</v>
      </c>
      <c r="C121" s="10" t="s">
        <v>23</v>
      </c>
      <c r="D121" s="10" t="s">
        <v>22</v>
      </c>
      <c r="E121" s="10" t="s">
        <v>24</v>
      </c>
      <c r="F121" s="10" t="s">
        <v>25</v>
      </c>
      <c r="G121" s="10" t="s">
        <v>24</v>
      </c>
      <c r="H121" s="10" t="s">
        <v>26</v>
      </c>
      <c r="I121" s="10" t="s">
        <v>27</v>
      </c>
      <c r="S121" s="9" t="s">
        <v>12</v>
      </c>
      <c r="T121" s="10" t="s">
        <v>22</v>
      </c>
      <c r="U121" s="10" t="s">
        <v>23</v>
      </c>
      <c r="V121" s="10" t="s">
        <v>22</v>
      </c>
      <c r="W121" s="10" t="s">
        <v>24</v>
      </c>
      <c r="X121" s="10" t="s">
        <v>25</v>
      </c>
      <c r="Y121" s="10" t="s">
        <v>24</v>
      </c>
      <c r="Z121" s="10" t="s">
        <v>26</v>
      </c>
      <c r="AA121" s="10" t="s">
        <v>27</v>
      </c>
      <c r="AC121" s="9"/>
      <c r="AD121" s="10"/>
      <c r="AE121" s="10"/>
      <c r="AF121" s="10"/>
      <c r="AG121" s="10"/>
      <c r="AH121" s="10"/>
      <c r="AI121" s="10"/>
      <c r="AJ121" s="10"/>
      <c r="AK121" s="10"/>
      <c r="AL121" s="10"/>
    </row>
    <row r="122" spans="1:41" x14ac:dyDescent="0.25">
      <c r="B122" s="171"/>
      <c r="C122" s="171"/>
      <c r="D122" s="171"/>
      <c r="E122" s="171"/>
      <c r="F122" s="171"/>
      <c r="G122" s="171"/>
      <c r="S122" s="11"/>
      <c r="T122" s="60" t="s">
        <v>28</v>
      </c>
      <c r="U122" s="60"/>
      <c r="V122" s="60"/>
      <c r="W122" s="60"/>
      <c r="X122" s="60"/>
      <c r="Y122" s="60"/>
      <c r="Z122" s="60"/>
      <c r="AA122" s="60"/>
      <c r="AC122" s="11"/>
      <c r="AD122" s="171"/>
      <c r="AE122" s="171"/>
      <c r="AF122" s="171"/>
      <c r="AG122" s="171"/>
      <c r="AH122" s="171"/>
      <c r="AI122" s="171"/>
      <c r="AJ122" s="171"/>
      <c r="AK122" s="171"/>
      <c r="AL122" s="171"/>
    </row>
    <row r="123" spans="1:41" x14ac:dyDescent="0.25">
      <c r="A123" s="14" t="str">
        <f>+'fiscal parms &amp; pop'!A7</f>
        <v>1990-91</v>
      </c>
      <c r="B123" s="14">
        <f>+'fiscal parms &amp; pop'!B7</f>
        <v>1569.4</v>
      </c>
      <c r="C123" s="14">
        <f>+'fiscal parms &amp; pop'!C7</f>
        <v>1397.6</v>
      </c>
      <c r="D123" s="14">
        <f>+'fiscal parms &amp; pop'!D7</f>
        <v>2967</v>
      </c>
      <c r="E123" s="14">
        <f>+'fiscal parms &amp; pop'!E7</f>
        <v>2824.4</v>
      </c>
      <c r="F123" s="14">
        <f>+'fiscal parms &amp; pop'!F7</f>
        <v>490</v>
      </c>
      <c r="G123" s="14">
        <f>+'fiscal parms &amp; pop'!G7</f>
        <v>3314.4</v>
      </c>
      <c r="H123" s="14">
        <f>+'fiscal parms &amp; pop'!H7</f>
        <v>-347.40000000000009</v>
      </c>
      <c r="I123" s="14">
        <f>+'fiscal parms &amp; pop'!I7</f>
        <v>3549.8</v>
      </c>
      <c r="K123" s="1"/>
      <c r="S123" s="14" t="str">
        <f>+'fiscal parms &amp; pop'!R108</f>
        <v>1990-91</v>
      </c>
      <c r="T123" s="14">
        <f>'fiscal parms &amp; pop'!AA7</f>
        <v>26073</v>
      </c>
      <c r="U123" s="14">
        <f>'fiscal parms &amp; pop'!AB7</f>
        <v>6972</v>
      </c>
      <c r="V123" s="14">
        <f>+T123+U123</f>
        <v>33045</v>
      </c>
      <c r="W123" s="14">
        <f>'fiscal parms &amp; pop'!AD7</f>
        <v>31583</v>
      </c>
      <c r="X123" s="14">
        <f>'fiscal parms &amp; pop'!AE7</f>
        <v>4437</v>
      </c>
      <c r="Y123" s="14">
        <f>'fiscal parms &amp; pop'!AF7</f>
        <v>36020</v>
      </c>
      <c r="Z123" s="14">
        <f>'fiscal parms &amp; pop'!AG7</f>
        <v>-2975</v>
      </c>
      <c r="AA123" s="14">
        <f>+'fiscal parms &amp; pop'!AL7</f>
        <v>37558</v>
      </c>
      <c r="AC123" s="40"/>
      <c r="AD123" s="42"/>
      <c r="AE123" s="42"/>
      <c r="AF123" s="42"/>
      <c r="AG123" s="42"/>
      <c r="AH123" s="42"/>
      <c r="AI123" s="42"/>
      <c r="AJ123" s="42"/>
      <c r="AK123" s="42"/>
      <c r="AL123" s="42"/>
      <c r="AM123" s="1"/>
      <c r="AO123" s="1"/>
    </row>
    <row r="124" spans="1:41" x14ac:dyDescent="0.25">
      <c r="A124" s="14" t="str">
        <f>+'fiscal parms &amp; pop'!A8</f>
        <v>1991-92</v>
      </c>
      <c r="B124" s="14">
        <f>+'fiscal parms &amp; pop'!B8</f>
        <v>1681</v>
      </c>
      <c r="C124" s="14">
        <f>+'fiscal parms &amp; pop'!C8</f>
        <v>1427</v>
      </c>
      <c r="D124" s="14">
        <f>+'fiscal parms &amp; pop'!D8</f>
        <v>3108</v>
      </c>
      <c r="E124" s="14">
        <f>+'fiscal parms &amp; pop'!E8</f>
        <v>2888</v>
      </c>
      <c r="F124" s="14">
        <f>+'fiscal parms &amp; pop'!F8</f>
        <v>496</v>
      </c>
      <c r="G124" s="14">
        <f>+'fiscal parms &amp; pop'!G8</f>
        <v>3384</v>
      </c>
      <c r="H124" s="14">
        <f>+'fiscal parms &amp; pop'!H8</f>
        <v>-276</v>
      </c>
      <c r="I124" s="14">
        <f>+'fiscal parms &amp; pop'!I8</f>
        <v>3918</v>
      </c>
      <c r="K124" s="1"/>
      <c r="S124" s="14" t="str">
        <f>+'fiscal parms &amp; pop'!R109</f>
        <v>1991-92</v>
      </c>
      <c r="T124" s="14">
        <f>'fiscal parms &amp; pop'!AA8</f>
        <v>27720</v>
      </c>
      <c r="U124" s="14">
        <f>'fiscal parms &amp; pop'!AB8</f>
        <v>6747</v>
      </c>
      <c r="V124" s="14">
        <f t="shared" ref="V124:V153" si="81">+T124+U124</f>
        <v>34467</v>
      </c>
      <c r="W124" s="14">
        <f>'fiscal parms &amp; pop'!AD8</f>
        <v>34102</v>
      </c>
      <c r="X124" s="14">
        <f>'fiscal parms &amp; pop'!AE8</f>
        <v>4666</v>
      </c>
      <c r="Y124" s="14">
        <f>'fiscal parms &amp; pop'!AF8</f>
        <v>38768</v>
      </c>
      <c r="Z124" s="14">
        <f>'fiscal parms &amp; pop'!AG8</f>
        <v>-4301</v>
      </c>
      <c r="AA124" s="14">
        <f>+'fiscal parms &amp; pop'!AL8</f>
        <v>41885</v>
      </c>
      <c r="AC124" s="40"/>
      <c r="AD124" s="42"/>
      <c r="AE124" s="42"/>
      <c r="AF124" s="42"/>
      <c r="AG124" s="42"/>
      <c r="AH124" s="42"/>
      <c r="AI124" s="42"/>
      <c r="AJ124" s="42"/>
      <c r="AK124" s="42"/>
      <c r="AL124" s="42"/>
      <c r="AM124" s="1"/>
      <c r="AO124" s="1"/>
    </row>
    <row r="125" spans="1:41" x14ac:dyDescent="0.25">
      <c r="A125" s="14" t="str">
        <f>+'fiscal parms &amp; pop'!A9</f>
        <v>1992-93</v>
      </c>
      <c r="B125" s="14">
        <f>+'fiscal parms &amp; pop'!B9</f>
        <v>1693.366</v>
      </c>
      <c r="C125" s="14">
        <f>+'fiscal parms &amp; pop'!C9</f>
        <v>1500.25</v>
      </c>
      <c r="D125" s="14">
        <f>+'fiscal parms &amp; pop'!D9</f>
        <v>3193.616</v>
      </c>
      <c r="E125" s="14">
        <f>+'fiscal parms &amp; pop'!E9</f>
        <v>2966.9650000000001</v>
      </c>
      <c r="F125" s="14">
        <f>+'fiscal parms &amp; pop'!F9</f>
        <v>487.7</v>
      </c>
      <c r="G125" s="14">
        <f>+'fiscal parms &amp; pop'!G9</f>
        <v>3454.665</v>
      </c>
      <c r="H125" s="14">
        <f>+'fiscal parms &amp; pop'!H9</f>
        <v>-261.04899999999998</v>
      </c>
      <c r="I125" s="14">
        <f>+'fiscal parms &amp; pop'!I9</f>
        <v>4270</v>
      </c>
      <c r="L125" s="8"/>
      <c r="M125" s="8"/>
      <c r="N125" s="8"/>
      <c r="S125" s="14" t="str">
        <f>+'fiscal parms &amp; pop'!R110</f>
        <v>1992-93</v>
      </c>
      <c r="T125" s="14">
        <f>'fiscal parms &amp; pop'!AA9</f>
        <v>27561</v>
      </c>
      <c r="U125" s="14">
        <f>'fiscal parms &amp; pop'!AB9</f>
        <v>7764</v>
      </c>
      <c r="V125" s="14">
        <f t="shared" si="81"/>
        <v>35325</v>
      </c>
      <c r="W125" s="14">
        <f>'fiscal parms &amp; pop'!AD9</f>
        <v>35599</v>
      </c>
      <c r="X125" s="14">
        <f>'fiscal parms &amp; pop'!AE9</f>
        <v>4756</v>
      </c>
      <c r="Y125" s="14">
        <f>'fiscal parms &amp; pop'!AF9</f>
        <v>40355</v>
      </c>
      <c r="Z125" s="14">
        <f>'fiscal parms &amp; pop'!AG9</f>
        <v>-5030</v>
      </c>
      <c r="AA125" s="14">
        <f>+'fiscal parms &amp; pop'!AL9</f>
        <v>46914</v>
      </c>
      <c r="AC125" s="40"/>
      <c r="AD125" s="42"/>
      <c r="AE125" s="42"/>
      <c r="AF125" s="42"/>
      <c r="AG125" s="42"/>
      <c r="AH125" s="42"/>
      <c r="AI125" s="42"/>
      <c r="AJ125" s="42"/>
      <c r="AK125" s="42"/>
      <c r="AL125" s="42"/>
      <c r="AM125" s="1"/>
      <c r="AO125" s="1"/>
    </row>
    <row r="126" spans="1:41" x14ac:dyDescent="0.25">
      <c r="A126" s="14" t="str">
        <f>+'fiscal parms &amp; pop'!A10</f>
        <v>1993-94</v>
      </c>
      <c r="B126" s="14">
        <f>+'fiscal parms &amp; pop'!B10</f>
        <v>1696.184</v>
      </c>
      <c r="C126" s="14">
        <f>+'fiscal parms &amp; pop'!C10</f>
        <v>1462.2619999999999</v>
      </c>
      <c r="D126" s="14">
        <f>+'fiscal parms &amp; pop'!D10</f>
        <v>3158.4459999999999</v>
      </c>
      <c r="E126" s="14">
        <f>+'fiscal parms &amp; pop'!E10</f>
        <v>2863.7960000000003</v>
      </c>
      <c r="F126" s="14">
        <f>+'fiscal parms &amp; pop'!F10</f>
        <v>499.9</v>
      </c>
      <c r="G126" s="14">
        <f>+'fiscal parms &amp; pop'!G10</f>
        <v>3363.6960000000004</v>
      </c>
      <c r="H126" s="14">
        <f>+'fiscal parms &amp; pop'!H10</f>
        <v>-205.25000000000045</v>
      </c>
      <c r="I126" s="14">
        <f>+'fiscal parms &amp; pop'!I10</f>
        <v>6453.2640000000001</v>
      </c>
      <c r="K126" s="109"/>
      <c r="L126" s="149"/>
      <c r="M126" s="149"/>
      <c r="N126" s="148"/>
      <c r="S126" s="14" t="str">
        <f>+'fiscal parms &amp; pop'!R111</f>
        <v>1993-94</v>
      </c>
      <c r="T126" s="14">
        <f>'fiscal parms &amp; pop'!AA10</f>
        <v>28165</v>
      </c>
      <c r="U126" s="14">
        <f>'fiscal parms &amp; pop'!AB10</f>
        <v>7762</v>
      </c>
      <c r="V126" s="14">
        <f t="shared" si="81"/>
        <v>35927</v>
      </c>
      <c r="W126" s="14">
        <f>'fiscal parms &amp; pop'!AD10</f>
        <v>35534</v>
      </c>
      <c r="X126" s="14">
        <f>'fiscal parms &amp; pop'!AE10</f>
        <v>5316</v>
      </c>
      <c r="Y126" s="14">
        <f>'fiscal parms &amp; pop'!AF10</f>
        <v>40850</v>
      </c>
      <c r="Z126" s="14">
        <f>'fiscal parms &amp; pop'!AG10</f>
        <v>-4923</v>
      </c>
      <c r="AA126" s="14">
        <f>+'fiscal parms &amp; pop'!AL10</f>
        <v>51837</v>
      </c>
      <c r="AC126" s="40"/>
      <c r="AD126" s="42"/>
      <c r="AE126" s="42"/>
      <c r="AF126" s="42"/>
      <c r="AG126" s="42"/>
      <c r="AH126" s="42"/>
      <c r="AI126" s="42"/>
      <c r="AJ126" s="42"/>
      <c r="AK126" s="42"/>
      <c r="AL126" s="42"/>
      <c r="AM126" s="1"/>
      <c r="AO126" s="1"/>
    </row>
    <row r="127" spans="1:41" x14ac:dyDescent="0.25">
      <c r="A127" s="14" t="str">
        <f>+'fiscal parms &amp; pop'!A11</f>
        <v>1994-95</v>
      </c>
      <c r="B127" s="14">
        <f>+'fiscal parms &amp; pop'!B11</f>
        <v>1960.8640000000003</v>
      </c>
      <c r="C127" s="14">
        <f>+'fiscal parms &amp; pop'!C11</f>
        <v>1710.329</v>
      </c>
      <c r="D127" s="14">
        <f>+'fiscal parms &amp; pop'!D11</f>
        <v>3671.1930000000002</v>
      </c>
      <c r="E127" s="14">
        <f>+'fiscal parms &amp; pop'!E11</f>
        <v>3040.82</v>
      </c>
      <c r="F127" s="14">
        <f>+'fiscal parms &amp; pop'!F11</f>
        <v>1004.33</v>
      </c>
      <c r="G127" s="14">
        <f>+'fiscal parms &amp; pop'!G11</f>
        <v>4045.15</v>
      </c>
      <c r="H127" s="14">
        <f>+'fiscal parms &amp; pop'!H11</f>
        <v>-373.95699999999988</v>
      </c>
      <c r="I127" s="14">
        <f>+'fiscal parms &amp; pop'!I11</f>
        <v>6830.9719999999998</v>
      </c>
      <c r="K127" s="109"/>
      <c r="L127" s="149"/>
      <c r="M127" s="149"/>
      <c r="N127" s="148"/>
      <c r="S127" s="14" t="str">
        <f>+'fiscal parms &amp; pop'!R112</f>
        <v>1994-95</v>
      </c>
      <c r="T127" s="14">
        <f>'fiscal parms &amp; pop'!AA11</f>
        <v>28815</v>
      </c>
      <c r="U127" s="14">
        <f>'fiscal parms &amp; pop'!AB11</f>
        <v>7494</v>
      </c>
      <c r="V127" s="14">
        <f t="shared" si="81"/>
        <v>36309</v>
      </c>
      <c r="W127" s="14">
        <f>'fiscal parms &amp; pop'!AD11</f>
        <v>36248</v>
      </c>
      <c r="X127" s="14">
        <f>'fiscal parms &amp; pop'!AE11</f>
        <v>5882</v>
      </c>
      <c r="Y127" s="14">
        <f>'fiscal parms &amp; pop'!AF11</f>
        <v>42130</v>
      </c>
      <c r="Z127" s="14">
        <f>'fiscal parms &amp; pop'!AG11</f>
        <v>-5821</v>
      </c>
      <c r="AA127" s="14">
        <f>+'fiscal parms &amp; pop'!AL11</f>
        <v>57677</v>
      </c>
      <c r="AC127" s="40"/>
      <c r="AD127" s="42"/>
      <c r="AE127" s="42"/>
      <c r="AF127" s="42"/>
      <c r="AG127" s="42"/>
      <c r="AH127" s="42"/>
      <c r="AI127" s="42"/>
      <c r="AJ127" s="42"/>
      <c r="AK127" s="42"/>
      <c r="AL127" s="42"/>
      <c r="AM127" s="1"/>
      <c r="AO127" s="1"/>
    </row>
    <row r="128" spans="1:41" x14ac:dyDescent="0.25">
      <c r="A128" s="14" t="str">
        <f>+'fiscal parms &amp; pop'!A12</f>
        <v>1995-96</v>
      </c>
      <c r="B128" s="14">
        <f>+'fiscal parms &amp; pop'!B12</f>
        <v>2175.9769999999999</v>
      </c>
      <c r="C128" s="14">
        <f>+'fiscal parms &amp; pop'!C12</f>
        <v>1572.2660000000001</v>
      </c>
      <c r="D128" s="14">
        <f>+'fiscal parms &amp; pop'!D12</f>
        <v>3747.2429999999999</v>
      </c>
      <c r="E128" s="14">
        <f>+'fiscal parms &amp; pop'!E12</f>
        <v>3115.317</v>
      </c>
      <c r="F128" s="14">
        <f>+'fiscal parms &amp; pop'!F12</f>
        <v>822.06899999999996</v>
      </c>
      <c r="G128" s="14">
        <f>+'fiscal parms &amp; pop'!G12</f>
        <v>3937.386</v>
      </c>
      <c r="H128" s="14">
        <f>+'fiscal parms &amp; pop'!H12</f>
        <v>-190.14300000000003</v>
      </c>
      <c r="I128" s="14">
        <f>+'fiscal parms &amp; pop'!I12</f>
        <v>7121.3059999999996</v>
      </c>
      <c r="K128" s="109"/>
      <c r="L128" s="149"/>
      <c r="M128" s="149"/>
      <c r="N128" s="148"/>
      <c r="S128" s="14" t="str">
        <f>+'fiscal parms &amp; pop'!R113</f>
        <v>1995-96</v>
      </c>
      <c r="T128" s="14">
        <f>'fiscal parms &amp; pop'!AA12</f>
        <v>30000</v>
      </c>
      <c r="U128" s="14">
        <f>'fiscal parms &amp; pop'!AB12</f>
        <v>8126</v>
      </c>
      <c r="V128" s="14">
        <f t="shared" si="81"/>
        <v>38126</v>
      </c>
      <c r="W128" s="14">
        <f>'fiscal parms &amp; pop'!AD12</f>
        <v>36039</v>
      </c>
      <c r="X128" s="14">
        <f>'fiscal parms &amp; pop'!AE12</f>
        <v>6034</v>
      </c>
      <c r="Y128" s="14">
        <f>'fiscal parms &amp; pop'!AF12</f>
        <v>42073</v>
      </c>
      <c r="Z128" s="14">
        <f>'fiscal parms &amp; pop'!AG12</f>
        <v>-3947</v>
      </c>
      <c r="AA128" s="14">
        <f>+'fiscal parms &amp; pop'!AL12</f>
        <v>61624</v>
      </c>
      <c r="AC128" s="40"/>
      <c r="AD128" s="42"/>
      <c r="AE128" s="42"/>
      <c r="AF128" s="42"/>
      <c r="AG128" s="42"/>
      <c r="AH128" s="42"/>
      <c r="AI128" s="42"/>
      <c r="AJ128" s="42"/>
      <c r="AK128" s="42"/>
      <c r="AL128" s="42"/>
      <c r="AM128" s="1"/>
      <c r="AO128" s="1"/>
    </row>
    <row r="129" spans="1:41" x14ac:dyDescent="0.25">
      <c r="A129" s="14" t="str">
        <f>+'fiscal parms &amp; pop'!A13</f>
        <v>1996-97</v>
      </c>
      <c r="B129" s="14">
        <f>+'fiscal parms &amp; pop'!B13</f>
        <v>2225.7510000000002</v>
      </c>
      <c r="C129" s="14">
        <f>+'fiscal parms &amp; pop'!C13</f>
        <v>1578.441</v>
      </c>
      <c r="D129" s="14">
        <f>+'fiscal parms &amp; pop'!D13</f>
        <v>3804.192</v>
      </c>
      <c r="E129" s="14">
        <f>+'fiscal parms &amp; pop'!E13</f>
        <v>3092.489</v>
      </c>
      <c r="F129" s="14">
        <f>+'fiscal parms &amp; pop'!F13</f>
        <v>818.94</v>
      </c>
      <c r="G129" s="14">
        <f>+'fiscal parms &amp; pop'!G13</f>
        <v>3911.4290000000001</v>
      </c>
      <c r="H129" s="14">
        <f>+'fiscal parms &amp; pop'!H13</f>
        <v>-107.23700000000002</v>
      </c>
      <c r="I129" s="14">
        <f>+'fiscal parms &amp; pop'!I13</f>
        <v>7254.018</v>
      </c>
      <c r="K129" s="109"/>
      <c r="L129" s="149"/>
      <c r="M129" s="149"/>
      <c r="N129" s="148"/>
      <c r="S129" s="14" t="str">
        <f>+'fiscal parms &amp; pop'!R114</f>
        <v>1996-97</v>
      </c>
      <c r="T129" s="14">
        <f>'fiscal parms &amp; pop'!AA13</f>
        <v>30522</v>
      </c>
      <c r="U129" s="14">
        <f>'fiscal parms &amp; pop'!AB13</f>
        <v>6704</v>
      </c>
      <c r="V129" s="14">
        <f t="shared" si="81"/>
        <v>37226</v>
      </c>
      <c r="W129" s="14">
        <f>'fiscal parms &amp; pop'!AD13</f>
        <v>34583</v>
      </c>
      <c r="X129" s="14">
        <f>'fiscal parms &amp; pop'!AE13</f>
        <v>5855</v>
      </c>
      <c r="Y129" s="14">
        <f>'fiscal parms &amp; pop'!AF13</f>
        <v>40438</v>
      </c>
      <c r="Z129" s="14">
        <f>'fiscal parms &amp; pop'!AG13</f>
        <v>-3212</v>
      </c>
      <c r="AA129" s="14">
        <f>+'fiscal parms &amp; pop'!AL13</f>
        <v>64833</v>
      </c>
      <c r="AC129" s="40"/>
      <c r="AD129" s="42"/>
      <c r="AE129" s="42"/>
      <c r="AF129" s="42"/>
      <c r="AG129" s="42"/>
      <c r="AH129" s="42"/>
      <c r="AI129" s="42"/>
      <c r="AJ129" s="42"/>
      <c r="AK129" s="42"/>
      <c r="AL129" s="42"/>
      <c r="AM129" s="1"/>
      <c r="AO129" s="1"/>
    </row>
    <row r="130" spans="1:41" x14ac:dyDescent="0.25">
      <c r="A130" s="14" t="str">
        <f>+'fiscal parms &amp; pop'!A14</f>
        <v>1997-98</v>
      </c>
      <c r="B130" s="14">
        <f>+'fiscal parms &amp; pop'!B14</f>
        <v>2109.6109999999999</v>
      </c>
      <c r="C130" s="14">
        <f>+'fiscal parms &amp; pop'!C14</f>
        <v>2019.4390000000001</v>
      </c>
      <c r="D130" s="14">
        <f>+'fiscal parms &amp; pop'!D14</f>
        <v>4129.05</v>
      </c>
      <c r="E130" s="14">
        <f>+'fiscal parms &amp; pop'!E14</f>
        <v>3131.4470000000001</v>
      </c>
      <c r="F130" s="14">
        <f>+'fiscal parms &amp; pop'!F14</f>
        <v>865.01099999999997</v>
      </c>
      <c r="G130" s="14">
        <f>+'fiscal parms &amp; pop'!G14</f>
        <v>3996.4580000000001</v>
      </c>
      <c r="H130" s="14">
        <f>+'fiscal parms &amp; pop'!H14</f>
        <v>132.5919999999999</v>
      </c>
      <c r="I130" s="14">
        <f>+'fiscal parms &amp; pop'!I14</f>
        <v>7301.0460000000003</v>
      </c>
      <c r="K130" s="109"/>
      <c r="L130" s="149"/>
      <c r="M130" s="149"/>
      <c r="N130" s="148"/>
      <c r="S130" s="14" t="str">
        <f>+'fiscal parms &amp; pop'!R115</f>
        <v>1997-98</v>
      </c>
      <c r="T130" s="14">
        <f>'fiscal parms &amp; pop'!AA14</f>
        <v>37655</v>
      </c>
      <c r="U130" s="14">
        <f>'fiscal parms &amp; pop'!AB14</f>
        <v>6461</v>
      </c>
      <c r="V130" s="14">
        <f t="shared" si="81"/>
        <v>44116</v>
      </c>
      <c r="W130" s="14">
        <f>'fiscal parms &amp; pop'!AD14</f>
        <v>38931</v>
      </c>
      <c r="X130" s="14">
        <f>'fiscal parms &amp; pop'!AE14</f>
        <v>7342</v>
      </c>
      <c r="Y130" s="14">
        <f>'fiscal parms &amp; pop'!AF14</f>
        <v>46273</v>
      </c>
      <c r="Z130" s="14">
        <f>'fiscal parms &amp; pop'!AG14</f>
        <v>-2157</v>
      </c>
      <c r="AA130" s="14">
        <f>+'fiscal parms &amp; pop'!AL14</f>
        <v>88597</v>
      </c>
      <c r="AC130" s="40"/>
      <c r="AD130" s="42"/>
      <c r="AE130" s="42"/>
      <c r="AF130" s="42"/>
      <c r="AG130" s="42"/>
      <c r="AH130" s="42"/>
      <c r="AI130" s="42"/>
      <c r="AJ130" s="42"/>
      <c r="AK130" s="42"/>
      <c r="AL130" s="42"/>
      <c r="AM130" s="1"/>
      <c r="AO130" s="1"/>
    </row>
    <row r="131" spans="1:41" x14ac:dyDescent="0.25">
      <c r="A131" s="14" t="str">
        <f>+'fiscal parms &amp; pop'!A15</f>
        <v>1998-99</v>
      </c>
      <c r="B131" s="14">
        <f>+'fiscal parms &amp; pop'!B15</f>
        <v>2118.1849999999999</v>
      </c>
      <c r="C131" s="14">
        <f>+'fiscal parms &amp; pop'!C15</f>
        <v>1833.915</v>
      </c>
      <c r="D131" s="14">
        <f>+'fiscal parms &amp; pop'!D15</f>
        <v>3952.1</v>
      </c>
      <c r="E131" s="14">
        <f>+'fiscal parms &amp; pop'!E15</f>
        <v>3131.4900000000002</v>
      </c>
      <c r="F131" s="14">
        <f>+'fiscal parms &amp; pop'!F15</f>
        <v>1007.7430000000001</v>
      </c>
      <c r="G131" s="14">
        <f>+'fiscal parms &amp; pop'!G15</f>
        <v>4139.2330000000002</v>
      </c>
      <c r="H131" s="14">
        <f>+'fiscal parms &amp; pop'!H15</f>
        <v>-187.13300000000012</v>
      </c>
      <c r="I131" s="14">
        <f>+'fiscal parms &amp; pop'!I15</f>
        <v>7850.8389999999999</v>
      </c>
      <c r="K131" s="109"/>
      <c r="L131" s="149"/>
      <c r="M131" s="149"/>
      <c r="N131" s="148"/>
      <c r="S131" s="14" t="str">
        <f>+'fiscal parms &amp; pop'!R116</f>
        <v>1998-99</v>
      </c>
      <c r="T131" s="14">
        <f>'fiscal parms &amp; pop'!AA15</f>
        <v>40345</v>
      </c>
      <c r="U131" s="14">
        <f>'fiscal parms &amp; pop'!AB15</f>
        <v>8292</v>
      </c>
      <c r="V131" s="14">
        <f t="shared" si="81"/>
        <v>48637</v>
      </c>
      <c r="W131" s="14">
        <f>'fiscal parms &amp; pop'!AD15</f>
        <v>41324</v>
      </c>
      <c r="X131" s="14">
        <f>'fiscal parms &amp; pop'!AE15</f>
        <v>7187</v>
      </c>
      <c r="Y131" s="14">
        <f>'fiscal parms &amp; pop'!AF15</f>
        <v>48511</v>
      </c>
      <c r="Z131" s="14">
        <f>'fiscal parms &amp; pop'!AG15</f>
        <v>126</v>
      </c>
      <c r="AA131" s="14">
        <f>+'fiscal parms &amp; pop'!AL15</f>
        <v>88810</v>
      </c>
      <c r="AC131" s="40"/>
      <c r="AD131" s="42"/>
      <c r="AE131" s="42"/>
      <c r="AF131" s="42"/>
      <c r="AG131" s="42"/>
      <c r="AH131" s="42"/>
      <c r="AI131" s="42"/>
      <c r="AJ131" s="42"/>
      <c r="AK131" s="42"/>
      <c r="AL131" s="42"/>
      <c r="AM131" s="1"/>
      <c r="AO131" s="1"/>
    </row>
    <row r="132" spans="1:41" x14ac:dyDescent="0.25">
      <c r="A132" s="14" t="str">
        <f>+'fiscal parms &amp; pop'!A16</f>
        <v>1999-00</v>
      </c>
      <c r="B132" s="14">
        <f>+'fiscal parms &amp; pop'!B16</f>
        <v>2278.6119999999996</v>
      </c>
      <c r="C132" s="14">
        <f>+'fiscal parms &amp; pop'!C16</f>
        <v>1620.461</v>
      </c>
      <c r="D132" s="14">
        <f>+'fiscal parms &amp; pop'!D16</f>
        <v>3899.0729999999999</v>
      </c>
      <c r="E132" s="14">
        <f>+'fiscal parms &amp; pop'!E16</f>
        <v>3284.8910000000005</v>
      </c>
      <c r="F132" s="14">
        <f>+'fiscal parms &amp; pop'!F16</f>
        <v>883.13699999999994</v>
      </c>
      <c r="G132" s="14">
        <f>+'fiscal parms &amp; pop'!G16</f>
        <v>4168.0280000000002</v>
      </c>
      <c r="H132" s="14">
        <f>+'fiscal parms &amp; pop'!H16</f>
        <v>-268.95500000000021</v>
      </c>
      <c r="I132" s="14">
        <f>+'fiscal parms &amp; pop'!I16</f>
        <v>8087.3190000000004</v>
      </c>
      <c r="K132" s="109"/>
      <c r="L132" s="149"/>
      <c r="M132" s="149"/>
      <c r="N132" s="148"/>
      <c r="S132" s="14" t="str">
        <f>+'fiscal parms &amp; pop'!R117</f>
        <v>1999-00</v>
      </c>
      <c r="T132" s="14">
        <f>'fiscal parms &amp; pop'!AA16</f>
        <v>42823</v>
      </c>
      <c r="U132" s="14">
        <f>'fiscal parms &amp; pop'!AB16</f>
        <v>6530</v>
      </c>
      <c r="V132" s="14">
        <f t="shared" si="81"/>
        <v>49353</v>
      </c>
      <c r="W132" s="14">
        <f>'fiscal parms &amp; pop'!AD16</f>
        <v>41973</v>
      </c>
      <c r="X132" s="14">
        <f>'fiscal parms &amp; pop'!AE16</f>
        <v>7373</v>
      </c>
      <c r="Y132" s="14">
        <f>'fiscal parms &amp; pop'!AF16</f>
        <v>49346</v>
      </c>
      <c r="Z132" s="14">
        <f>'fiscal parms &amp; pop'!AG16</f>
        <v>7</v>
      </c>
      <c r="AA132" s="14">
        <f>+'fiscal parms &amp; pop'!AL16</f>
        <v>89162</v>
      </c>
      <c r="AC132" s="40"/>
      <c r="AD132" s="42"/>
      <c r="AE132" s="42"/>
      <c r="AF132" s="42"/>
      <c r="AG132" s="42"/>
      <c r="AH132" s="42"/>
      <c r="AI132" s="42"/>
      <c r="AJ132" s="42"/>
      <c r="AK132" s="42"/>
      <c r="AL132" s="42"/>
      <c r="AM132" s="1"/>
      <c r="AO132" s="1"/>
    </row>
    <row r="133" spans="1:41" x14ac:dyDescent="0.25">
      <c r="A133" s="14" t="str">
        <f>+'fiscal parms &amp; pop'!A17</f>
        <v>2000-01</v>
      </c>
      <c r="B133" s="14">
        <f>+'fiscal parms &amp; pop'!B17</f>
        <v>2274.75</v>
      </c>
      <c r="C133" s="14">
        <f>+'fiscal parms &amp; pop'!C17</f>
        <v>1757.24</v>
      </c>
      <c r="D133" s="14">
        <f>+'fiscal parms &amp; pop'!D17</f>
        <v>4031.9900000000002</v>
      </c>
      <c r="E133" s="14">
        <f>+'fiscal parms &amp; pop'!E17</f>
        <v>3430.2170000000006</v>
      </c>
      <c r="F133" s="14">
        <f>+'fiscal parms &amp; pop'!F17</f>
        <v>951.43700000000001</v>
      </c>
      <c r="G133" s="14">
        <f>+'fiscal parms &amp; pop'!G17</f>
        <v>4381.6540000000005</v>
      </c>
      <c r="H133" s="14">
        <f>+'fiscal parms &amp; pop'!H17</f>
        <v>-349.66400000000039</v>
      </c>
      <c r="I133" s="14">
        <f>+'fiscal parms &amp; pop'!I17</f>
        <v>8436.9830000000002</v>
      </c>
      <c r="K133" s="109"/>
      <c r="L133" s="149"/>
      <c r="M133" s="149"/>
      <c r="N133" s="148"/>
      <c r="S133" s="14" t="str">
        <f>+'fiscal parms &amp; pop'!R118</f>
        <v>2000-01</v>
      </c>
      <c r="T133" s="14">
        <f>'fiscal parms &amp; pop'!AA17</f>
        <v>44779</v>
      </c>
      <c r="U133" s="14">
        <f>'fiscal parms &amp; pop'!AB17</f>
        <v>8319</v>
      </c>
      <c r="V133" s="14">
        <f t="shared" si="81"/>
        <v>53098</v>
      </c>
      <c r="W133" s="14">
        <f>'fiscal parms &amp; pop'!AD17</f>
        <v>44115</v>
      </c>
      <c r="X133" s="14">
        <f>'fiscal parms &amp; pop'!AE17</f>
        <v>7606</v>
      </c>
      <c r="Y133" s="14">
        <f>'fiscal parms &amp; pop'!AF17</f>
        <v>51721</v>
      </c>
      <c r="Z133" s="14">
        <f>'fiscal parms &amp; pop'!AG17</f>
        <v>1377</v>
      </c>
      <c r="AA133" s="14">
        <f>+'fiscal parms &amp; pop'!AL17</f>
        <v>88208</v>
      </c>
      <c r="AC133" s="40"/>
      <c r="AD133" s="42"/>
      <c r="AE133" s="42"/>
      <c r="AF133" s="42"/>
      <c r="AG133" s="42"/>
      <c r="AH133" s="42"/>
      <c r="AI133" s="42"/>
      <c r="AJ133" s="42"/>
      <c r="AK133" s="42"/>
      <c r="AL133" s="42"/>
      <c r="AM133" s="1"/>
      <c r="AO133" s="1"/>
    </row>
    <row r="134" spans="1:41" x14ac:dyDescent="0.25">
      <c r="A134" s="14" t="str">
        <f>+'fiscal parms &amp; pop'!A18</f>
        <v>2001-02</v>
      </c>
      <c r="B134" s="14">
        <f>+'fiscal parms &amp; pop'!B18</f>
        <v>2389.6949999999997</v>
      </c>
      <c r="C134" s="14">
        <f>+'fiscal parms &amp; pop'!C18</f>
        <v>1656.7950000000001</v>
      </c>
      <c r="D134" s="14">
        <f>+'fiscal parms &amp; pop'!D18</f>
        <v>4046.49</v>
      </c>
      <c r="E134" s="14">
        <f>+'fiscal parms &amp; pop'!E18</f>
        <v>3572.37</v>
      </c>
      <c r="F134" s="14">
        <f>+'fiscal parms &amp; pop'!F18</f>
        <v>941.93299999999999</v>
      </c>
      <c r="G134" s="14">
        <f>+'fiscal parms &amp; pop'!G18</f>
        <v>4514.3029999999999</v>
      </c>
      <c r="H134" s="14">
        <f>+'fiscal parms &amp; pop'!H18</f>
        <v>-467.81300000000027</v>
      </c>
      <c r="I134" s="14">
        <f>+'fiscal parms &amp; pop'!I18</f>
        <v>8932.2659999999996</v>
      </c>
      <c r="K134" s="109"/>
      <c r="L134" s="149"/>
      <c r="M134" s="149"/>
      <c r="N134" s="148"/>
      <c r="S134" s="14" t="str">
        <f>+'fiscal parms &amp; pop'!R119</f>
        <v>2001-02</v>
      </c>
      <c r="T134" s="14">
        <f>'fiscal parms &amp; pop'!AA18</f>
        <v>43116</v>
      </c>
      <c r="U134" s="14">
        <f>'fiscal parms &amp; pop'!AB18</f>
        <v>9476</v>
      </c>
      <c r="V134" s="14">
        <f t="shared" si="81"/>
        <v>52592</v>
      </c>
      <c r="W134" s="14">
        <f>'fiscal parms &amp; pop'!AD18</f>
        <v>46259</v>
      </c>
      <c r="X134" s="14">
        <f>'fiscal parms &amp; pop'!AE18</f>
        <v>7261</v>
      </c>
      <c r="Y134" s="14">
        <f>'fiscal parms &amp; pop'!AF18</f>
        <v>53520</v>
      </c>
      <c r="Z134" s="14">
        <f>'fiscal parms &amp; pop'!AG18</f>
        <v>-928</v>
      </c>
      <c r="AA134" s="14">
        <f>+'fiscal parms &amp; pop'!AL18</f>
        <v>92772</v>
      </c>
      <c r="AC134" s="40"/>
      <c r="AD134" s="42"/>
      <c r="AE134" s="42"/>
      <c r="AF134" s="42"/>
      <c r="AG134" s="42"/>
      <c r="AH134" s="42"/>
      <c r="AI134" s="42"/>
      <c r="AJ134" s="42"/>
      <c r="AK134" s="42"/>
      <c r="AL134" s="42"/>
      <c r="AM134" s="1"/>
      <c r="AO134" s="1"/>
    </row>
    <row r="135" spans="1:41" x14ac:dyDescent="0.25">
      <c r="A135" s="14" t="str">
        <f>+'fiscal parms &amp; pop'!A19</f>
        <v>2002-03</v>
      </c>
      <c r="B135" s="14">
        <f>+'fiscal parms &amp; pop'!B19</f>
        <v>2510.5389999999998</v>
      </c>
      <c r="C135" s="14">
        <f>+'fiscal parms &amp; pop'!C19</f>
        <v>1589.4110000000001</v>
      </c>
      <c r="D135" s="14">
        <f>+'fiscal parms &amp; pop'!D19</f>
        <v>4099.95</v>
      </c>
      <c r="E135" s="14">
        <f>+'fiscal parms &amp; pop'!E19</f>
        <v>3765.3189999999995</v>
      </c>
      <c r="F135" s="14">
        <f>+'fiscal parms &amp; pop'!F19</f>
        <v>978.99599999999998</v>
      </c>
      <c r="G135" s="14">
        <f>+'fiscal parms &amp; pop'!G19</f>
        <v>4744.3149999999996</v>
      </c>
      <c r="H135" s="14">
        <f>+'fiscal parms &amp; pop'!H19</f>
        <v>-644.36499999999955</v>
      </c>
      <c r="I135" s="14">
        <f>+'fiscal parms &amp; pop'!I19</f>
        <v>10615.557000000001</v>
      </c>
      <c r="K135" s="109"/>
      <c r="L135" s="149"/>
      <c r="M135" s="149"/>
      <c r="N135" s="148"/>
      <c r="S135" s="14" t="str">
        <f>+'fiscal parms &amp; pop'!R120</f>
        <v>2002-03</v>
      </c>
      <c r="T135" s="14">
        <f>'fiscal parms &amp; pop'!AA19</f>
        <v>45701</v>
      </c>
      <c r="U135" s="14">
        <f>'fiscal parms &amp; pop'!AB19</f>
        <v>9457</v>
      </c>
      <c r="V135" s="14">
        <f t="shared" si="81"/>
        <v>55158</v>
      </c>
      <c r="W135" s="14">
        <f>'fiscal parms &amp; pop'!AD19</f>
        <v>48754</v>
      </c>
      <c r="X135" s="14">
        <f>'fiscal parms &amp; pop'!AE19</f>
        <v>7132</v>
      </c>
      <c r="Y135" s="14">
        <f>'fiscal parms &amp; pop'!AF19</f>
        <v>55886</v>
      </c>
      <c r="Z135" s="14">
        <f>'fiscal parms &amp; pop'!AG19</f>
        <v>-728</v>
      </c>
      <c r="AA135" s="14">
        <f>+'fiscal parms &amp; pop'!AL19</f>
        <v>95601</v>
      </c>
      <c r="AC135" s="40"/>
      <c r="AD135" s="42"/>
      <c r="AE135" s="42"/>
      <c r="AF135" s="42"/>
      <c r="AG135" s="42"/>
      <c r="AH135" s="42"/>
      <c r="AI135" s="42"/>
      <c r="AJ135" s="42"/>
      <c r="AK135" s="42"/>
      <c r="AL135" s="42"/>
      <c r="AM135" s="1"/>
      <c r="AO135" s="1"/>
    </row>
    <row r="136" spans="1:41" x14ac:dyDescent="0.25">
      <c r="A136" s="14" t="str">
        <f>+'fiscal parms &amp; pop'!A20</f>
        <v>2003-04</v>
      </c>
      <c r="B136" s="14">
        <f>+'fiscal parms &amp; pop'!B20</f>
        <v>2676.5540000000001</v>
      </c>
      <c r="C136" s="14">
        <f>+'fiscal parms &amp; pop'!C20</f>
        <v>1542.768</v>
      </c>
      <c r="D136" s="14">
        <f>+'fiscal parms &amp; pop'!D20</f>
        <v>4219.3220000000001</v>
      </c>
      <c r="E136" s="14">
        <f>+'fiscal parms &amp; pop'!E20</f>
        <v>4151.3940000000002</v>
      </c>
      <c r="F136" s="14">
        <f>+'fiscal parms &amp; pop'!F20</f>
        <v>981.529</v>
      </c>
      <c r="G136" s="14">
        <f>+'fiscal parms &amp; pop'!G20</f>
        <v>5132.9229999999998</v>
      </c>
      <c r="H136" s="14">
        <f>+'fiscal parms &amp; pop'!H20</f>
        <v>-913.60099999999977</v>
      </c>
      <c r="I136" s="14">
        <f>+'fiscal parms &amp; pop'!I20</f>
        <v>11486.668</v>
      </c>
      <c r="K136" s="109"/>
      <c r="L136" s="149"/>
      <c r="M136" s="149"/>
      <c r="N136" s="148"/>
      <c r="S136" s="14" t="str">
        <f>+'fiscal parms &amp; pop'!R121</f>
        <v>2003-04</v>
      </c>
      <c r="T136" s="14">
        <f>'fiscal parms &amp; pop'!AA20</f>
        <v>47463</v>
      </c>
      <c r="U136" s="14">
        <f>'fiscal parms &amp; pop'!AB20</f>
        <v>10120</v>
      </c>
      <c r="V136" s="14">
        <f t="shared" si="81"/>
        <v>57583</v>
      </c>
      <c r="W136" s="14">
        <f>'fiscal parms &amp; pop'!AD20</f>
        <v>50700</v>
      </c>
      <c r="X136" s="14">
        <f>'fiscal parms &amp; pop'!AE20</f>
        <v>7241</v>
      </c>
      <c r="Y136" s="14">
        <f>'fiscal parms &amp; pop'!AF20</f>
        <v>57941</v>
      </c>
      <c r="Z136" s="14">
        <f>'fiscal parms &amp; pop'!AG20</f>
        <v>-358</v>
      </c>
      <c r="AA136" s="14">
        <f>+'fiscal parms &amp; pop'!AL20</f>
        <v>97025</v>
      </c>
      <c r="AC136" s="40"/>
      <c r="AD136" s="42"/>
      <c r="AE136" s="42"/>
      <c r="AF136" s="42"/>
      <c r="AG136" s="42"/>
      <c r="AH136" s="42"/>
      <c r="AI136" s="42"/>
      <c r="AJ136" s="42"/>
      <c r="AK136" s="42"/>
      <c r="AL136" s="42"/>
      <c r="AM136" s="1"/>
      <c r="AO136" s="1"/>
    </row>
    <row r="137" spans="1:41" x14ac:dyDescent="0.25">
      <c r="A137" s="14" t="str">
        <f>+'fiscal parms &amp; pop'!A21</f>
        <v>2004-05</v>
      </c>
      <c r="B137" s="14">
        <f>+'fiscal parms &amp; pop'!B21</f>
        <v>2969.9380000000001</v>
      </c>
      <c r="C137" s="14">
        <f>+'fiscal parms &amp; pop'!C21</f>
        <v>1513.4929999999999</v>
      </c>
      <c r="D137" s="14">
        <f>+'fiscal parms &amp; pop'!D21</f>
        <v>4483.4309999999996</v>
      </c>
      <c r="E137" s="14">
        <f>+'fiscal parms &amp; pop'!E21</f>
        <v>4031.9880000000003</v>
      </c>
      <c r="F137" s="14">
        <f>+'fiscal parms &amp; pop'!F21</f>
        <v>940.29</v>
      </c>
      <c r="G137" s="14">
        <f>+'fiscal parms &amp; pop'!G21</f>
        <v>4972.2780000000002</v>
      </c>
      <c r="H137" s="14">
        <f>+'fiscal parms &amp; pop'!H21</f>
        <v>-488.84700000000032</v>
      </c>
      <c r="I137" s="14">
        <f>+'fiscal parms &amp; pop'!I21</f>
        <v>11887.642</v>
      </c>
      <c r="K137" s="109"/>
      <c r="L137" s="149"/>
      <c r="M137" s="149"/>
      <c r="N137" s="148"/>
      <c r="S137" s="14" t="str">
        <f>+'fiscal parms &amp; pop'!R122</f>
        <v>2004-05</v>
      </c>
      <c r="T137" s="14">
        <f>'fiscal parms &amp; pop'!AA21</f>
        <v>50302</v>
      </c>
      <c r="U137" s="14">
        <f>'fiscal parms &amp; pop'!AB21</f>
        <v>9939</v>
      </c>
      <c r="V137" s="14">
        <f t="shared" si="81"/>
        <v>60241</v>
      </c>
      <c r="W137" s="14">
        <f>'fiscal parms &amp; pop'!AD21</f>
        <v>53456</v>
      </c>
      <c r="X137" s="14">
        <f>'fiscal parms &amp; pop'!AE21</f>
        <v>7449</v>
      </c>
      <c r="Y137" s="14">
        <f>'fiscal parms &amp; pop'!AF21</f>
        <v>60905</v>
      </c>
      <c r="Z137" s="14">
        <f>'fiscal parms &amp; pop'!AG21</f>
        <v>-664</v>
      </c>
      <c r="AA137" s="14">
        <f>+'fiscal parms &amp; pop'!AL21</f>
        <v>99042</v>
      </c>
      <c r="AC137" s="40"/>
      <c r="AD137" s="42"/>
      <c r="AE137" s="42"/>
      <c r="AF137" s="42"/>
      <c r="AG137" s="42"/>
      <c r="AH137" s="42"/>
      <c r="AI137" s="42"/>
      <c r="AJ137" s="42"/>
      <c r="AK137" s="42"/>
      <c r="AL137" s="42"/>
      <c r="AM137" s="1"/>
      <c r="AO137" s="1"/>
    </row>
    <row r="138" spans="1:41" x14ac:dyDescent="0.25">
      <c r="A138" s="14" t="str">
        <f>+'fiscal parms &amp; pop'!A22</f>
        <v>2005-06</v>
      </c>
      <c r="B138" s="14">
        <f>+'fiscal parms &amp; pop'!B22</f>
        <v>3675.5859999999998</v>
      </c>
      <c r="C138" s="14">
        <f>+'fiscal parms &amp; pop'!C22</f>
        <v>1880.002</v>
      </c>
      <c r="D138" s="14">
        <f>+'fiscal parms &amp; pop'!D22</f>
        <v>5555.5879999999997</v>
      </c>
      <c r="E138" s="14">
        <f>+'fiscal parms &amp; pop'!E22</f>
        <v>4409.3469999999998</v>
      </c>
      <c r="F138" s="14">
        <f>+'fiscal parms &amp; pop'!F22</f>
        <v>946.95899999999995</v>
      </c>
      <c r="G138" s="14">
        <f>+'fiscal parms &amp; pop'!G22</f>
        <v>5356.3059999999996</v>
      </c>
      <c r="H138" s="14">
        <f>+'fiscal parms &amp; pop'!H22</f>
        <v>199.28200000000001</v>
      </c>
      <c r="I138" s="14">
        <f>+'fiscal parms &amp; pop'!I22</f>
        <v>11684.079</v>
      </c>
      <c r="K138" s="109"/>
      <c r="L138" s="149"/>
      <c r="M138" s="149"/>
      <c r="N138" s="148"/>
      <c r="S138" s="14" t="str">
        <f>+'fiscal parms &amp; pop'!R123</f>
        <v>2005-06</v>
      </c>
      <c r="T138" s="14">
        <f>'fiscal parms &amp; pop'!AA22</f>
        <v>52680</v>
      </c>
      <c r="U138" s="14">
        <f>'fiscal parms &amp; pop'!AB22</f>
        <v>11122</v>
      </c>
      <c r="V138" s="14">
        <f t="shared" si="81"/>
        <v>63802</v>
      </c>
      <c r="W138" s="14">
        <f>'fiscal parms &amp; pop'!AD22</f>
        <v>56206</v>
      </c>
      <c r="X138" s="14">
        <f>'fiscal parms &amp; pop'!AE22</f>
        <v>7559</v>
      </c>
      <c r="Y138" s="14">
        <f>'fiscal parms &amp; pop'!AF22</f>
        <v>63765</v>
      </c>
      <c r="Z138" s="14">
        <f>'fiscal parms &amp; pop'!AG22</f>
        <v>37</v>
      </c>
      <c r="AA138" s="14">
        <f>+'fiscal parms &amp; pop'!AL22</f>
        <v>104683</v>
      </c>
      <c r="AC138" s="40"/>
      <c r="AD138" s="42"/>
      <c r="AE138" s="42"/>
      <c r="AF138" s="42"/>
      <c r="AG138" s="42"/>
      <c r="AH138" s="42"/>
      <c r="AI138" s="42"/>
      <c r="AJ138" s="42"/>
      <c r="AK138" s="42"/>
      <c r="AL138" s="42"/>
      <c r="AM138" s="1"/>
      <c r="AO138" s="1"/>
    </row>
    <row r="139" spans="1:41" x14ac:dyDescent="0.25">
      <c r="A139" s="14" t="str">
        <f>+'fiscal parms &amp; pop'!A23</f>
        <v>2006-07</v>
      </c>
      <c r="B139" s="14">
        <f>+'fiscal parms &amp; pop'!B23</f>
        <v>3778.5769999999998</v>
      </c>
      <c r="C139" s="14">
        <f>+'fiscal parms &amp; pop'!C23</f>
        <v>1742.5889999999999</v>
      </c>
      <c r="D139" s="14">
        <f>+'fiscal parms &amp; pop'!D23</f>
        <v>5521.1659999999993</v>
      </c>
      <c r="E139" s="14">
        <f>+'fiscal parms &amp; pop'!E23</f>
        <v>4590.1869999999999</v>
      </c>
      <c r="F139" s="14">
        <f>+'fiscal parms &amp; pop'!F23</f>
        <v>776.89400000000001</v>
      </c>
      <c r="G139" s="14">
        <f>+'fiscal parms &amp; pop'!G23</f>
        <v>5367.0810000000001</v>
      </c>
      <c r="H139" s="14">
        <f>+'fiscal parms &amp; pop'!H23</f>
        <v>154.0849999999995</v>
      </c>
      <c r="I139" s="14">
        <f>+'fiscal parms &amp; pop'!I23</f>
        <v>11558.377</v>
      </c>
      <c r="K139" s="109"/>
      <c r="L139" s="149"/>
      <c r="M139" s="149"/>
      <c r="N139" s="148"/>
      <c r="S139" s="14" t="str">
        <f>+'fiscal parms &amp; pop'!R124</f>
        <v>2006-07</v>
      </c>
      <c r="T139" s="14">
        <f>'fiscal parms &amp; pop'!AA23</f>
        <v>57679</v>
      </c>
      <c r="U139" s="14">
        <f>'fiscal parms &amp; pop'!AB23</f>
        <v>11970</v>
      </c>
      <c r="V139" s="14">
        <f t="shared" si="81"/>
        <v>69649</v>
      </c>
      <c r="W139" s="14">
        <f>'fiscal parms &amp; pop'!AD23</f>
        <v>58933</v>
      </c>
      <c r="X139" s="14">
        <f>'fiscal parms &amp; pop'!AE23</f>
        <v>8723</v>
      </c>
      <c r="Y139" s="14">
        <f>'fiscal parms &amp; pop'!AF23</f>
        <v>67656</v>
      </c>
      <c r="Z139" s="14">
        <f>'fiscal parms &amp; pop'!AG23</f>
        <v>1993</v>
      </c>
      <c r="AA139" s="14">
        <f>+'fiscal parms &amp; pop'!AL23</f>
        <v>124297</v>
      </c>
      <c r="AC139" s="40"/>
      <c r="AD139" s="42"/>
      <c r="AE139" s="42"/>
      <c r="AF139" s="42"/>
      <c r="AG139" s="42"/>
      <c r="AH139" s="42"/>
      <c r="AI139" s="42"/>
      <c r="AJ139" s="42"/>
      <c r="AK139" s="42"/>
      <c r="AL139" s="42"/>
      <c r="AM139" s="1"/>
      <c r="AO139" s="1"/>
    </row>
    <row r="140" spans="1:41" x14ac:dyDescent="0.25">
      <c r="A140" s="14" t="str">
        <f>+'fiscal parms &amp; pop'!A24</f>
        <v>2007-08</v>
      </c>
      <c r="B140" s="14">
        <f>+'fiscal parms &amp; pop'!B24</f>
        <v>5352.8539999999994</v>
      </c>
      <c r="C140" s="14">
        <f>+'fiscal parms &amp; pop'!C24</f>
        <v>1788.046</v>
      </c>
      <c r="D140" s="14">
        <f>+'fiscal parms &amp; pop'!D24</f>
        <v>7140.9</v>
      </c>
      <c r="E140" s="14">
        <f>+'fiscal parms &amp; pop'!E24</f>
        <v>4968.9229999999998</v>
      </c>
      <c r="F140" s="14">
        <f>+'fiscal parms &amp; pop'!F24</f>
        <v>751.30499999999995</v>
      </c>
      <c r="G140" s="14">
        <f>+'fiscal parms &amp; pop'!G24</f>
        <v>5720.2280000000001</v>
      </c>
      <c r="H140" s="14">
        <f>+'fiscal parms &amp; pop'!H24</f>
        <v>1420.6719999999996</v>
      </c>
      <c r="I140" s="14">
        <f>+'fiscal parms &amp; pop'!I24</f>
        <v>10188.041999999999</v>
      </c>
      <c r="K140" s="109"/>
      <c r="L140" s="149"/>
      <c r="M140" s="149"/>
      <c r="N140" s="148"/>
      <c r="S140" s="14" t="str">
        <f>+'fiscal parms &amp; pop'!R125</f>
        <v>2007-08</v>
      </c>
      <c r="T140" s="14">
        <f>'fiscal parms &amp; pop'!AA24</f>
        <v>58434</v>
      </c>
      <c r="U140" s="14">
        <f>'fiscal parms &amp; pop'!AB24</f>
        <v>14733</v>
      </c>
      <c r="V140" s="14">
        <f t="shared" si="81"/>
        <v>73167</v>
      </c>
      <c r="W140" s="14">
        <f>'fiscal parms &amp; pop'!AD24</f>
        <v>62765</v>
      </c>
      <c r="X140" s="14">
        <f>'fiscal parms &amp; pop'!AE24</f>
        <v>8752</v>
      </c>
      <c r="Y140" s="14">
        <f>'fiscal parms &amp; pop'!AF24</f>
        <v>71517</v>
      </c>
      <c r="Z140" s="14">
        <f>'fiscal parms &amp; pop'!AG24</f>
        <v>1650</v>
      </c>
      <c r="AA140" s="14">
        <f>+'fiscal parms &amp; pop'!AL24</f>
        <v>124681</v>
      </c>
      <c r="AC140" s="40"/>
      <c r="AD140" s="42"/>
      <c r="AE140" s="42"/>
      <c r="AF140" s="42"/>
      <c r="AG140" s="42"/>
      <c r="AH140" s="42"/>
      <c r="AI140" s="42"/>
      <c r="AJ140" s="42"/>
      <c r="AK140" s="42"/>
      <c r="AL140" s="42"/>
      <c r="AM140" s="1"/>
      <c r="AO140" s="1"/>
    </row>
    <row r="141" spans="1:41" x14ac:dyDescent="0.25">
      <c r="A141" s="14" t="str">
        <f>+'fiscal parms &amp; pop'!A25</f>
        <v>2008-09</v>
      </c>
      <c r="B141" s="14">
        <f>+'fiscal parms &amp; pop'!B25</f>
        <v>6074.3450000000012</v>
      </c>
      <c r="C141" s="147">
        <f>+'fiscal parms &amp; pop'!C25</f>
        <v>2557.616</v>
      </c>
      <c r="D141" s="14">
        <f>+'fiscal parms &amp; pop'!D25</f>
        <v>8631.9610000000011</v>
      </c>
      <c r="E141" s="14">
        <f>+'fiscal parms &amp; pop'!E25</f>
        <v>5536.8419999999996</v>
      </c>
      <c r="F141" s="14">
        <f>+'fiscal parms &amp; pop'!F25</f>
        <v>744.71900000000005</v>
      </c>
      <c r="G141" s="14">
        <f>+'fiscal parms &amp; pop'!G25</f>
        <v>6281.5609999999997</v>
      </c>
      <c r="H141" s="14">
        <f>+'fiscal parms &amp; pop'!H25</f>
        <v>2350.400000000001</v>
      </c>
      <c r="I141" s="14">
        <f>+'fiscal parms &amp; pop'!I25</f>
        <v>7968.4530000000004</v>
      </c>
      <c r="K141" s="109"/>
      <c r="L141" s="149"/>
      <c r="M141" s="149"/>
      <c r="N141" s="148"/>
      <c r="S141" s="14" t="str">
        <f>+'fiscal parms &amp; pop'!R126</f>
        <v>2008-09</v>
      </c>
      <c r="T141" s="14">
        <f>'fiscal parms &amp; pop'!AA25</f>
        <v>58189</v>
      </c>
      <c r="U141" s="14">
        <f>'fiscal parms &amp; pop'!AB25</f>
        <v>15081</v>
      </c>
      <c r="V141" s="14">
        <f t="shared" si="81"/>
        <v>73270</v>
      </c>
      <c r="W141" s="14">
        <f>'fiscal parms &amp; pop'!AD25</f>
        <v>66397</v>
      </c>
      <c r="X141" s="14">
        <f>'fiscal parms &amp; pop'!AE25</f>
        <v>8131</v>
      </c>
      <c r="Y141" s="14">
        <f>'fiscal parms &amp; pop'!AF25</f>
        <v>74528</v>
      </c>
      <c r="Z141" s="14">
        <f>'fiscal parms &amp; pop'!AG25</f>
        <v>-1258</v>
      </c>
      <c r="AA141" s="14">
        <f>+'fiscal parms &amp; pop'!AL25</f>
        <v>134237</v>
      </c>
      <c r="AC141" s="40"/>
      <c r="AD141" s="42"/>
      <c r="AE141" s="42"/>
      <c r="AF141" s="42"/>
      <c r="AG141" s="42"/>
      <c r="AH141" s="42"/>
      <c r="AI141" s="42"/>
      <c r="AJ141" s="42"/>
      <c r="AK141" s="42"/>
      <c r="AL141" s="42"/>
      <c r="AM141" s="1"/>
      <c r="AO141" s="1"/>
    </row>
    <row r="142" spans="1:41" x14ac:dyDescent="0.25">
      <c r="A142" s="14" t="str">
        <f>+'fiscal parms &amp; pop'!A26</f>
        <v>2009-10</v>
      </c>
      <c r="B142" s="14">
        <f>+'fiscal parms &amp; pop'!B26</f>
        <v>5751.3360000000002</v>
      </c>
      <c r="C142" s="14">
        <f>+'fiscal parms &amp; pop'!C26</f>
        <v>1545.442</v>
      </c>
      <c r="D142" s="14">
        <f>+'fiscal parms &amp; pop'!D26</f>
        <v>7296.7780000000002</v>
      </c>
      <c r="E142" s="14">
        <f>+'fiscal parms &amp; pop'!E26</f>
        <v>6438.9220000000005</v>
      </c>
      <c r="F142" s="14">
        <f>+'fiscal parms &amp; pop'!F26</f>
        <v>890.43100000000004</v>
      </c>
      <c r="G142" s="14">
        <f>+'fiscal parms &amp; pop'!G26</f>
        <v>7329.3530000000001</v>
      </c>
      <c r="H142" s="14">
        <f>+'fiscal parms &amp; pop'!H26</f>
        <v>-32.574999999999932</v>
      </c>
      <c r="I142" s="14">
        <f>+'fiscal parms &amp; pop'!I26</f>
        <v>8220.0849999999991</v>
      </c>
      <c r="K142" s="109"/>
      <c r="L142" s="149"/>
      <c r="M142" s="149"/>
      <c r="N142" s="148"/>
      <c r="S142" s="14" t="str">
        <f>+'fiscal parms &amp; pop'!R127</f>
        <v>2009-10</v>
      </c>
      <c r="T142" s="14">
        <f>'fiscal parms &amp; pop'!AA26</f>
        <v>61539</v>
      </c>
      <c r="U142" s="14">
        <f>'fiscal parms &amp; pop'!AB26</f>
        <v>17110.000000000004</v>
      </c>
      <c r="V142" s="14">
        <f t="shared" si="81"/>
        <v>78649</v>
      </c>
      <c r="W142" s="14">
        <f>'fiscal parms &amp; pop'!AD26</f>
        <v>73680</v>
      </c>
      <c r="X142" s="14">
        <f>'fiscal parms &amp; pop'!AE26</f>
        <v>7909</v>
      </c>
      <c r="Y142" s="14">
        <f>'fiscal parms &amp; pop'!AF26</f>
        <v>81589</v>
      </c>
      <c r="Z142" s="14">
        <f>'fiscal parms &amp; pop'!AG26</f>
        <v>-2940</v>
      </c>
      <c r="AA142" s="14">
        <f>+'fiscal parms &amp; pop'!AL26</f>
        <v>151608</v>
      </c>
      <c r="AC142" s="40"/>
      <c r="AD142" s="42"/>
      <c r="AE142" s="42"/>
      <c r="AF142" s="42"/>
      <c r="AG142" s="42"/>
      <c r="AH142" s="42"/>
      <c r="AI142" s="42"/>
      <c r="AJ142" s="42"/>
      <c r="AK142" s="42"/>
      <c r="AL142" s="42"/>
      <c r="AM142" s="1"/>
      <c r="AO142" s="1"/>
    </row>
    <row r="143" spans="1:41" x14ac:dyDescent="0.25">
      <c r="A143" s="14" t="str">
        <f>+'fiscal parms &amp; pop'!A27</f>
        <v>2010-11</v>
      </c>
      <c r="B143" s="14">
        <f>+'fiscal parms &amp; pop'!B27</f>
        <v>6373.3980000000001</v>
      </c>
      <c r="C143" s="14">
        <f>+'fiscal parms &amp; pop'!C27</f>
        <v>1763.4849999999999</v>
      </c>
      <c r="D143" s="14">
        <f>+'fiscal parms &amp; pop'!D27</f>
        <v>8136.8829999999998</v>
      </c>
      <c r="E143" s="14">
        <f>+'fiscal parms &amp; pop'!E27</f>
        <v>6706.2219999999998</v>
      </c>
      <c r="F143" s="14">
        <f>+'fiscal parms &amp; pop'!F27</f>
        <v>837.05799999999999</v>
      </c>
      <c r="G143" s="14">
        <f>+'fiscal parms &amp; pop'!G27</f>
        <v>7543.28</v>
      </c>
      <c r="H143" s="14">
        <f>+'fiscal parms &amp; pop'!H27</f>
        <v>593.60300000000018</v>
      </c>
      <c r="I143" s="14">
        <f>+'fiscal parms &amp; pop'!I27</f>
        <v>8255.4089999999997</v>
      </c>
      <c r="K143" s="109"/>
      <c r="L143" s="149"/>
      <c r="M143" s="149"/>
      <c r="N143" s="148"/>
      <c r="S143" s="14" t="str">
        <f>+'fiscal parms &amp; pop'!R128</f>
        <v>2010-11</v>
      </c>
      <c r="T143" s="14">
        <f>'fiscal parms &amp; pop'!AA27</f>
        <v>65414</v>
      </c>
      <c r="U143" s="14">
        <f>'fiscal parms &amp; pop'!AB27</f>
        <v>17493</v>
      </c>
      <c r="V143" s="14">
        <f t="shared" si="81"/>
        <v>82907</v>
      </c>
      <c r="W143" s="14">
        <f>'fiscal parms &amp; pop'!AD27</f>
        <v>76312</v>
      </c>
      <c r="X143" s="14">
        <f>'fiscal parms &amp; pop'!AE27</f>
        <v>8985</v>
      </c>
      <c r="Y143" s="14">
        <f>'fiscal parms &amp; pop'!AF27</f>
        <v>85297</v>
      </c>
      <c r="Z143" s="14">
        <f>'fiscal parms &amp; pop'!AG27</f>
        <v>-2390</v>
      </c>
      <c r="AA143" s="14">
        <f>+'fiscal parms &amp; pop'!AL27</f>
        <v>159333</v>
      </c>
      <c r="AC143" s="40"/>
      <c r="AD143" s="42"/>
      <c r="AE143" s="42"/>
      <c r="AF143" s="42"/>
      <c r="AG143" s="42"/>
      <c r="AH143" s="42"/>
      <c r="AI143" s="42"/>
      <c r="AJ143" s="42"/>
      <c r="AK143" s="42"/>
      <c r="AL143" s="42"/>
      <c r="AM143" s="1"/>
      <c r="AO143" s="1"/>
    </row>
    <row r="144" spans="1:41" x14ac:dyDescent="0.25">
      <c r="A144" s="14" t="str">
        <f>+'fiscal parms &amp; pop'!A28</f>
        <v>2011-12</v>
      </c>
      <c r="B144" s="147">
        <f>+'fiscal parms &amp; pop'!B28</f>
        <v>7217.3779999999997</v>
      </c>
      <c r="C144" s="14">
        <f>+'fiscal parms &amp; pop'!C28</f>
        <v>1594.41</v>
      </c>
      <c r="D144" s="14">
        <f>+'fiscal parms &amp; pop'!D28</f>
        <v>8811.7879999999986</v>
      </c>
      <c r="E144" s="14">
        <f>+'fiscal parms &amp; pop'!E28</f>
        <v>7048.2060000000001</v>
      </c>
      <c r="F144" s="14">
        <f>+'fiscal parms &amp; pop'!F28</f>
        <v>789.42499999999995</v>
      </c>
      <c r="G144" s="14">
        <f>+'fiscal parms &amp; pop'!G28</f>
        <v>7837.6310000000003</v>
      </c>
      <c r="H144" s="14">
        <f>+'fiscal parms &amp; pop'!H28</f>
        <v>974.15699999999913</v>
      </c>
      <c r="I144" s="14">
        <f>+'fiscal parms &amp; pop'!I28</f>
        <v>7836.7619999999997</v>
      </c>
      <c r="K144" s="109"/>
      <c r="L144" s="149"/>
      <c r="M144" s="149"/>
      <c r="N144" s="148"/>
      <c r="S144" s="14" t="str">
        <f>+'fiscal parms &amp; pop'!R129</f>
        <v>2011-12</v>
      </c>
      <c r="T144" s="14">
        <f>'fiscal parms &amp; pop'!AA28</f>
        <v>69517</v>
      </c>
      <c r="U144" s="14">
        <f>'fiscal parms &amp; pop'!AB28</f>
        <v>16938</v>
      </c>
      <c r="V144" s="14">
        <f t="shared" si="81"/>
        <v>86455</v>
      </c>
      <c r="W144" s="14">
        <f>'fiscal parms &amp; pop'!AD28</f>
        <v>78797</v>
      </c>
      <c r="X144" s="14">
        <f>'fiscal parms &amp; pop'!AE28</f>
        <v>9446</v>
      </c>
      <c r="Y144" s="14">
        <f>'fiscal parms &amp; pop'!AF28</f>
        <v>88243</v>
      </c>
      <c r="Z144" s="14">
        <f>'fiscal parms &amp; pop'!AG28</f>
        <v>-1788</v>
      </c>
      <c r="AA144" s="14">
        <f>+'fiscal parms &amp; pop'!AL28</f>
        <v>167700</v>
      </c>
      <c r="AC144" s="40"/>
      <c r="AD144" s="42"/>
      <c r="AE144" s="42"/>
      <c r="AF144" s="42"/>
      <c r="AG144" s="42"/>
      <c r="AH144" s="42"/>
      <c r="AI144" s="42"/>
      <c r="AJ144" s="42"/>
      <c r="AK144" s="42"/>
      <c r="AL144" s="42"/>
      <c r="AM144" s="1"/>
      <c r="AO144" s="1"/>
    </row>
    <row r="145" spans="1:41" x14ac:dyDescent="0.25">
      <c r="A145" s="14" t="str">
        <f>+'fiscal parms &amp; pop'!A29</f>
        <v>2012-13</v>
      </c>
      <c r="B145" s="14">
        <f>+'fiscal parms &amp; pop'!B29</f>
        <v>6513.3809999999994</v>
      </c>
      <c r="C145" s="14">
        <f>+'fiscal parms &amp; pop'!C29</f>
        <v>992.11199999999997</v>
      </c>
      <c r="D145" s="14">
        <f>+'fiscal parms &amp; pop'!D29</f>
        <v>7505.4929999999995</v>
      </c>
      <c r="E145" s="14">
        <f>+'fiscal parms &amp; pop'!E29</f>
        <v>6920.7370000000001</v>
      </c>
      <c r="F145" s="14">
        <f>+'fiscal parms &amp; pop'!F29</f>
        <v>779.78099999999995</v>
      </c>
      <c r="G145" s="14">
        <f>+'fiscal parms &amp; pop'!G29</f>
        <v>7700.518</v>
      </c>
      <c r="H145" s="14">
        <f>+'fiscal parms &amp; pop'!H29</f>
        <v>-195.02500000000023</v>
      </c>
      <c r="I145" s="14">
        <f>+'fiscal parms &amp; pop'!I29</f>
        <v>8347.7450000000008</v>
      </c>
      <c r="K145" s="109"/>
      <c r="L145" s="149"/>
      <c r="M145" s="149"/>
      <c r="N145" s="148"/>
      <c r="S145" s="14" t="str">
        <f>+'fiscal parms &amp; pop'!R130</f>
        <v>2012-13</v>
      </c>
      <c r="T145" s="14">
        <f>'fiscal parms &amp; pop'!AA29</f>
        <v>70526</v>
      </c>
      <c r="U145" s="14">
        <f>'fiscal parms &amp; pop'!AB29</f>
        <v>17517</v>
      </c>
      <c r="V145" s="14">
        <f t="shared" si="81"/>
        <v>88043</v>
      </c>
      <c r="W145" s="14">
        <f>'fiscal parms &amp; pop'!AD29</f>
        <v>80727</v>
      </c>
      <c r="X145" s="14">
        <f>'fiscal parms &amp; pop'!AE29</f>
        <v>9831</v>
      </c>
      <c r="Y145" s="14">
        <f>'fiscal parms &amp; pop'!AF29</f>
        <v>90558</v>
      </c>
      <c r="Z145" s="14">
        <f>'fiscal parms &amp; pop'!AG29</f>
        <v>-2515</v>
      </c>
      <c r="AA145" s="14">
        <f>+'fiscal parms &amp; pop'!AL29</f>
        <v>180037</v>
      </c>
      <c r="AC145" s="40"/>
      <c r="AD145" s="42"/>
      <c r="AE145" s="42"/>
      <c r="AF145" s="42"/>
      <c r="AG145" s="42"/>
      <c r="AH145" s="42"/>
      <c r="AI145" s="42"/>
      <c r="AJ145" s="42"/>
      <c r="AK145" s="42"/>
      <c r="AL145" s="42"/>
      <c r="AM145" s="1"/>
      <c r="AO145" s="1"/>
    </row>
    <row r="146" spans="1:41" x14ac:dyDescent="0.25">
      <c r="A146" s="14" t="str">
        <f>+'fiscal parms &amp; pop'!A30</f>
        <v>2013-14</v>
      </c>
      <c r="B146" s="14">
        <f>+'fiscal parms &amp; pop'!B30</f>
        <v>6467.174</v>
      </c>
      <c r="C146" s="14">
        <f>+'fiscal parms &amp; pop'!C30</f>
        <v>1020.298</v>
      </c>
      <c r="D146" s="14">
        <f>+'fiscal parms &amp; pop'!D30</f>
        <v>7487.4719999999998</v>
      </c>
      <c r="E146" s="14">
        <f>+'fiscal parms &amp; pop'!E30</f>
        <v>7025.0219999999999</v>
      </c>
      <c r="F146" s="14">
        <f>+'fiscal parms &amp; pop'!F30</f>
        <v>851.01700000000005</v>
      </c>
      <c r="G146" s="14">
        <f>+'fiscal parms &amp; pop'!G30</f>
        <v>7876.0389999999998</v>
      </c>
      <c r="H146" s="14">
        <f>+'fiscal parms &amp; pop'!H30</f>
        <v>-388.56699999999995</v>
      </c>
      <c r="I146" s="14">
        <f>+'fiscal parms &amp; pop'!I30</f>
        <v>9084.9519999999993</v>
      </c>
      <c r="K146" s="109"/>
      <c r="L146" s="149"/>
      <c r="M146" s="149"/>
      <c r="N146" s="148"/>
      <c r="S146" s="14" t="str">
        <f>+'fiscal parms &amp; pop'!R131</f>
        <v>2013-14</v>
      </c>
      <c r="T146" s="14">
        <f>'fiscal parms &amp; pop'!AA30</f>
        <v>74727</v>
      </c>
      <c r="U146" s="14">
        <f>'fiscal parms &amp; pop'!AB30</f>
        <v>18550</v>
      </c>
      <c r="V146" s="14">
        <f t="shared" si="81"/>
        <v>93277</v>
      </c>
      <c r="W146" s="14">
        <f>'fiscal parms &amp; pop'!AD30</f>
        <v>84380</v>
      </c>
      <c r="X146" s="14">
        <f>'fiscal parms &amp; pop'!AE30</f>
        <v>10600</v>
      </c>
      <c r="Y146" s="14">
        <f>'fiscal parms &amp; pop'!AF30</f>
        <v>94980</v>
      </c>
      <c r="Z146" s="14">
        <f>'fiscal parms &amp; pop'!AG30</f>
        <v>-1703</v>
      </c>
      <c r="AA146" s="14">
        <f>+'fiscal parms &amp; pop'!AL30</f>
        <v>183415</v>
      </c>
      <c r="AC146" s="40"/>
      <c r="AD146" s="42"/>
      <c r="AE146" s="42"/>
      <c r="AF146" s="42"/>
      <c r="AG146" s="42"/>
      <c r="AH146" s="42"/>
      <c r="AI146" s="42"/>
      <c r="AJ146" s="42"/>
      <c r="AK146" s="42"/>
      <c r="AL146" s="42"/>
      <c r="AM146" s="1"/>
      <c r="AO146" s="1"/>
    </row>
    <row r="147" spans="1:41" x14ac:dyDescent="0.25">
      <c r="A147" s="14" t="str">
        <f>+'fiscal parms &amp; pop'!A31</f>
        <v>2014-15</v>
      </c>
      <c r="B147" s="14">
        <f>+'fiscal parms &amp; pop'!B31</f>
        <v>5914.9230000000007</v>
      </c>
      <c r="C147" s="14">
        <f>+'fiscal parms &amp; pop'!C31</f>
        <v>1006.194</v>
      </c>
      <c r="D147" s="14">
        <f>+'fiscal parms &amp; pop'!D31</f>
        <v>6921.1170000000002</v>
      </c>
      <c r="E147" s="14">
        <f>+'fiscal parms &amp; pop'!E31</f>
        <v>7158.1229999999996</v>
      </c>
      <c r="F147" s="14">
        <f>+'fiscal parms &amp; pop'!F31</f>
        <v>768.89800000000002</v>
      </c>
      <c r="G147" s="14">
        <f>+'fiscal parms &amp; pop'!G31</f>
        <v>7927.0209999999997</v>
      </c>
      <c r="H147" s="14">
        <f>+'fiscal parms &amp; pop'!H31</f>
        <v>-1005.904</v>
      </c>
      <c r="I147" s="14">
        <f>+'fiscal parms &amp; pop'!I31</f>
        <v>10329.566000000001</v>
      </c>
      <c r="K147" s="109"/>
      <c r="L147" s="149"/>
      <c r="M147" s="149"/>
      <c r="N147" s="148"/>
      <c r="S147" s="14" t="str">
        <f>+'fiscal parms &amp; pop'!R132</f>
        <v>2014-15</v>
      </c>
      <c r="T147" s="14">
        <f>'fiscal parms &amp; pop'!AA31</f>
        <v>77444</v>
      </c>
      <c r="U147" s="14">
        <f>'fiscal parms &amp; pop'!AB31</f>
        <v>18539</v>
      </c>
      <c r="V147" s="14">
        <f t="shared" si="81"/>
        <v>95983</v>
      </c>
      <c r="W147" s="14">
        <f>'fiscal parms &amp; pop'!AD31</f>
        <v>85586</v>
      </c>
      <c r="X147" s="14">
        <f>'fiscal parms &amp; pop'!AE31</f>
        <v>10261</v>
      </c>
      <c r="Y147" s="14">
        <f>'fiscal parms &amp; pop'!AF31</f>
        <v>95847</v>
      </c>
      <c r="Z147" s="14">
        <f>'fiscal parms &amp; pop'!AG31</f>
        <v>136</v>
      </c>
      <c r="AA147" s="14">
        <f>+'fiscal parms &amp; pop'!AL31</f>
        <v>185687</v>
      </c>
      <c r="AC147" s="40"/>
      <c r="AD147" s="42"/>
      <c r="AE147" s="42"/>
      <c r="AF147" s="42"/>
      <c r="AG147" s="42"/>
      <c r="AH147" s="42"/>
      <c r="AI147" s="42"/>
      <c r="AJ147" s="42"/>
      <c r="AK147" s="42"/>
      <c r="AL147" s="42"/>
      <c r="AM147" s="1"/>
      <c r="AO147" s="1"/>
    </row>
    <row r="148" spans="1:41" x14ac:dyDescent="0.25">
      <c r="A148" s="14" t="str">
        <f>+'fiscal parms &amp; pop'!A32</f>
        <v xml:space="preserve">2015-16 </v>
      </c>
      <c r="B148" s="14">
        <f>+'fiscal parms &amp; pop'!B32</f>
        <v>4917.7209999999995</v>
      </c>
      <c r="C148" s="14">
        <f>+'fiscal parms &amp; pop'!C32</f>
        <v>1059.434</v>
      </c>
      <c r="D148" s="14">
        <f>+'fiscal parms &amp; pop'!D32</f>
        <v>5977.1549999999997</v>
      </c>
      <c r="E148" s="14">
        <f>+'fiscal parms &amp; pop'!E32</f>
        <v>7281.1139999999996</v>
      </c>
      <c r="F148" s="14">
        <f>+'fiscal parms &amp; pop'!F32</f>
        <v>902.1</v>
      </c>
      <c r="G148" s="14">
        <f>+'fiscal parms &amp; pop'!G32</f>
        <v>8183.2139999999999</v>
      </c>
      <c r="H148" s="14">
        <f>+'fiscal parms &amp; pop'!H32</f>
        <v>-2206.0590000000002</v>
      </c>
      <c r="I148" s="14">
        <f>+'fiscal parms &amp; pop'!I32</f>
        <v>12504.053</v>
      </c>
      <c r="K148" s="109"/>
      <c r="L148" s="149"/>
      <c r="M148" s="149"/>
      <c r="N148" s="148"/>
      <c r="S148" s="14" t="str">
        <f>+'fiscal parms &amp; pop'!R133</f>
        <v xml:space="preserve">2015-16 </v>
      </c>
      <c r="T148" s="14">
        <f>'fiscal parms &amp; pop'!AA32</f>
        <v>81245</v>
      </c>
      <c r="U148" s="14">
        <f>'fiscal parms &amp; pop'!AB32</f>
        <v>18901</v>
      </c>
      <c r="V148" s="14">
        <f t="shared" si="81"/>
        <v>100146</v>
      </c>
      <c r="W148" s="14">
        <f>'fiscal parms &amp; pop'!AD32</f>
        <v>86493</v>
      </c>
      <c r="X148" s="14">
        <f>'fiscal parms &amp; pop'!AE32</f>
        <v>10009</v>
      </c>
      <c r="Y148" s="14">
        <f>'fiscal parms &amp; pop'!AF32</f>
        <v>96502</v>
      </c>
      <c r="Z148" s="14">
        <f>'fiscal parms &amp; pop'!AG32</f>
        <v>3644</v>
      </c>
      <c r="AA148" s="14">
        <f>+'fiscal parms &amp; pop'!AL32</f>
        <v>185025</v>
      </c>
      <c r="AC148" s="40"/>
      <c r="AD148" s="42"/>
      <c r="AE148" s="42"/>
      <c r="AF148" s="42"/>
      <c r="AG148" s="42"/>
      <c r="AH148" s="42"/>
      <c r="AI148" s="42"/>
      <c r="AJ148" s="42"/>
      <c r="AK148" s="42"/>
      <c r="AL148" s="42"/>
      <c r="AM148" s="1"/>
      <c r="AO148" s="1"/>
    </row>
    <row r="149" spans="1:41" x14ac:dyDescent="0.25">
      <c r="A149" s="14" t="str">
        <f>+'fiscal parms &amp; pop'!A33</f>
        <v xml:space="preserve">2016-17 </v>
      </c>
      <c r="B149" s="14">
        <f>+'fiscal parms &amp; pop'!B33</f>
        <v>6053.1179999999995</v>
      </c>
      <c r="C149" s="14">
        <f>+'fiscal parms &amp; pop'!C33</f>
        <v>1103.9480000000001</v>
      </c>
      <c r="D149" s="14">
        <f>+'fiscal parms &amp; pop'!D33</f>
        <v>7157.0659999999998</v>
      </c>
      <c r="E149" s="14">
        <f>+'fiscal parms &amp; pop'!E33</f>
        <v>7348.9380000000001</v>
      </c>
      <c r="F149" s="14">
        <f>+'fiscal parms &amp; pop'!F33</f>
        <v>955.9</v>
      </c>
      <c r="G149" s="14">
        <f>+'fiscal parms &amp; pop'!G33</f>
        <v>8304.8379999999997</v>
      </c>
      <c r="H149" s="14">
        <f>+'fiscal parms &amp; pop'!H33</f>
        <v>-1147.7719999999999</v>
      </c>
      <c r="I149" s="14">
        <f>+'fiscal parms &amp; pop'!I33</f>
        <v>13597.806</v>
      </c>
      <c r="K149" s="109"/>
      <c r="L149" s="149"/>
      <c r="M149" s="149"/>
      <c r="N149" s="148"/>
      <c r="S149" s="14" t="str">
        <f>+'fiscal parms &amp; pop'!R134</f>
        <v xml:space="preserve">2016-17 </v>
      </c>
      <c r="T149" s="14">
        <f>'fiscal parms &amp; pop'!AA33</f>
        <v>82903</v>
      </c>
      <c r="U149" s="14">
        <f>'fiscal parms &amp; pop'!AB33</f>
        <v>20179</v>
      </c>
      <c r="V149" s="14">
        <f t="shared" si="81"/>
        <v>103082</v>
      </c>
      <c r="W149" s="14">
        <f>'fiscal parms &amp; pop'!AD33</f>
        <v>89298</v>
      </c>
      <c r="X149" s="14">
        <f>'fiscal parms &amp; pop'!AE33</f>
        <v>9422</v>
      </c>
      <c r="Y149" s="14">
        <f>'fiscal parms &amp; pop'!AF33</f>
        <v>98720</v>
      </c>
      <c r="Z149" s="14">
        <f>'fiscal parms &amp; pop'!AG33</f>
        <v>4362</v>
      </c>
      <c r="AA149" s="14">
        <f>+'fiscal parms &amp; pop'!AL33</f>
        <v>181755</v>
      </c>
      <c r="AC149" s="40"/>
      <c r="AD149" s="42"/>
      <c r="AE149" s="42"/>
      <c r="AF149" s="42"/>
      <c r="AG149" s="42"/>
      <c r="AH149" s="42"/>
      <c r="AI149" s="42"/>
      <c r="AJ149" s="42"/>
      <c r="AK149" s="42"/>
      <c r="AL149" s="42"/>
      <c r="AM149" s="1"/>
      <c r="AO149" s="1"/>
    </row>
    <row r="150" spans="1:41" x14ac:dyDescent="0.25">
      <c r="A150" s="14" t="str">
        <f>+'fiscal parms &amp; pop'!A34</f>
        <v>2017-18</v>
      </c>
      <c r="B150" s="14">
        <f>+'fiscal parms &amp; pop'!B34</f>
        <v>6095.9050000000007</v>
      </c>
      <c r="C150" s="14">
        <f>+'fiscal parms &amp; pop'!C34</f>
        <v>1184.24</v>
      </c>
      <c r="D150" s="14">
        <f>+'fiscal parms &amp; pop'!D34</f>
        <v>7280.1450000000004</v>
      </c>
      <c r="E150" s="14">
        <f>+'fiscal parms &amp; pop'!E34</f>
        <v>7193.1290000000008</v>
      </c>
      <c r="F150" s="14">
        <f>+'fiscal parms &amp; pop'!F34</f>
        <v>997.76599999999996</v>
      </c>
      <c r="G150" s="14">
        <f>+'fiscal parms &amp; pop'!G34</f>
        <v>8190.8950000000004</v>
      </c>
      <c r="H150" s="14">
        <f>+'fiscal parms &amp; pop'!H34</f>
        <v>-910.75</v>
      </c>
      <c r="I150" s="14">
        <f>+'fiscal parms &amp; pop'!I34</f>
        <v>14673.716</v>
      </c>
      <c r="K150" s="109"/>
      <c r="L150" s="149"/>
      <c r="M150" s="149"/>
      <c r="N150" s="148"/>
      <c r="S150" s="14" t="str">
        <f>+'fiscal parms &amp; pop'!R135</f>
        <v>2017-18</v>
      </c>
      <c r="T150" s="14">
        <f>'fiscal parms &amp; pop'!AA34</f>
        <v>85919</v>
      </c>
      <c r="U150" s="14">
        <f>'fiscal parms &amp; pop'!AB34</f>
        <v>22485</v>
      </c>
      <c r="V150" s="14">
        <f t="shared" si="81"/>
        <v>108404</v>
      </c>
      <c r="W150" s="14">
        <f>'fiscal parms &amp; pop'!AD34</f>
        <v>94272</v>
      </c>
      <c r="X150" s="14">
        <f>'fiscal parms &amp; pop'!AE34</f>
        <v>9217</v>
      </c>
      <c r="Y150" s="14">
        <f>'fiscal parms &amp; pop'!AF34</f>
        <v>103489</v>
      </c>
      <c r="Z150" s="14">
        <f>'fiscal parms &amp; pop'!AG34</f>
        <v>4915</v>
      </c>
      <c r="AA150" s="14">
        <f>+'fiscal parms &amp; pop'!AL34</f>
        <v>176543</v>
      </c>
      <c r="AC150" s="40"/>
      <c r="AD150" s="42"/>
      <c r="AE150" s="42"/>
      <c r="AF150" s="42"/>
      <c r="AG150" s="42"/>
      <c r="AH150" s="42"/>
      <c r="AI150" s="42"/>
      <c r="AJ150" s="42"/>
      <c r="AK150" s="42"/>
      <c r="AL150" s="42"/>
      <c r="AM150" s="1"/>
      <c r="AO150" s="1"/>
    </row>
    <row r="151" spans="1:41" x14ac:dyDescent="0.25">
      <c r="A151" s="14" t="str">
        <f>+'fiscal parms &amp; pop'!A35</f>
        <v>2018-19</v>
      </c>
      <c r="B151" s="14">
        <f>+'fiscal parms &amp; pop'!B35</f>
        <v>6645</v>
      </c>
      <c r="C151" s="14">
        <f>+'fiscal parms &amp; pop'!C35</f>
        <v>1182</v>
      </c>
      <c r="D151" s="14">
        <f>+'fiscal parms &amp; pop'!D35</f>
        <v>7827</v>
      </c>
      <c r="E151" s="14">
        <f>+'fiscal parms &amp; pop'!E35</f>
        <v>7339.3</v>
      </c>
      <c r="F151" s="14">
        <f>+'fiscal parms &amp; pop'!F35</f>
        <v>1039.7</v>
      </c>
      <c r="G151" s="14">
        <f>+'fiscal parms &amp; pop'!G35</f>
        <v>8379</v>
      </c>
      <c r="H151" s="14">
        <f>+'fiscal parms &amp; pop'!H35</f>
        <v>-552.10000000000059</v>
      </c>
      <c r="I151" s="14">
        <f>+'fiscal parms &amp; pop'!I35</f>
        <v>15373.971</v>
      </c>
      <c r="K151" s="109"/>
      <c r="L151" s="149"/>
      <c r="M151" s="149"/>
      <c r="N151" s="148"/>
      <c r="S151" s="14" t="str">
        <f>+'fiscal parms &amp; pop'!R136</f>
        <v>2018-19</v>
      </c>
      <c r="T151" s="14">
        <f>'fiscal parms &amp; pop'!AA35</f>
        <v>91626</v>
      </c>
      <c r="U151" s="14">
        <f>'fiscal parms &amp; pop'!AB35</f>
        <v>23120</v>
      </c>
      <c r="V151" s="14">
        <f t="shared" si="81"/>
        <v>114746</v>
      </c>
      <c r="W151" s="14">
        <f>'fiscal parms &amp; pop'!AD35</f>
        <v>97744</v>
      </c>
      <c r="X151" s="14">
        <f>'fiscal parms &amp; pop'!AE35</f>
        <v>8722</v>
      </c>
      <c r="Y151" s="14">
        <f>'fiscal parms &amp; pop'!AF35</f>
        <v>106466</v>
      </c>
      <c r="Z151" s="14">
        <f>'fiscal parms &amp; pop'!AG35</f>
        <v>8280</v>
      </c>
      <c r="AA151" s="14">
        <f>+'fiscal parms &amp; pop'!AL35</f>
        <v>172558</v>
      </c>
      <c r="AC151" s="40"/>
      <c r="AD151" s="42"/>
      <c r="AE151" s="42"/>
      <c r="AF151" s="42"/>
      <c r="AG151" s="42"/>
      <c r="AH151" s="42"/>
      <c r="AI151" s="42"/>
      <c r="AJ151" s="42"/>
      <c r="AK151" s="42"/>
      <c r="AL151" s="42"/>
      <c r="AM151" s="1"/>
      <c r="AO151" s="1"/>
    </row>
    <row r="152" spans="1:41" x14ac:dyDescent="0.25">
      <c r="A152" s="14" t="str">
        <f>+'fiscal parms &amp; pop'!A36</f>
        <v>2019-20 interim</v>
      </c>
      <c r="B152" s="14">
        <f>+'fiscal parms &amp; pop'!B36</f>
        <v>5880</v>
      </c>
      <c r="C152" s="147">
        <f>+'fiscal parms &amp; pop'!C36</f>
        <v>3677</v>
      </c>
      <c r="D152" s="14">
        <f>+'fiscal parms &amp; pop'!D36</f>
        <v>9557</v>
      </c>
      <c r="E152" s="14">
        <f>+'fiscal parms &amp; pop'!E36</f>
        <v>7400.0469999999996</v>
      </c>
      <c r="F152" s="14">
        <f>+'fiscal parms &amp; pop'!F36</f>
        <v>1042.7629999999999</v>
      </c>
      <c r="G152" s="14">
        <f>+'fiscal parms &amp; pop'!G36</f>
        <v>8442.81</v>
      </c>
      <c r="H152" s="14">
        <f>+'fiscal parms &amp; pop'!H36</f>
        <v>1113.8930000000005</v>
      </c>
      <c r="I152" s="14">
        <f>+'fiscal parms &amp; pop'!I36</f>
        <v>14400.376</v>
      </c>
      <c r="K152" s="109"/>
      <c r="L152" s="149"/>
      <c r="M152" s="149"/>
      <c r="N152" s="148"/>
      <c r="S152" s="14" t="str">
        <f>+'fiscal parms &amp; pop'!R137</f>
        <v>2019-20</v>
      </c>
      <c r="T152" s="14">
        <f>'fiscal parms &amp; pop'!AA36</f>
        <v>91746</v>
      </c>
      <c r="U152" s="14">
        <f>'fiscal parms &amp; pop'!AB36</f>
        <v>25228</v>
      </c>
      <c r="V152" s="14">
        <f t="shared" si="81"/>
        <v>116974</v>
      </c>
      <c r="W152" s="14">
        <f>'fiscal parms &amp; pop'!AD36</f>
        <v>106688</v>
      </c>
      <c r="X152" s="14">
        <f>'fiscal parms &amp; pop'!AE36</f>
        <v>7676</v>
      </c>
      <c r="Y152" s="14">
        <f>'fiscal parms &amp; pop'!AF36</f>
        <v>114364</v>
      </c>
      <c r="Z152" s="14">
        <f>'fiscal parms &amp; pop'!AG36</f>
        <v>2610</v>
      </c>
      <c r="AA152" s="14">
        <f>+'fiscal parms &amp; pop'!AL36</f>
        <v>171313</v>
      </c>
      <c r="AB152" s="52"/>
      <c r="AC152" s="51"/>
      <c r="AD152" s="52"/>
      <c r="AE152" s="52"/>
      <c r="AF152" s="52"/>
      <c r="AG152" s="52"/>
      <c r="AH152" s="52"/>
      <c r="AI152" s="52"/>
      <c r="AJ152" s="52"/>
      <c r="AK152" s="52"/>
      <c r="AL152" s="52"/>
    </row>
    <row r="153" spans="1:41" ht="14.45" customHeight="1" x14ac:dyDescent="0.25">
      <c r="A153" s="14" t="str">
        <f>+'fiscal parms &amp; pop'!A37</f>
        <v>2020-21 (Budget)</v>
      </c>
      <c r="B153" s="14">
        <f>+'fiscal parms &amp; pop'!B37</f>
        <v>5647.4419999999991</v>
      </c>
      <c r="C153" s="14">
        <f>+'fiscal parms &amp; pop'!C37</f>
        <v>1481.7550000000001</v>
      </c>
      <c r="D153" s="14">
        <f>+'fiscal parms &amp; pop'!D37</f>
        <v>7129.1970000000001</v>
      </c>
      <c r="E153" s="14">
        <f>+'fiscal parms &amp; pop'!E37</f>
        <v>7894.1620000000003</v>
      </c>
      <c r="F153" s="14">
        <f>+'fiscal parms &amp; pop'!F37</f>
        <v>1073.134</v>
      </c>
      <c r="G153" s="14">
        <f>+'fiscal parms &amp; pop'!G37</f>
        <v>8967.2960000000003</v>
      </c>
      <c r="H153" s="14">
        <f>+'fiscal parms &amp; pop'!H37</f>
        <v>-1838.0989999999999</v>
      </c>
      <c r="I153" s="14">
        <f>+'fiscal parms &amp; pop'!I37</f>
        <v>16440.716</v>
      </c>
      <c r="K153" s="109"/>
      <c r="L153" s="149"/>
      <c r="M153" s="149"/>
      <c r="N153" s="148"/>
      <c r="S153" s="14" t="str">
        <f>+'fiscal parms &amp; pop'!R138</f>
        <v>2020-21</v>
      </c>
      <c r="T153" s="14">
        <f>'fiscal parms &amp; pop'!AA37</f>
        <v>90028</v>
      </c>
      <c r="U153" s="14">
        <f>'fiscal parms &amp; pop'!AB37</f>
        <v>30274</v>
      </c>
      <c r="V153" s="14">
        <f t="shared" si="81"/>
        <v>120302</v>
      </c>
      <c r="W153" s="14">
        <f>'fiscal parms &amp; pop'!AD37</f>
        <v>110821</v>
      </c>
      <c r="X153" s="14">
        <f>'fiscal parms &amp; pop'!AE37</f>
        <v>7665</v>
      </c>
      <c r="Y153" s="14">
        <f>'fiscal parms &amp; pop'!AF37</f>
        <v>118486</v>
      </c>
      <c r="Z153" s="14">
        <f>'fiscal parms &amp; pop'!AG37</f>
        <v>-6240</v>
      </c>
      <c r="AA153" s="14">
        <f>+'fiscal parms &amp; pop'!AL37</f>
        <v>199060</v>
      </c>
      <c r="AC153" s="169"/>
      <c r="AD153" s="170"/>
      <c r="AE153" s="170"/>
      <c r="AF153" s="170"/>
      <c r="AG153" s="170"/>
      <c r="AH153" s="170"/>
      <c r="AI153" s="170"/>
      <c r="AJ153" s="170"/>
      <c r="AK153" s="170"/>
      <c r="AL153" s="170"/>
    </row>
    <row r="154" spans="1:41" ht="14.45" customHeight="1" x14ac:dyDescent="0.25"/>
    <row r="155" spans="1:41" ht="14.45" customHeight="1" x14ac:dyDescent="0.25">
      <c r="A155" s="174" t="s">
        <v>55</v>
      </c>
      <c r="B155" s="174"/>
      <c r="C155" s="174"/>
      <c r="D155" s="174"/>
      <c r="E155" s="174"/>
      <c r="F155" s="174"/>
      <c r="G155" s="174"/>
      <c r="H155" s="174"/>
      <c r="I155" s="174"/>
      <c r="S155" s="169"/>
      <c r="T155" s="170"/>
      <c r="U155" s="170"/>
      <c r="V155" s="170"/>
      <c r="W155" s="170"/>
      <c r="X155" s="170"/>
      <c r="Y155" s="170"/>
      <c r="Z155" s="170"/>
      <c r="AA155" s="170"/>
      <c r="AB155" s="170"/>
    </row>
    <row r="156" spans="1:41" x14ac:dyDescent="0.25">
      <c r="A156" s="175" t="s">
        <v>56</v>
      </c>
      <c r="B156" s="175"/>
      <c r="C156" s="175"/>
      <c r="D156" s="175"/>
      <c r="E156" s="175"/>
      <c r="F156" s="175"/>
      <c r="G156" s="175"/>
      <c r="H156" s="175"/>
      <c r="I156" s="175"/>
      <c r="S156" s="14"/>
      <c r="T156" s="14"/>
      <c r="U156" s="14"/>
      <c r="V156" s="14"/>
      <c r="W156" s="14"/>
      <c r="X156" s="14"/>
      <c r="Y156" s="14"/>
      <c r="Z156" s="14"/>
      <c r="AA156" s="14"/>
    </row>
    <row r="157" spans="1:41" x14ac:dyDescent="0.25">
      <c r="S157" s="14"/>
      <c r="T157" s="14"/>
      <c r="U157" s="14"/>
      <c r="V157" s="14"/>
      <c r="W157" s="14"/>
      <c r="X157" s="14"/>
      <c r="Y157" s="14"/>
      <c r="Z157" s="14"/>
      <c r="AA157" s="14"/>
    </row>
    <row r="165" spans="1:9" x14ac:dyDescent="0.25">
      <c r="B165" s="5"/>
      <c r="C165" s="5"/>
      <c r="D165" s="5"/>
      <c r="E165" s="5"/>
      <c r="F165" s="5"/>
      <c r="G165" s="5"/>
      <c r="H165" s="5"/>
      <c r="I165" s="5"/>
    </row>
    <row r="166" spans="1:9" x14ac:dyDescent="0.25">
      <c r="B166" s="8"/>
      <c r="C166" s="8"/>
      <c r="D166" s="8"/>
      <c r="E166" s="8"/>
      <c r="F166" s="8"/>
      <c r="G166" s="8"/>
      <c r="H166" s="8"/>
      <c r="I166" s="8"/>
    </row>
    <row r="167" spans="1:9" x14ac:dyDescent="0.25">
      <c r="B167" s="10"/>
      <c r="C167" s="10"/>
      <c r="D167" s="10"/>
      <c r="E167" s="10"/>
      <c r="F167" s="10"/>
      <c r="G167" s="10"/>
      <c r="H167" s="10"/>
      <c r="I167" s="10"/>
    </row>
    <row r="168" spans="1:9" x14ac:dyDescent="0.25">
      <c r="B168" s="171"/>
      <c r="C168" s="171"/>
      <c r="D168" s="171"/>
      <c r="E168" s="171"/>
      <c r="F168" s="171"/>
      <c r="G168" s="171"/>
    </row>
    <row r="169" spans="1:9" x14ac:dyDescent="0.25">
      <c r="A169" s="13"/>
      <c r="B169" s="14"/>
      <c r="C169" s="14"/>
      <c r="D169" s="14"/>
      <c r="E169" s="14"/>
      <c r="F169" s="14"/>
      <c r="G169" s="14"/>
      <c r="H169" s="14"/>
      <c r="I169" s="14"/>
    </row>
    <row r="170" spans="1:9" x14ac:dyDescent="0.25">
      <c r="A170" s="13"/>
      <c r="B170" s="14"/>
      <c r="C170" s="14"/>
      <c r="D170" s="14"/>
      <c r="E170" s="14"/>
      <c r="F170" s="14"/>
      <c r="G170" s="14"/>
      <c r="H170" s="14"/>
      <c r="I170" s="14"/>
    </row>
    <row r="171" spans="1:9" x14ac:dyDescent="0.25">
      <c r="A171" s="13"/>
      <c r="B171" s="14"/>
      <c r="C171" s="14"/>
      <c r="D171" s="14"/>
      <c r="E171" s="14"/>
      <c r="F171" s="14"/>
      <c r="G171" s="14"/>
      <c r="H171" s="14"/>
      <c r="I171" s="14"/>
    </row>
    <row r="172" spans="1:9" x14ac:dyDescent="0.25">
      <c r="A172" s="17"/>
      <c r="B172" s="18"/>
      <c r="C172" s="19"/>
      <c r="D172" s="19"/>
      <c r="E172" s="19"/>
      <c r="F172" s="19"/>
      <c r="G172" s="19"/>
      <c r="H172" s="19"/>
      <c r="I172" s="19"/>
    </row>
    <row r="173" spans="1:9" x14ac:dyDescent="0.25">
      <c r="A173" s="13"/>
      <c r="B173" s="14"/>
      <c r="C173" s="14"/>
      <c r="D173" s="14"/>
      <c r="E173" s="14"/>
      <c r="F173" s="14"/>
      <c r="G173" s="14"/>
      <c r="H173" s="14"/>
      <c r="I173" s="14"/>
    </row>
    <row r="174" spans="1:9" x14ac:dyDescent="0.25">
      <c r="A174" s="22"/>
      <c r="B174" s="14"/>
      <c r="C174" s="14"/>
      <c r="D174" s="14"/>
      <c r="E174" s="14"/>
      <c r="F174" s="14"/>
      <c r="G174" s="14"/>
      <c r="H174" s="14"/>
      <c r="I174" s="14"/>
    </row>
    <row r="175" spans="1:9" x14ac:dyDescent="0.25">
      <c r="A175" s="24"/>
      <c r="B175" s="14"/>
      <c r="C175" s="25"/>
      <c r="D175" s="25"/>
      <c r="E175" s="25"/>
      <c r="F175" s="25"/>
      <c r="G175" s="25"/>
      <c r="H175" s="25"/>
      <c r="I175" s="25"/>
    </row>
    <row r="176" spans="1:9" x14ac:dyDescent="0.25">
      <c r="A176" s="22"/>
      <c r="B176" s="14"/>
      <c r="C176" s="25"/>
      <c r="D176" s="25"/>
      <c r="E176" s="25"/>
      <c r="F176" s="25"/>
      <c r="G176" s="25"/>
      <c r="H176" s="25"/>
      <c r="I176" s="25"/>
    </row>
    <row r="177" spans="1:9" x14ac:dyDescent="0.25">
      <c r="A177" s="22"/>
      <c r="B177" s="14"/>
      <c r="C177" s="25"/>
      <c r="D177" s="25"/>
      <c r="E177" s="25"/>
      <c r="F177" s="25"/>
      <c r="G177" s="25"/>
      <c r="H177" s="25"/>
      <c r="I177" s="25"/>
    </row>
    <row r="178" spans="1:9" x14ac:dyDescent="0.25">
      <c r="A178" s="22"/>
      <c r="B178" s="14"/>
      <c r="C178" s="25"/>
      <c r="D178" s="25"/>
      <c r="E178" s="25"/>
      <c r="F178" s="25"/>
      <c r="G178" s="25"/>
      <c r="H178" s="25"/>
      <c r="I178" s="25"/>
    </row>
    <row r="179" spans="1:9" x14ac:dyDescent="0.25">
      <c r="A179" s="22"/>
      <c r="B179" s="14"/>
      <c r="C179" s="25"/>
      <c r="D179" s="25"/>
      <c r="E179" s="25"/>
      <c r="F179" s="25"/>
      <c r="G179" s="25"/>
      <c r="H179" s="25"/>
      <c r="I179" s="25"/>
    </row>
    <row r="180" spans="1:9" x14ac:dyDescent="0.25">
      <c r="A180" s="22"/>
      <c r="B180" s="14"/>
      <c r="C180" s="25"/>
      <c r="D180" s="25"/>
      <c r="E180" s="25"/>
      <c r="F180" s="25"/>
      <c r="G180" s="25"/>
      <c r="H180" s="25"/>
      <c r="I180" s="25"/>
    </row>
    <row r="181" spans="1:9" x14ac:dyDescent="0.25">
      <c r="A181" s="22"/>
      <c r="B181" s="14"/>
      <c r="C181" s="25"/>
      <c r="D181" s="25"/>
      <c r="E181" s="25"/>
      <c r="F181" s="25"/>
      <c r="G181" s="25"/>
      <c r="H181" s="25"/>
      <c r="I181" s="25"/>
    </row>
    <row r="182" spans="1:9" x14ac:dyDescent="0.25">
      <c r="A182" s="28"/>
      <c r="B182" s="14"/>
      <c r="C182" s="25"/>
      <c r="D182" s="25"/>
      <c r="E182" s="25"/>
      <c r="F182" s="25"/>
      <c r="G182" s="25"/>
      <c r="H182" s="25"/>
      <c r="I182" s="25"/>
    </row>
    <row r="183" spans="1:9" x14ac:dyDescent="0.25">
      <c r="A183" s="28"/>
      <c r="B183" s="14"/>
      <c r="C183" s="25"/>
      <c r="D183" s="25"/>
      <c r="E183" s="25"/>
      <c r="F183" s="25"/>
      <c r="G183" s="25"/>
      <c r="H183" s="25"/>
      <c r="I183" s="25"/>
    </row>
    <row r="184" spans="1:9" x14ac:dyDescent="0.25">
      <c r="A184" s="28"/>
      <c r="B184" s="14"/>
      <c r="C184" s="25"/>
      <c r="D184" s="25"/>
      <c r="E184" s="25"/>
      <c r="F184" s="25"/>
      <c r="G184" s="25"/>
      <c r="H184" s="25"/>
      <c r="I184" s="25"/>
    </row>
    <row r="185" spans="1:9" x14ac:dyDescent="0.25">
      <c r="A185" s="28"/>
      <c r="B185" s="14"/>
      <c r="C185" s="25"/>
      <c r="D185" s="25"/>
      <c r="E185" s="25"/>
      <c r="F185" s="25"/>
      <c r="G185" s="25"/>
      <c r="H185" s="25"/>
      <c r="I185" s="25"/>
    </row>
    <row r="186" spans="1:9" x14ac:dyDescent="0.25">
      <c r="A186" s="28"/>
      <c r="B186" s="14"/>
      <c r="C186" s="25"/>
      <c r="D186" s="25"/>
      <c r="E186" s="25"/>
      <c r="F186" s="25"/>
      <c r="G186" s="25"/>
      <c r="H186" s="25"/>
      <c r="I186" s="25"/>
    </row>
    <row r="187" spans="1:9" x14ac:dyDescent="0.25">
      <c r="A187" s="28"/>
      <c r="B187" s="14"/>
      <c r="C187" s="25"/>
      <c r="D187" s="25"/>
      <c r="E187" s="25"/>
      <c r="F187" s="25"/>
      <c r="G187" s="25"/>
      <c r="H187" s="25"/>
      <c r="I187" s="25"/>
    </row>
    <row r="188" spans="1:9" x14ac:dyDescent="0.25">
      <c r="A188" s="28"/>
      <c r="B188" s="14"/>
      <c r="C188" s="31"/>
      <c r="D188" s="31"/>
      <c r="E188" s="31"/>
      <c r="F188" s="31"/>
      <c r="G188" s="31"/>
      <c r="H188" s="31"/>
      <c r="I188" s="31"/>
    </row>
    <row r="189" spans="1:9" x14ac:dyDescent="0.25">
      <c r="A189" s="28"/>
      <c r="B189" s="14"/>
      <c r="C189" s="31"/>
      <c r="D189" s="31"/>
      <c r="E189" s="31"/>
      <c r="F189" s="32"/>
      <c r="G189" s="31"/>
      <c r="H189" s="31"/>
      <c r="I189" s="31"/>
    </row>
    <row r="190" spans="1:9" x14ac:dyDescent="0.25">
      <c r="A190" s="28"/>
      <c r="B190" s="14"/>
      <c r="C190" s="31"/>
      <c r="D190" s="31"/>
      <c r="E190" s="31"/>
      <c r="F190" s="32"/>
      <c r="G190" s="31"/>
      <c r="H190" s="31"/>
      <c r="I190" s="31"/>
    </row>
    <row r="191" spans="1:9" x14ac:dyDescent="0.25">
      <c r="A191" s="28"/>
      <c r="B191" s="14"/>
      <c r="C191" s="31"/>
      <c r="D191" s="31"/>
      <c r="E191" s="31"/>
      <c r="F191" s="32"/>
      <c r="G191" s="31"/>
      <c r="H191" s="31"/>
      <c r="I191" s="31"/>
    </row>
    <row r="192" spans="1:9" x14ac:dyDescent="0.25">
      <c r="A192" s="28"/>
      <c r="B192" s="14"/>
      <c r="C192" s="31"/>
      <c r="D192" s="31"/>
      <c r="E192" s="31"/>
      <c r="F192" s="32"/>
      <c r="G192" s="31"/>
      <c r="H192" s="31"/>
      <c r="I192" s="31"/>
    </row>
    <row r="193" spans="1:9" x14ac:dyDescent="0.25">
      <c r="A193" s="28"/>
      <c r="B193" s="14"/>
      <c r="C193" s="31"/>
      <c r="D193" s="31"/>
      <c r="E193" s="31"/>
      <c r="F193" s="32"/>
      <c r="G193" s="31"/>
      <c r="H193" s="31"/>
      <c r="I193" s="31"/>
    </row>
    <row r="194" spans="1:9" x14ac:dyDescent="0.25">
      <c r="A194" s="28"/>
      <c r="B194" s="35"/>
      <c r="C194" s="31"/>
      <c r="D194" s="31"/>
      <c r="E194" s="31"/>
      <c r="F194" s="32"/>
      <c r="G194" s="31"/>
      <c r="H194" s="31"/>
      <c r="I194" s="31"/>
    </row>
    <row r="195" spans="1:9" x14ac:dyDescent="0.25">
      <c r="A195" s="27"/>
      <c r="B195" s="36"/>
      <c r="C195" s="36"/>
      <c r="D195" s="36"/>
      <c r="E195" s="36"/>
      <c r="F195" s="36"/>
      <c r="G195" s="36"/>
      <c r="H195" s="36"/>
      <c r="I195" s="36"/>
    </row>
  </sheetData>
  <mergeCells count="7">
    <mergeCell ref="B168:G168"/>
    <mergeCell ref="B122:G122"/>
    <mergeCell ref="AD122:AL122"/>
    <mergeCell ref="AC153:AL153"/>
    <mergeCell ref="A155:I155"/>
    <mergeCell ref="S155:AB155"/>
    <mergeCell ref="A156:I156"/>
  </mergeCells>
  <hyperlinks>
    <hyperlink ref="A3" r:id="rId1" xr:uid="{072F9FFF-EF7D-4982-82A5-821605EAB3B0}"/>
    <hyperlink ref="A4" r:id="rId2" xr:uid="{2F408129-19AF-4D23-92A2-38505CD40B57}"/>
  </hyperlinks>
  <pageMargins left="0.7" right="0.7" top="0.75" bottom="0.75" header="0.3" footer="0.3"/>
  <pageSetup scale="70"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fiscal parms &amp; pop</vt:lpstr>
      <vt:lpstr>CDN and NL</vt:lpstr>
      <vt:lpstr>ROC and NL</vt:lpstr>
      <vt:lpstr>RAC and NL</vt:lpstr>
      <vt:lpstr>PE and NL</vt:lpstr>
      <vt:lpstr>NS and NL</vt:lpstr>
      <vt:lpstr>NB and NL</vt:lpstr>
      <vt:lpstr>QU and NL</vt:lpstr>
      <vt:lpstr>ON and NL</vt:lpstr>
      <vt:lpstr>MN and NL</vt:lpstr>
      <vt:lpstr>SK and NL</vt:lpstr>
      <vt:lpstr>AB and NL</vt:lpstr>
      <vt:lpstr>BC and NL</vt:lpstr>
    </vt:vector>
  </TitlesOfParts>
  <Company>Memorial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Locke, Wade</dc:creator>
  <cp:lastModifiedBy>Wade</cp:lastModifiedBy>
  <cp:lastPrinted>2019-09-26T14:00:42Z</cp:lastPrinted>
  <dcterms:created xsi:type="dcterms:W3CDTF">2018-01-31T14:35:43Z</dcterms:created>
  <dcterms:modified xsi:type="dcterms:W3CDTF">2021-09-04T10:49:57Z</dcterms:modified>
</cp:coreProperties>
</file>